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DieseArbeitsmappe" defaultThemeVersion="124226"/>
  <mc:AlternateContent xmlns:mc="http://schemas.openxmlformats.org/markup-compatibility/2006">
    <mc:Choice Requires="x15">
      <x15ac:absPath xmlns:x15ac="http://schemas.microsoft.com/office/spreadsheetml/2010/11/ac" url="H:\FORMBLÄTTER GEMEINDEN 2026\"/>
    </mc:Choice>
  </mc:AlternateContent>
  <xr:revisionPtr revIDLastSave="0" documentId="13_ncr:1_{D697078E-F708-4563-9BC5-5D17643F23B7}" xr6:coauthVersionLast="47" xr6:coauthVersionMax="47" xr10:uidLastSave="{00000000-0000-0000-0000-000000000000}"/>
  <bookViews>
    <workbookView xWindow="-120" yWindow="-120" windowWidth="23160" windowHeight="11670" tabRatio="360" xr2:uid="{00000000-000D-0000-FFFF-FFFF00000000}"/>
  </bookViews>
  <sheets>
    <sheet name="Daten" sheetId="1" r:id="rId1"/>
    <sheet name="Rechnungen" sheetId="4" r:id="rId2"/>
    <sheet name="Antrag" sheetId="3" r:id="rId3"/>
    <sheet name="Gemeinden" sheetId="5" state="hidden" r:id="rId4"/>
  </sheets>
  <externalReferences>
    <externalReference r:id="rId5"/>
  </externalReferences>
  <definedNames>
    <definedName name="absetzbar">Daten!$G$25</definedName>
    <definedName name="anerkannt">Daten!$G$29</definedName>
    <definedName name="datantrag">Daten!$E$31</definedName>
    <definedName name="Dropdown1" localSheetId="2">Antrag!$E$40</definedName>
    <definedName name="_xlnm.Print_Area" localSheetId="2">Antrag!$A$1:$G$44</definedName>
    <definedName name="_xlnm.Print_Area" localSheetId="0">Daten!$A$1:$K$1</definedName>
    <definedName name="_xlnm.Print_Area" localSheetId="3">Gemeinden!$A$1:$L$117</definedName>
    <definedName name="_xlnm.Print_Area" localSheetId="1">Rechnungen!$A$1:$P$103</definedName>
    <definedName name="_xlnm.Print_Titles" localSheetId="1">Rechnungen!$1:$3</definedName>
    <definedName name="gem">Gemeinden!$A$2:$A$117</definedName>
    <definedName name="gemeinden">Daten!$IV$1:$IV$116</definedName>
    <definedName name="gesdat">Daten!$J$31</definedName>
    <definedName name="kat" localSheetId="3">[1]Daten!#REF!</definedName>
    <definedName name="Kontrollkästchen2" localSheetId="2">Antrag!#REF!</definedName>
    <definedName name="Kontrollkästchen3" localSheetId="2">Antrag!#REF!</definedName>
    <definedName name="Kontrollkästchen4" localSheetId="2">Antrag!$B$34</definedName>
    <definedName name="mwst">Daten!$E$25</definedName>
    <definedName name="proz_beitrag">Daten!$H$29</definedName>
    <definedName name="Text18" localSheetId="2">Antrag!#REF!</definedName>
    <definedName name="Text19" localSheetId="2">Antrag!$A$17</definedName>
    <definedName name="Text23" localSheetId="2">Antrag!#REF!</definedName>
    <definedName name="Text24" localSheetId="2">Antrag!$D$48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9" i="3" l="1"/>
  <c r="A16" i="3"/>
  <c r="A14" i="3"/>
  <c r="A10" i="3"/>
  <c r="A17" i="3"/>
  <c r="A11" i="3"/>
  <c r="C40" i="1"/>
  <c r="C22" i="3"/>
  <c r="A43" i="3"/>
  <c r="A44" i="3"/>
  <c r="B44" i="3"/>
  <c r="A36" i="3" l="1"/>
  <c r="A34" i="3"/>
  <c r="B36" i="3"/>
  <c r="C37" i="1"/>
  <c r="B34" i="3" s="1"/>
  <c r="B2" i="3"/>
  <c r="A12" i="3"/>
  <c r="A15" i="3"/>
  <c r="C20" i="3"/>
  <c r="C21" i="3"/>
  <c r="C23" i="3"/>
  <c r="A31" i="3"/>
  <c r="B39" i="3"/>
  <c r="D48" i="3"/>
  <c r="D49" i="3"/>
  <c r="A42" i="3"/>
  <c r="B42" i="3"/>
  <c r="B1" i="4"/>
  <c r="E3" i="4"/>
  <c r="C24" i="3" s="1"/>
  <c r="F3" i="4"/>
  <c r="J4" i="4"/>
  <c r="K4" i="4" s="1"/>
  <c r="L4" i="4"/>
  <c r="M4" i="4" s="1"/>
  <c r="O4" i="4"/>
  <c r="A5" i="4"/>
  <c r="J5" i="4"/>
  <c r="K5" i="4" s="1"/>
  <c r="L5" i="4"/>
  <c r="M5" i="4" s="1"/>
  <c r="N5" i="4" s="1"/>
  <c r="P5" i="4" s="1"/>
  <c r="O5" i="4"/>
  <c r="A6" i="4"/>
  <c r="J6" i="4"/>
  <c r="K6" i="4" s="1"/>
  <c r="L6" i="4"/>
  <c r="M6" i="4" s="1"/>
  <c r="N6" i="4" s="1"/>
  <c r="P6" i="4" s="1"/>
  <c r="O6" i="4"/>
  <c r="A7" i="4"/>
  <c r="J7" i="4"/>
  <c r="K7" i="4" s="1"/>
  <c r="L7" i="4"/>
  <c r="M7" i="4" s="1"/>
  <c r="N7" i="4" s="1"/>
  <c r="P7" i="4" s="1"/>
  <c r="O7" i="4"/>
  <c r="A8" i="4"/>
  <c r="J8" i="4"/>
  <c r="K8" i="4" s="1"/>
  <c r="L8" i="4"/>
  <c r="M8" i="4" s="1"/>
  <c r="O8" i="4"/>
  <c r="A9" i="4"/>
  <c r="J9" i="4"/>
  <c r="K9" i="4" s="1"/>
  <c r="L9" i="4"/>
  <c r="M9" i="4" s="1"/>
  <c r="O9" i="4"/>
  <c r="A10" i="4"/>
  <c r="J10" i="4"/>
  <c r="K10" i="4" s="1"/>
  <c r="L10" i="4"/>
  <c r="M10" i="4" s="1"/>
  <c r="N10" i="4" s="1"/>
  <c r="P10" i="4" s="1"/>
  <c r="O10" i="4"/>
  <c r="A11" i="4"/>
  <c r="J11" i="4"/>
  <c r="K11" i="4" s="1"/>
  <c r="L11" i="4"/>
  <c r="M11" i="4" s="1"/>
  <c r="O11" i="4"/>
  <c r="A12" i="4"/>
  <c r="J12" i="4"/>
  <c r="K12" i="4" s="1"/>
  <c r="L12" i="4"/>
  <c r="M12" i="4" s="1"/>
  <c r="O12" i="4"/>
  <c r="A13" i="4"/>
  <c r="J13" i="4"/>
  <c r="K13" i="4" s="1"/>
  <c r="L13" i="4"/>
  <c r="M13" i="4" s="1"/>
  <c r="N13" i="4" s="1"/>
  <c r="P13" i="4" s="1"/>
  <c r="O13" i="4"/>
  <c r="A14" i="4"/>
  <c r="J14" i="4"/>
  <c r="K14" i="4" s="1"/>
  <c r="L14" i="4"/>
  <c r="M14" i="4" s="1"/>
  <c r="N14" i="4" s="1"/>
  <c r="P14" i="4" s="1"/>
  <c r="O14" i="4"/>
  <c r="A15" i="4"/>
  <c r="J15" i="4"/>
  <c r="K15" i="4" s="1"/>
  <c r="L15" i="4"/>
  <c r="M15" i="4" s="1"/>
  <c r="N15" i="4" s="1"/>
  <c r="P15" i="4" s="1"/>
  <c r="O15" i="4"/>
  <c r="A16" i="4"/>
  <c r="J16" i="4"/>
  <c r="K16" i="4" s="1"/>
  <c r="L16" i="4"/>
  <c r="M16" i="4" s="1"/>
  <c r="O16" i="4"/>
  <c r="A17" i="4"/>
  <c r="J17" i="4"/>
  <c r="K17" i="4" s="1"/>
  <c r="L17" i="4"/>
  <c r="M17" i="4" s="1"/>
  <c r="O17" i="4"/>
  <c r="A18" i="4"/>
  <c r="J18" i="4"/>
  <c r="K18" i="4" s="1"/>
  <c r="L18" i="4"/>
  <c r="M18" i="4" s="1"/>
  <c r="N18" i="4" s="1"/>
  <c r="P18" i="4" s="1"/>
  <c r="O18" i="4"/>
  <c r="A19" i="4"/>
  <c r="J19" i="4"/>
  <c r="K19" i="4" s="1"/>
  <c r="L19" i="4"/>
  <c r="M19" i="4" s="1"/>
  <c r="O19" i="4"/>
  <c r="A20" i="4"/>
  <c r="J20" i="4"/>
  <c r="L20" i="4"/>
  <c r="M20" i="4" s="1"/>
  <c r="O20" i="4"/>
  <c r="A21" i="4"/>
  <c r="J21" i="4"/>
  <c r="K21" i="4" s="1"/>
  <c r="L21" i="4"/>
  <c r="M21" i="4" s="1"/>
  <c r="O21" i="4"/>
  <c r="A22" i="4"/>
  <c r="J22" i="4"/>
  <c r="K22" i="4" s="1"/>
  <c r="L22" i="4"/>
  <c r="M22" i="4" s="1"/>
  <c r="N22" i="4" s="1"/>
  <c r="P22" i="4" s="1"/>
  <c r="O22" i="4"/>
  <c r="A23" i="4"/>
  <c r="J23" i="4"/>
  <c r="K23" i="4" s="1"/>
  <c r="L23" i="4"/>
  <c r="M23" i="4" s="1"/>
  <c r="N23" i="4" s="1"/>
  <c r="P23" i="4" s="1"/>
  <c r="O23" i="4"/>
  <c r="A24" i="4"/>
  <c r="J24" i="4"/>
  <c r="K24" i="4"/>
  <c r="L24" i="4"/>
  <c r="O24" i="4"/>
  <c r="A25" i="4"/>
  <c r="J25" i="4"/>
  <c r="K25" i="4" s="1"/>
  <c r="L25" i="4"/>
  <c r="M25" i="4" s="1"/>
  <c r="N25" i="4" s="1"/>
  <c r="P25" i="4" s="1"/>
  <c r="O25" i="4"/>
  <c r="A26" i="4"/>
  <c r="J26" i="4"/>
  <c r="K26" i="4" s="1"/>
  <c r="L26" i="4"/>
  <c r="O26" i="4"/>
  <c r="A27" i="4"/>
  <c r="J27" i="4"/>
  <c r="K27" i="4" s="1"/>
  <c r="L27" i="4"/>
  <c r="M27" i="4" s="1"/>
  <c r="O27" i="4"/>
  <c r="A28" i="4"/>
  <c r="J28" i="4"/>
  <c r="K28" i="4" s="1"/>
  <c r="L28" i="4"/>
  <c r="M28" i="4" s="1"/>
  <c r="N28" i="4" s="1"/>
  <c r="P28" i="4" s="1"/>
  <c r="O28" i="4"/>
  <c r="A29" i="4"/>
  <c r="J29" i="4"/>
  <c r="K29" i="4" s="1"/>
  <c r="L29" i="4"/>
  <c r="M29" i="4" s="1"/>
  <c r="N29" i="4" s="1"/>
  <c r="P29" i="4" s="1"/>
  <c r="O29" i="4"/>
  <c r="A30" i="4"/>
  <c r="J30" i="4"/>
  <c r="K30" i="4" s="1"/>
  <c r="L30" i="4"/>
  <c r="M30" i="4" s="1"/>
  <c r="N30" i="4" s="1"/>
  <c r="P30" i="4" s="1"/>
  <c r="O30" i="4"/>
  <c r="A31" i="4"/>
  <c r="J31" i="4"/>
  <c r="K31" i="4" s="1"/>
  <c r="L31" i="4"/>
  <c r="O31" i="4"/>
  <c r="A32" i="4"/>
  <c r="J32" i="4"/>
  <c r="K32" i="4" s="1"/>
  <c r="L32" i="4"/>
  <c r="M32" i="4" s="1"/>
  <c r="N32" i="4" s="1"/>
  <c r="P32" i="4" s="1"/>
  <c r="O32" i="4"/>
  <c r="A33" i="4"/>
  <c r="J33" i="4"/>
  <c r="K33" i="4" s="1"/>
  <c r="L33" i="4"/>
  <c r="M33" i="4" s="1"/>
  <c r="N33" i="4" s="1"/>
  <c r="P33" i="4" s="1"/>
  <c r="O33" i="4"/>
  <c r="A34" i="4"/>
  <c r="J34" i="4"/>
  <c r="K34" i="4" s="1"/>
  <c r="L34" i="4"/>
  <c r="M34" i="4" s="1"/>
  <c r="N34" i="4" s="1"/>
  <c r="P34" i="4" s="1"/>
  <c r="O34" i="4"/>
  <c r="A35" i="4"/>
  <c r="J35" i="4"/>
  <c r="K35" i="4" s="1"/>
  <c r="L35" i="4"/>
  <c r="M35" i="4" s="1"/>
  <c r="O35" i="4"/>
  <c r="A36" i="4"/>
  <c r="J36" i="4"/>
  <c r="K36" i="4" s="1"/>
  <c r="L36" i="4"/>
  <c r="M36" i="4" s="1"/>
  <c r="N36" i="4" s="1"/>
  <c r="P36" i="4" s="1"/>
  <c r="O36" i="4"/>
  <c r="A37" i="4"/>
  <c r="J37" i="4"/>
  <c r="K37" i="4" s="1"/>
  <c r="L37" i="4"/>
  <c r="M37" i="4" s="1"/>
  <c r="O37" i="4"/>
  <c r="A38" i="4"/>
  <c r="J38" i="4"/>
  <c r="K38" i="4" s="1"/>
  <c r="L38" i="4"/>
  <c r="M38" i="4" s="1"/>
  <c r="O38" i="4"/>
  <c r="A39" i="4"/>
  <c r="J39" i="4"/>
  <c r="K39" i="4" s="1"/>
  <c r="L39" i="4"/>
  <c r="M39" i="4" s="1"/>
  <c r="O39" i="4"/>
  <c r="A40" i="4"/>
  <c r="J40" i="4"/>
  <c r="K40" i="4" s="1"/>
  <c r="L40" i="4"/>
  <c r="M40" i="4" s="1"/>
  <c r="N40" i="4" s="1"/>
  <c r="P40" i="4" s="1"/>
  <c r="O40" i="4"/>
  <c r="A41" i="4"/>
  <c r="J41" i="4"/>
  <c r="K41" i="4" s="1"/>
  <c r="L41" i="4"/>
  <c r="M41" i="4" s="1"/>
  <c r="N41" i="4" s="1"/>
  <c r="P41" i="4" s="1"/>
  <c r="O41" i="4"/>
  <c r="A42" i="4"/>
  <c r="J42" i="4"/>
  <c r="K42" i="4" s="1"/>
  <c r="L42" i="4"/>
  <c r="M42" i="4" s="1"/>
  <c r="N42" i="4" s="1"/>
  <c r="P42" i="4" s="1"/>
  <c r="O42" i="4"/>
  <c r="A43" i="4"/>
  <c r="J43" i="4"/>
  <c r="K43" i="4" s="1"/>
  <c r="L43" i="4"/>
  <c r="M43" i="4" s="1"/>
  <c r="O43" i="4"/>
  <c r="A44" i="4"/>
  <c r="J44" i="4"/>
  <c r="K44" i="4" s="1"/>
  <c r="L44" i="4"/>
  <c r="M44" i="4" s="1"/>
  <c r="N44" i="4" s="1"/>
  <c r="P44" i="4" s="1"/>
  <c r="O44" i="4"/>
  <c r="A45" i="4"/>
  <c r="J45" i="4"/>
  <c r="K45" i="4"/>
  <c r="L45" i="4"/>
  <c r="O45" i="4"/>
  <c r="A46" i="4"/>
  <c r="J46" i="4"/>
  <c r="K46" i="4" s="1"/>
  <c r="L46" i="4"/>
  <c r="M46" i="4" s="1"/>
  <c r="N46" i="4" s="1"/>
  <c r="P46" i="4" s="1"/>
  <c r="O46" i="4"/>
  <c r="A47" i="4"/>
  <c r="J47" i="4"/>
  <c r="K47" i="4" s="1"/>
  <c r="L47" i="4"/>
  <c r="O47" i="4"/>
  <c r="A48" i="4"/>
  <c r="J48" i="4"/>
  <c r="K48" i="4" s="1"/>
  <c r="L48" i="4"/>
  <c r="M48" i="4" s="1"/>
  <c r="N48" i="4" s="1"/>
  <c r="P48" i="4" s="1"/>
  <c r="O48" i="4"/>
  <c r="A49" i="4"/>
  <c r="J49" i="4"/>
  <c r="K49" i="4" s="1"/>
  <c r="L49" i="4"/>
  <c r="M49" i="4" s="1"/>
  <c r="N49" i="4" s="1"/>
  <c r="P49" i="4" s="1"/>
  <c r="O49" i="4"/>
  <c r="A50" i="4"/>
  <c r="J50" i="4"/>
  <c r="K50" i="4" s="1"/>
  <c r="L50" i="4"/>
  <c r="M50" i="4" s="1"/>
  <c r="O50" i="4"/>
  <c r="A51" i="4"/>
  <c r="J51" i="4"/>
  <c r="K51" i="4" s="1"/>
  <c r="L51" i="4"/>
  <c r="O51" i="4"/>
  <c r="A52" i="4"/>
  <c r="J52" i="4"/>
  <c r="K52" i="4" s="1"/>
  <c r="L52" i="4"/>
  <c r="M52" i="4" s="1"/>
  <c r="N52" i="4" s="1"/>
  <c r="P52" i="4" s="1"/>
  <c r="O52" i="4"/>
  <c r="A53" i="4"/>
  <c r="J53" i="4"/>
  <c r="K53" i="4" s="1"/>
  <c r="L53" i="4"/>
  <c r="M53" i="4" s="1"/>
  <c r="N53" i="4" s="1"/>
  <c r="P53" i="4" s="1"/>
  <c r="O53" i="4"/>
  <c r="A54" i="4"/>
  <c r="J54" i="4"/>
  <c r="K54" i="4" s="1"/>
  <c r="L54" i="4"/>
  <c r="M54" i="4" s="1"/>
  <c r="N54" i="4" s="1"/>
  <c r="P54" i="4" s="1"/>
  <c r="O54" i="4"/>
  <c r="A55" i="4"/>
  <c r="J55" i="4"/>
  <c r="K55" i="4" s="1"/>
  <c r="L55" i="4"/>
  <c r="M55" i="4" s="1"/>
  <c r="N55" i="4" s="1"/>
  <c r="P55" i="4" s="1"/>
  <c r="O55" i="4"/>
  <c r="A56" i="4"/>
  <c r="J56" i="4"/>
  <c r="K56" i="4" s="1"/>
  <c r="L56" i="4"/>
  <c r="M56" i="4" s="1"/>
  <c r="N56" i="4" s="1"/>
  <c r="P56" i="4" s="1"/>
  <c r="O56" i="4"/>
  <c r="A57" i="4"/>
  <c r="J57" i="4"/>
  <c r="K57" i="4" s="1"/>
  <c r="L57" i="4"/>
  <c r="M57" i="4" s="1"/>
  <c r="N57" i="4" s="1"/>
  <c r="P57" i="4" s="1"/>
  <c r="O57" i="4"/>
  <c r="A58" i="4"/>
  <c r="J58" i="4"/>
  <c r="K58" i="4" s="1"/>
  <c r="L58" i="4"/>
  <c r="O58" i="4"/>
  <c r="A59" i="4"/>
  <c r="J59" i="4"/>
  <c r="K59" i="4" s="1"/>
  <c r="L59" i="4"/>
  <c r="M59" i="4" s="1"/>
  <c r="O59" i="4"/>
  <c r="A60" i="4"/>
  <c r="J60" i="4"/>
  <c r="K60" i="4" s="1"/>
  <c r="L60" i="4"/>
  <c r="O60" i="4"/>
  <c r="A61" i="4"/>
  <c r="J61" i="4"/>
  <c r="K61" i="4" s="1"/>
  <c r="L61" i="4"/>
  <c r="M61" i="4" s="1"/>
  <c r="N61" i="4" s="1"/>
  <c r="P61" i="4" s="1"/>
  <c r="O61" i="4"/>
  <c r="A62" i="4"/>
  <c r="J62" i="4"/>
  <c r="K62" i="4" s="1"/>
  <c r="L62" i="4"/>
  <c r="M62" i="4" s="1"/>
  <c r="N62" i="4" s="1"/>
  <c r="P62" i="4" s="1"/>
  <c r="O62" i="4"/>
  <c r="A63" i="4"/>
  <c r="J63" i="4"/>
  <c r="K63" i="4" s="1"/>
  <c r="L63" i="4"/>
  <c r="O63" i="4"/>
  <c r="A64" i="4"/>
  <c r="J64" i="4"/>
  <c r="K64" i="4" s="1"/>
  <c r="L64" i="4"/>
  <c r="M64" i="4" s="1"/>
  <c r="O64" i="4"/>
  <c r="A65" i="4"/>
  <c r="J65" i="4"/>
  <c r="K65" i="4" s="1"/>
  <c r="L65" i="4"/>
  <c r="M65" i="4" s="1"/>
  <c r="N65" i="4" s="1"/>
  <c r="P65" i="4" s="1"/>
  <c r="O65" i="4"/>
  <c r="A66" i="4"/>
  <c r="J66" i="4"/>
  <c r="K66" i="4" s="1"/>
  <c r="L66" i="4"/>
  <c r="M66" i="4" s="1"/>
  <c r="O66" i="4"/>
  <c r="A67" i="4"/>
  <c r="J67" i="4"/>
  <c r="K67" i="4" s="1"/>
  <c r="L67" i="4"/>
  <c r="M67" i="4" s="1"/>
  <c r="O67" i="4"/>
  <c r="A68" i="4"/>
  <c r="J68" i="4"/>
  <c r="K68" i="4" s="1"/>
  <c r="L68" i="4"/>
  <c r="M68" i="4" s="1"/>
  <c r="O68" i="4"/>
  <c r="A69" i="4"/>
  <c r="J69" i="4"/>
  <c r="K69" i="4" s="1"/>
  <c r="L69" i="4"/>
  <c r="M69" i="4" s="1"/>
  <c r="O69" i="4"/>
  <c r="A70" i="4"/>
  <c r="J70" i="4"/>
  <c r="K70" i="4" s="1"/>
  <c r="L70" i="4"/>
  <c r="M70" i="4" s="1"/>
  <c r="O70" i="4"/>
  <c r="A71" i="4"/>
  <c r="J71" i="4"/>
  <c r="K71" i="4" s="1"/>
  <c r="L71" i="4"/>
  <c r="M71" i="4" s="1"/>
  <c r="O71" i="4"/>
  <c r="A72" i="4"/>
  <c r="J72" i="4"/>
  <c r="K72" i="4" s="1"/>
  <c r="L72" i="4"/>
  <c r="M72" i="4" s="1"/>
  <c r="N72" i="4" s="1"/>
  <c r="P72" i="4" s="1"/>
  <c r="O72" i="4"/>
  <c r="A73" i="4"/>
  <c r="J73" i="4"/>
  <c r="K73" i="4" s="1"/>
  <c r="L73" i="4"/>
  <c r="M73" i="4" s="1"/>
  <c r="N73" i="4" s="1"/>
  <c r="P73" i="4" s="1"/>
  <c r="O73" i="4"/>
  <c r="A74" i="4"/>
  <c r="J74" i="4"/>
  <c r="K74" i="4" s="1"/>
  <c r="L74" i="4"/>
  <c r="M74" i="4" s="1"/>
  <c r="N74" i="4" s="1"/>
  <c r="P74" i="4" s="1"/>
  <c r="O74" i="4"/>
  <c r="A75" i="4"/>
  <c r="J75" i="4"/>
  <c r="K75" i="4" s="1"/>
  <c r="L75" i="4"/>
  <c r="M75" i="4" s="1"/>
  <c r="O75" i="4"/>
  <c r="A76" i="4"/>
  <c r="J76" i="4"/>
  <c r="K76" i="4" s="1"/>
  <c r="L76" i="4"/>
  <c r="M76" i="4" s="1"/>
  <c r="O76" i="4"/>
  <c r="A77" i="4"/>
  <c r="J77" i="4"/>
  <c r="K77" i="4" s="1"/>
  <c r="L77" i="4"/>
  <c r="M77" i="4" s="1"/>
  <c r="O77" i="4"/>
  <c r="A78" i="4"/>
  <c r="J78" i="4"/>
  <c r="K78" i="4" s="1"/>
  <c r="L78" i="4"/>
  <c r="M78" i="4" s="1"/>
  <c r="O78" i="4"/>
  <c r="A79" i="4"/>
  <c r="J79" i="4"/>
  <c r="K79" i="4" s="1"/>
  <c r="L79" i="4"/>
  <c r="O79" i="4"/>
  <c r="A80" i="4"/>
  <c r="J80" i="4"/>
  <c r="K80" i="4" s="1"/>
  <c r="L80" i="4"/>
  <c r="M80" i="4" s="1"/>
  <c r="N80" i="4" s="1"/>
  <c r="P80" i="4" s="1"/>
  <c r="O80" i="4"/>
  <c r="A81" i="4"/>
  <c r="J81" i="4"/>
  <c r="K81" i="4" s="1"/>
  <c r="L81" i="4"/>
  <c r="M81" i="4" s="1"/>
  <c r="O81" i="4"/>
  <c r="A82" i="4"/>
  <c r="J82" i="4"/>
  <c r="K82" i="4" s="1"/>
  <c r="L82" i="4"/>
  <c r="M82" i="4" s="1"/>
  <c r="N82" i="4" s="1"/>
  <c r="P82" i="4" s="1"/>
  <c r="O82" i="4"/>
  <c r="A83" i="4"/>
  <c r="J83" i="4"/>
  <c r="K83" i="4" s="1"/>
  <c r="L83" i="4"/>
  <c r="M83" i="4" s="1"/>
  <c r="N83" i="4" s="1"/>
  <c r="P83" i="4" s="1"/>
  <c r="O83" i="4"/>
  <c r="A84" i="4"/>
  <c r="J84" i="4"/>
  <c r="K84" i="4" s="1"/>
  <c r="L84" i="4"/>
  <c r="O84" i="4"/>
  <c r="A85" i="4"/>
  <c r="J85" i="4"/>
  <c r="K85" i="4" s="1"/>
  <c r="L85" i="4"/>
  <c r="O85" i="4"/>
  <c r="A86" i="4"/>
  <c r="J86" i="4"/>
  <c r="K86" i="4" s="1"/>
  <c r="L86" i="4"/>
  <c r="O86" i="4"/>
  <c r="A87" i="4"/>
  <c r="J87" i="4"/>
  <c r="K87" i="4" s="1"/>
  <c r="L87" i="4"/>
  <c r="M87" i="4" s="1"/>
  <c r="O87" i="4"/>
  <c r="A88" i="4"/>
  <c r="J88" i="4"/>
  <c r="K88" i="4" s="1"/>
  <c r="L88" i="4"/>
  <c r="M88" i="4" s="1"/>
  <c r="N88" i="4" s="1"/>
  <c r="P88" i="4" s="1"/>
  <c r="O88" i="4"/>
  <c r="A89" i="4"/>
  <c r="J89" i="4"/>
  <c r="K89" i="4" s="1"/>
  <c r="L89" i="4"/>
  <c r="M89" i="4" s="1"/>
  <c r="N89" i="4" s="1"/>
  <c r="P89" i="4" s="1"/>
  <c r="O89" i="4"/>
  <c r="A90" i="4"/>
  <c r="J90" i="4"/>
  <c r="K90" i="4" s="1"/>
  <c r="L90" i="4"/>
  <c r="M90" i="4" s="1"/>
  <c r="O90" i="4"/>
  <c r="A91" i="4"/>
  <c r="J91" i="4"/>
  <c r="K91" i="4" s="1"/>
  <c r="L91" i="4"/>
  <c r="M91" i="4" s="1"/>
  <c r="N91" i="4" s="1"/>
  <c r="P91" i="4" s="1"/>
  <c r="O91" i="4"/>
  <c r="A92" i="4"/>
  <c r="J92" i="4"/>
  <c r="K92" i="4" s="1"/>
  <c r="L92" i="4"/>
  <c r="M92" i="4" s="1"/>
  <c r="O92" i="4"/>
  <c r="A93" i="4"/>
  <c r="J93" i="4"/>
  <c r="K93" i="4" s="1"/>
  <c r="L93" i="4"/>
  <c r="M93" i="4" s="1"/>
  <c r="N93" i="4" s="1"/>
  <c r="P93" i="4" s="1"/>
  <c r="O93" i="4"/>
  <c r="A94" i="4"/>
  <c r="J94" i="4"/>
  <c r="K94" i="4" s="1"/>
  <c r="L94" i="4"/>
  <c r="O94" i="4"/>
  <c r="A95" i="4"/>
  <c r="J95" i="4"/>
  <c r="K95" i="4" s="1"/>
  <c r="L95" i="4"/>
  <c r="M95" i="4" s="1"/>
  <c r="N95" i="4" s="1"/>
  <c r="P95" i="4" s="1"/>
  <c r="O95" i="4"/>
  <c r="A96" i="4"/>
  <c r="J96" i="4"/>
  <c r="K96" i="4" s="1"/>
  <c r="L96" i="4"/>
  <c r="M96" i="4" s="1"/>
  <c r="N96" i="4" s="1"/>
  <c r="P96" i="4" s="1"/>
  <c r="O96" i="4"/>
  <c r="A97" i="4"/>
  <c r="J97" i="4"/>
  <c r="K97" i="4" s="1"/>
  <c r="L97" i="4"/>
  <c r="M97" i="4" s="1"/>
  <c r="N97" i="4" s="1"/>
  <c r="P97" i="4" s="1"/>
  <c r="O97" i="4"/>
  <c r="A98" i="4"/>
  <c r="J98" i="4"/>
  <c r="K98" i="4" s="1"/>
  <c r="L98" i="4"/>
  <c r="M98" i="4" s="1"/>
  <c r="O98" i="4"/>
  <c r="A99" i="4"/>
  <c r="J99" i="4"/>
  <c r="K99" i="4" s="1"/>
  <c r="L99" i="4"/>
  <c r="M99" i="4" s="1"/>
  <c r="N99" i="4" s="1"/>
  <c r="P99" i="4" s="1"/>
  <c r="O99" i="4"/>
  <c r="A100" i="4"/>
  <c r="J100" i="4"/>
  <c r="K100" i="4" s="1"/>
  <c r="L100" i="4"/>
  <c r="M100" i="4" s="1"/>
  <c r="O100" i="4"/>
  <c r="A101" i="4"/>
  <c r="J101" i="4"/>
  <c r="K101" i="4" s="1"/>
  <c r="L101" i="4"/>
  <c r="M101" i="4" s="1"/>
  <c r="N101" i="4" s="1"/>
  <c r="P101" i="4" s="1"/>
  <c r="O101" i="4"/>
  <c r="A102" i="4"/>
  <c r="J102" i="4"/>
  <c r="K102" i="4" s="1"/>
  <c r="L102" i="4"/>
  <c r="O102" i="4"/>
  <c r="A103" i="4"/>
  <c r="J103" i="4"/>
  <c r="K103" i="4" s="1"/>
  <c r="L103" i="4"/>
  <c r="M103" i="4" s="1"/>
  <c r="N103" i="4" s="1"/>
  <c r="P103" i="4" s="1"/>
  <c r="O103" i="4"/>
  <c r="E104" i="4"/>
  <c r="F104" i="4"/>
  <c r="E9" i="1"/>
  <c r="F9" i="1"/>
  <c r="A48" i="3" s="1"/>
  <c r="F11" i="1"/>
  <c r="B4" i="3" s="1"/>
  <c r="E13" i="1"/>
  <c r="E20" i="1"/>
  <c r="C45" i="1"/>
  <c r="B43" i="3" s="1"/>
  <c r="M24" i="4"/>
  <c r="N24" i="4" s="1"/>
  <c r="P24" i="4" s="1"/>
  <c r="B3" i="3" l="1"/>
  <c r="N12" i="4"/>
  <c r="P12" i="4" s="1"/>
  <c r="N8" i="4"/>
  <c r="P8" i="4" s="1"/>
  <c r="N87" i="4"/>
  <c r="P87" i="4" s="1"/>
  <c r="N9" i="4"/>
  <c r="P9" i="4" s="1"/>
  <c r="N64" i="4"/>
  <c r="P64" i="4" s="1"/>
  <c r="N81" i="4"/>
  <c r="P81" i="4" s="1"/>
  <c r="N66" i="4"/>
  <c r="P66" i="4" s="1"/>
  <c r="N16" i="4"/>
  <c r="P16" i="4" s="1"/>
  <c r="N17" i="4"/>
  <c r="P17" i="4" s="1"/>
  <c r="M26" i="4"/>
  <c r="N26" i="4" s="1"/>
  <c r="P26" i="4" s="1"/>
  <c r="M58" i="4"/>
  <c r="N58" i="4" s="1"/>
  <c r="P58" i="4" s="1"/>
  <c r="M45" i="4"/>
  <c r="N45" i="4" s="1"/>
  <c r="P45" i="4" s="1"/>
  <c r="N35" i="4"/>
  <c r="P35" i="4" s="1"/>
  <c r="N98" i="4"/>
  <c r="P98" i="4" s="1"/>
  <c r="N90" i="4"/>
  <c r="P90" i="4" s="1"/>
  <c r="N27" i="4"/>
  <c r="P27" i="4" s="1"/>
  <c r="M102" i="4"/>
  <c r="N102" i="4" s="1"/>
  <c r="P102" i="4" s="1"/>
  <c r="M94" i="4"/>
  <c r="N94" i="4" s="1"/>
  <c r="P94" i="4" s="1"/>
  <c r="N78" i="4"/>
  <c r="P78" i="4" s="1"/>
  <c r="N77" i="4"/>
  <c r="P77" i="4" s="1"/>
  <c r="N76" i="4"/>
  <c r="P76" i="4" s="1"/>
  <c r="N69" i="4"/>
  <c r="P69" i="4" s="1"/>
  <c r="N38" i="4"/>
  <c r="P38" i="4" s="1"/>
  <c r="J3" i="4"/>
  <c r="N19" i="4"/>
  <c r="P19" i="4" s="1"/>
  <c r="N11" i="4"/>
  <c r="P11" i="4" s="1"/>
  <c r="N70" i="4"/>
  <c r="P70" i="4" s="1"/>
  <c r="N75" i="4"/>
  <c r="P75" i="4" s="1"/>
  <c r="M60" i="4"/>
  <c r="N60" i="4" s="1"/>
  <c r="P60" i="4" s="1"/>
  <c r="N59" i="4"/>
  <c r="P59" i="4" s="1"/>
  <c r="N100" i="4"/>
  <c r="P100" i="4" s="1"/>
  <c r="N92" i="4"/>
  <c r="P92" i="4" s="1"/>
  <c r="N4" i="4"/>
  <c r="P4" i="4" s="1"/>
  <c r="N20" i="4"/>
  <c r="P20" i="4" s="1"/>
  <c r="N50" i="4"/>
  <c r="P50" i="4" s="1"/>
  <c r="N37" i="4"/>
  <c r="P37" i="4" s="1"/>
  <c r="M51" i="4"/>
  <c r="N51" i="4" s="1"/>
  <c r="P51" i="4" s="1"/>
  <c r="N68" i="4"/>
  <c r="P68" i="4" s="1"/>
  <c r="N21" i="4"/>
  <c r="P21" i="4" s="1"/>
  <c r="M31" i="4"/>
  <c r="N31" i="4" s="1"/>
  <c r="N39" i="4"/>
  <c r="P39" i="4" s="1"/>
  <c r="M47" i="4"/>
  <c r="N47" i="4" s="1"/>
  <c r="P47" i="4" s="1"/>
  <c r="N67" i="4"/>
  <c r="P67" i="4" s="1"/>
  <c r="N43" i="4"/>
  <c r="P43" i="4" s="1"/>
  <c r="M85" i="4"/>
  <c r="N85" i="4" s="1"/>
  <c r="P85" i="4" s="1"/>
  <c r="K20" i="4"/>
  <c r="K104" i="4" s="1"/>
  <c r="N71" i="4"/>
  <c r="P71" i="4" s="1"/>
  <c r="J104" i="4"/>
  <c r="M63" i="4"/>
  <c r="N63" i="4" s="1"/>
  <c r="P63" i="4" s="1"/>
  <c r="M86" i="4"/>
  <c r="N86" i="4" s="1"/>
  <c r="P86" i="4" s="1"/>
  <c r="M84" i="4"/>
  <c r="N84" i="4" s="1"/>
  <c r="P84" i="4" s="1"/>
  <c r="M79" i="4"/>
  <c r="N79" i="4" s="1"/>
  <c r="P79" i="4" s="1"/>
  <c r="L104" i="4"/>
  <c r="K3" i="4" l="1"/>
  <c r="P31" i="4"/>
  <c r="N104" i="4"/>
  <c r="N3" i="4"/>
  <c r="C25" i="3" s="1"/>
  <c r="M104" i="4"/>
  <c r="P1" i="4" l="1"/>
  <c r="C26" i="3" s="1"/>
  <c r="C27" i="3" s="1"/>
  <c r="P104" i="4"/>
  <c r="P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Anton Estfeller</author>
  </authors>
  <commentList>
    <comment ref="C2" authorId="0" shapeId="0" xr:uid="{00000000-0006-0000-0100-000001000000}">
      <text>
        <r>
          <rPr>
            <b/>
            <sz val="9"/>
            <color indexed="81"/>
            <rFont val="Verdana"/>
            <family val="2"/>
          </rPr>
          <t xml:space="preserve">Hinweis:
</t>
        </r>
        <r>
          <rPr>
            <sz val="9"/>
            <color indexed="81"/>
            <rFont val="Verdana"/>
            <family val="2"/>
          </rPr>
          <t xml:space="preserve">Wenn die Spalte </t>
        </r>
        <r>
          <rPr>
            <b/>
            <sz val="9"/>
            <color indexed="81"/>
            <rFont val="Verdana"/>
            <family val="2"/>
          </rPr>
          <t>&lt;C&gt;</t>
        </r>
        <r>
          <rPr>
            <sz val="9"/>
            <color indexed="81"/>
            <rFont val="Verdana"/>
            <family val="2"/>
          </rPr>
          <t xml:space="preserve"> hellblau hinterlegt ist, dann fehlt im Blatt </t>
        </r>
        <r>
          <rPr>
            <b/>
            <sz val="9"/>
            <color indexed="81"/>
            <rFont val="Verdana"/>
            <family val="2"/>
          </rPr>
          <t>&lt;Daten&gt;</t>
        </r>
        <r>
          <rPr>
            <sz val="9"/>
            <color indexed="81"/>
            <rFont val="Verdana"/>
            <family val="2"/>
          </rPr>
          <t xml:space="preserve"> der Eintrag in Zelle </t>
        </r>
        <r>
          <rPr>
            <b/>
            <sz val="9"/>
            <color indexed="81"/>
            <rFont val="Verdana"/>
            <family val="2"/>
          </rPr>
          <t>&lt;J30&gt; »Datum Beitragsgesuch«</t>
        </r>
      </text>
    </comment>
  </commentList>
</comments>
</file>

<file path=xl/sharedStrings.xml><?xml version="1.0" encoding="utf-8"?>
<sst xmlns="http://schemas.openxmlformats.org/spreadsheetml/2006/main" count="1433" uniqueCount="1210">
  <si>
    <t>Nr.</t>
  </si>
  <si>
    <t>Nummer
Rechnung</t>
  </si>
  <si>
    <t>Datum
Rechnung</t>
  </si>
  <si>
    <t>c) falls sich die vorgelegten Rechnungen und die entsprechenden Ausgabenbelege auf den genehmigten Beitrag beschränken …</t>
  </si>
  <si>
    <t>39100 Bozen</t>
  </si>
  <si>
    <t>Datum Beitragsgesuch</t>
  </si>
  <si>
    <t>Geschlecht</t>
  </si>
  <si>
    <t>Zuweisung</t>
  </si>
  <si>
    <t>Dekret-Datum</t>
  </si>
  <si>
    <t>Dekret-Nummer</t>
  </si>
  <si>
    <t>Firma</t>
  </si>
  <si>
    <t>Betrag
Rechnung</t>
  </si>
  <si>
    <t>Datum
Zahlung</t>
  </si>
  <si>
    <t>Prozent
Beitrag</t>
  </si>
  <si>
    <t>% Beitrag</t>
  </si>
  <si>
    <t>MWSt</t>
  </si>
  <si>
    <r>
      <t>Anmerkungen Gesuchsteller
(</t>
    </r>
    <r>
      <rPr>
        <sz val="8"/>
        <rFont val="Arial"/>
        <family val="2"/>
      </rPr>
      <t>Diese Spalte wird nicht gedruckt, sie dient nur für Anmerkungen von Seiten des Gesuchstellers)</t>
    </r>
  </si>
  <si>
    <t>Grundlage
Beitrag</t>
  </si>
  <si>
    <t>Abtei</t>
  </si>
  <si>
    <t>Ahrntal</t>
  </si>
  <si>
    <t>Aldein</t>
  </si>
  <si>
    <t>Algund</t>
  </si>
  <si>
    <t>Altrei</t>
  </si>
  <si>
    <t>Andrian</t>
  </si>
  <si>
    <t>Auer</t>
  </si>
  <si>
    <t>Barbian</t>
  </si>
  <si>
    <t>Bozen</t>
  </si>
  <si>
    <t>Branzoll</t>
  </si>
  <si>
    <t>Brenner</t>
  </si>
  <si>
    <t>Brixen</t>
  </si>
  <si>
    <t>Bruneck</t>
  </si>
  <si>
    <t>Burgstall</t>
  </si>
  <si>
    <t>Deutschnofen</t>
  </si>
  <si>
    <t>Enneberg</t>
  </si>
  <si>
    <t>Feldthurns</t>
  </si>
  <si>
    <t>Franzensfeste</t>
  </si>
  <si>
    <t>Freienfeld</t>
  </si>
  <si>
    <t>Gais</t>
  </si>
  <si>
    <t>Gargazon</t>
  </si>
  <si>
    <t>Glurns</t>
  </si>
  <si>
    <t>Gsies</t>
  </si>
  <si>
    <t>Hafling</t>
  </si>
  <si>
    <t>Innichen</t>
  </si>
  <si>
    <t>Jenesien</t>
  </si>
  <si>
    <t>Karneid</t>
  </si>
  <si>
    <t>Kastelbell-Tschars</t>
  </si>
  <si>
    <t>Kastelruth</t>
  </si>
  <si>
    <t>Kiens</t>
  </si>
  <si>
    <t>Klausen</t>
  </si>
  <si>
    <t>Kuens</t>
  </si>
  <si>
    <t>Laas</t>
  </si>
  <si>
    <t>Lajen</t>
  </si>
  <si>
    <t>Lana</t>
  </si>
  <si>
    <t>Latsch</t>
  </si>
  <si>
    <t>Laurein</t>
  </si>
  <si>
    <t>Leifers</t>
  </si>
  <si>
    <t>Lüsen</t>
  </si>
  <si>
    <t>Marling</t>
  </si>
  <si>
    <t>Martell</t>
  </si>
  <si>
    <t>Meran</t>
  </si>
  <si>
    <t>Mölten</t>
  </si>
  <si>
    <t>Montan</t>
  </si>
  <si>
    <t>Moos in Passeier</t>
  </si>
  <si>
    <t>Mühlbach</t>
  </si>
  <si>
    <t>Mühlwald</t>
  </si>
  <si>
    <t>Nals</t>
  </si>
  <si>
    <t>Naturns</t>
  </si>
  <si>
    <t>Natz-Schabs</t>
  </si>
  <si>
    <t>Neumarkt</t>
  </si>
  <si>
    <t>Niederdorf</t>
  </si>
  <si>
    <t>Olang</t>
  </si>
  <si>
    <t>Partschins</t>
  </si>
  <si>
    <t>Percha</t>
  </si>
  <si>
    <t>Pfalzen</t>
  </si>
  <si>
    <t>Pfatten</t>
  </si>
  <si>
    <t>Pfitsch</t>
  </si>
  <si>
    <t>Plaus</t>
  </si>
  <si>
    <t>Prad am Stilfserjoch</t>
  </si>
  <si>
    <t>Prags</t>
  </si>
  <si>
    <t>Prettau</t>
  </si>
  <si>
    <t>Proveis</t>
  </si>
  <si>
    <t>Rasen-Antholz</t>
  </si>
  <si>
    <t>Ratschings</t>
  </si>
  <si>
    <t>Riffian</t>
  </si>
  <si>
    <t>Ritten</t>
  </si>
  <si>
    <t>Rodeneck</t>
  </si>
  <si>
    <t>Salurn</t>
  </si>
  <si>
    <t>Sand in Taufers</t>
  </si>
  <si>
    <t>St. Christina in Gröden</t>
  </si>
  <si>
    <t>St. Leonhard in Passeier</t>
  </si>
  <si>
    <t>St. Lorenzen</t>
  </si>
  <si>
    <t>St. Martin in Passeier</t>
  </si>
  <si>
    <t>St. Martin in Thurn</t>
  </si>
  <si>
    <t>St. Pankraz</t>
  </si>
  <si>
    <t>St. Ulrich in Gröden</t>
  </si>
  <si>
    <t>Sarntal</t>
  </si>
  <si>
    <t>Schenna</t>
  </si>
  <si>
    <t>Schlanders</t>
  </si>
  <si>
    <t>Schluderns</t>
  </si>
  <si>
    <t>Schnals</t>
  </si>
  <si>
    <t>Sexten</t>
  </si>
  <si>
    <t>Sterzing</t>
  </si>
  <si>
    <t>Stilfs</t>
  </si>
  <si>
    <t>Taufers im Münstertal</t>
  </si>
  <si>
    <t>Terenten</t>
  </si>
  <si>
    <t>Terlan</t>
  </si>
  <si>
    <t>Tiers</t>
  </si>
  <si>
    <t>Tisens</t>
  </si>
  <si>
    <t>Toblach</t>
  </si>
  <si>
    <t>Truden im Naturpark</t>
  </si>
  <si>
    <t>Tscherms</t>
  </si>
  <si>
    <t>Ulten</t>
  </si>
  <si>
    <t>Vahrn</t>
  </si>
  <si>
    <t>Villanders</t>
  </si>
  <si>
    <t>Vintl</t>
  </si>
  <si>
    <t>Völs am Schlern</t>
  </si>
  <si>
    <t>Vöran</t>
  </si>
  <si>
    <t>Waidbruck</t>
  </si>
  <si>
    <t>Welsberg-Taisten</t>
  </si>
  <si>
    <t>Welschnofen</t>
  </si>
  <si>
    <t>Wengen</t>
  </si>
  <si>
    <t>Antrag für den Kindergarten:</t>
  </si>
  <si>
    <t>IBAN:</t>
  </si>
  <si>
    <t>Bankinstitut  Gemeinde:</t>
  </si>
  <si>
    <t>Gemeinde:</t>
  </si>
  <si>
    <t xml:space="preserve">Plz | Ort Gemeinde: </t>
  </si>
  <si>
    <t>Adresse Gemeinde:</t>
  </si>
  <si>
    <t>Mehrwertsteuer absetzbar:</t>
  </si>
  <si>
    <t>PLZ</t>
  </si>
  <si>
    <t>Ort</t>
  </si>
  <si>
    <t>genaue Adresse der Gemeinde</t>
  </si>
  <si>
    <t>Gemeinde</t>
  </si>
  <si>
    <t>Bankinstitut der Gemeinde an welches der eventuelle Beitrag zu überweisen ist.</t>
  </si>
  <si>
    <t>Bankkoordinaten für die Auszahlung des Beitrages</t>
  </si>
  <si>
    <t>Alle Rechnungen beziehen sich auf die zum Beitrag zugelassenen Ausgaben.</t>
  </si>
  <si>
    <t>zur Aufstellung der Rechnungen …</t>
  </si>
  <si>
    <t>zum Antrag …</t>
  </si>
  <si>
    <t>Die nachstehenden Daten entnehmen Sie dem Schreiben des Amtes für Schulfinanzierung, mit welchem Ihnen der Beitrag zugeteilt wurde.</t>
  </si>
  <si>
    <t>Nummer
Mandat</t>
  </si>
  <si>
    <t>Comune</t>
  </si>
  <si>
    <t>Bürgermeister
Vorname
Sindaco nome</t>
  </si>
  <si>
    <t>Bürgermeister
Nachname
Sindaco cognome</t>
  </si>
  <si>
    <t>Titel
Titolo</t>
  </si>
  <si>
    <t>Adresse</t>
  </si>
  <si>
    <t>Indirizzo</t>
  </si>
  <si>
    <t>PLZ
CAP</t>
  </si>
  <si>
    <t>Vorw.
Pref.</t>
  </si>
  <si>
    <t>Tel</t>
  </si>
  <si>
    <t>Fax</t>
  </si>
  <si>
    <t>Email-de</t>
  </si>
  <si>
    <t>Email-it</t>
  </si>
  <si>
    <t>Web-de</t>
  </si>
  <si>
    <t>Web-it</t>
  </si>
  <si>
    <t>Badia</t>
  </si>
  <si>
    <t>Giacomo</t>
  </si>
  <si>
    <t>Frenademetz</t>
  </si>
  <si>
    <t>Str.Pedraces 40</t>
  </si>
  <si>
    <t>Str. Pedraces 40</t>
  </si>
  <si>
    <t>0471</t>
  </si>
  <si>
    <t>info@gemeinde.abtei.bz.it</t>
  </si>
  <si>
    <t>info@comune.badia.bz.it</t>
  </si>
  <si>
    <t>www.gemeinde.abtei.bz.it</t>
  </si>
  <si>
    <t>www.comune.badia.bz.it</t>
  </si>
  <si>
    <t>Valle Aurina</t>
  </si>
  <si>
    <t>Helmut Gebhard</t>
  </si>
  <si>
    <t>Klammer</t>
  </si>
  <si>
    <t>Geom.</t>
  </si>
  <si>
    <t>0474</t>
  </si>
  <si>
    <t>info@ahrntal.eu</t>
  </si>
  <si>
    <t>info@valleaurina.eu</t>
  </si>
  <si>
    <t>www.ahrntal.eu</t>
  </si>
  <si>
    <t>www.valleaurina.eu</t>
  </si>
  <si>
    <t>Aldino</t>
  </si>
  <si>
    <t>Christoph</t>
  </si>
  <si>
    <t>Matzneller</t>
  </si>
  <si>
    <t>Dorf 11</t>
  </si>
  <si>
    <t>Paese 11</t>
  </si>
  <si>
    <t>info@gemeinde.aldein.bz.it</t>
  </si>
  <si>
    <t>info@comune.aldino.bz.it</t>
  </si>
  <si>
    <t>www.gemeinde.aldein.bz.it</t>
  </si>
  <si>
    <t>www.comune.aldino.bz.it</t>
  </si>
  <si>
    <t>Lagundo</t>
  </si>
  <si>
    <t>Ulrich</t>
  </si>
  <si>
    <t>Gamper</t>
  </si>
  <si>
    <t>Hans-Gamper-Platz 1</t>
  </si>
  <si>
    <t>Piazza Hans Gamper 1</t>
  </si>
  <si>
    <t>0473</t>
  </si>
  <si>
    <t>info@algund.eu</t>
  </si>
  <si>
    <t>info@lagundo.eu</t>
  </si>
  <si>
    <t>www.algund.eu</t>
  </si>
  <si>
    <t>www.lagundo.eu</t>
  </si>
  <si>
    <t>Anterivo</t>
  </si>
  <si>
    <t>Hartwig Friedrich</t>
  </si>
  <si>
    <t>Lochmann</t>
  </si>
  <si>
    <t>Rathausplatz 1</t>
  </si>
  <si>
    <t>Piazza del Municipio 1</t>
  </si>
  <si>
    <t>info@gemeinde.altrei.bz.it</t>
  </si>
  <si>
    <t>info@comune.anterivo.bz.it</t>
  </si>
  <si>
    <t>www.gemeinde.altrei.bz.it</t>
  </si>
  <si>
    <t>www.comune.anterivo.bz.it</t>
  </si>
  <si>
    <t>Andriano</t>
  </si>
  <si>
    <t>Roland</t>
  </si>
  <si>
    <t>Danay</t>
  </si>
  <si>
    <t>Rag.</t>
  </si>
  <si>
    <t>Wehrburgstraße 8</t>
  </si>
  <si>
    <t>Via Wehrburg 8</t>
  </si>
  <si>
    <t>info@gemeinde.andrian.bz.it</t>
  </si>
  <si>
    <t>info@comune.andriano.bz.it</t>
  </si>
  <si>
    <t>www.gemeinde.andrian.bz.it</t>
  </si>
  <si>
    <t>www.comune.andriano.bz.it</t>
  </si>
  <si>
    <t>Ora</t>
  </si>
  <si>
    <t>Pichler</t>
  </si>
  <si>
    <t>Hauptplatz 5</t>
  </si>
  <si>
    <t>Piazza Principale 5</t>
  </si>
  <si>
    <t>info@gemeinde.auer.bz.it</t>
  </si>
  <si>
    <t>info@comune.ora.bz.it</t>
  </si>
  <si>
    <t>www.gemeinde.auer.bz.it</t>
  </si>
  <si>
    <t>www.comune.ora.bz.it</t>
  </si>
  <si>
    <t>Barbiano</t>
  </si>
  <si>
    <t>Alfons</t>
  </si>
  <si>
    <t>Klammsteiner</t>
  </si>
  <si>
    <t>Dorf 10</t>
  </si>
  <si>
    <t>Paese 10</t>
  </si>
  <si>
    <t>info@barbian.eu</t>
  </si>
  <si>
    <t>info@barbiano.eu</t>
  </si>
  <si>
    <t>www.barbian.eu</t>
  </si>
  <si>
    <t>www.barbiano.eu</t>
  </si>
  <si>
    <t>Bolzano</t>
  </si>
  <si>
    <t>Luigi</t>
  </si>
  <si>
    <t>Spagnolli</t>
  </si>
  <si>
    <t xml:space="preserve">Dr. </t>
  </si>
  <si>
    <t>Gumergasse</t>
  </si>
  <si>
    <t>Vicolo Gumer</t>
  </si>
  <si>
    <t>aboe@gemeinde.bozen.it</t>
  </si>
  <si>
    <t>urp@comune.bolzano.it</t>
  </si>
  <si>
    <t>www.gemeinde.bozen.it</t>
  </si>
  <si>
    <t>www.comune.bolzano.it</t>
  </si>
  <si>
    <t>Bronzolo</t>
  </si>
  <si>
    <t>Benedetto</t>
  </si>
  <si>
    <t>Zito</t>
  </si>
  <si>
    <t>Marconistraße 5</t>
  </si>
  <si>
    <t>Via Marconi 5</t>
  </si>
  <si>
    <t>info@gemeinde.branzoll.bz.it</t>
  </si>
  <si>
    <t>info@comune.bronzolo.bz.it</t>
  </si>
  <si>
    <t>www.comune.bronzolo.bz.it</t>
  </si>
  <si>
    <t>Brennero</t>
  </si>
  <si>
    <t>Franz</t>
  </si>
  <si>
    <t>Kompatscher</t>
  </si>
  <si>
    <t>Gossensass, Ibsenplatz 2</t>
  </si>
  <si>
    <t>Colle Isarco, Piazza Ibsen 1</t>
  </si>
  <si>
    <t>0472</t>
  </si>
  <si>
    <t>info@gemeindebrenner.eu</t>
  </si>
  <si>
    <t>info@comunebrennero.eu</t>
  </si>
  <si>
    <t>www.gemeindebrenner.eu</t>
  </si>
  <si>
    <t>www.comunebrennero.eu</t>
  </si>
  <si>
    <t>Bressanone</t>
  </si>
  <si>
    <t>Albert</t>
  </si>
  <si>
    <t>Pürgstaller</t>
  </si>
  <si>
    <t>Große Lauben 5</t>
  </si>
  <si>
    <t>Portici Maggiori 5</t>
  </si>
  <si>
    <t>062000</t>
  </si>
  <si>
    <t>062022</t>
  </si>
  <si>
    <t>info@brixen.it</t>
  </si>
  <si>
    <t>info@bressanone.it</t>
  </si>
  <si>
    <t>www.brixen.it</t>
  </si>
  <si>
    <t>www.bressanone.it</t>
  </si>
  <si>
    <t>Brunico</t>
  </si>
  <si>
    <t>Griessmair</t>
  </si>
  <si>
    <t>Dr. Ing.</t>
  </si>
  <si>
    <t>Piazza Municipio 1</t>
  </si>
  <si>
    <t>info@gemeinde.bruneck.bz.it</t>
  </si>
  <si>
    <t>info@comune.brunico.bz.it</t>
  </si>
  <si>
    <t>www.gemeinde.bruneck.bz.it</t>
  </si>
  <si>
    <t xml:space="preserve">www.comune.brunico.bz.it </t>
  </si>
  <si>
    <t>Postal</t>
  </si>
  <si>
    <t>Othmar</t>
  </si>
  <si>
    <t>Unterkofler</t>
  </si>
  <si>
    <t>Dorfplatz 1</t>
  </si>
  <si>
    <t>Piazza Centrale 1</t>
  </si>
  <si>
    <t>info@gemeinde.burgstall.bz.it</t>
  </si>
  <si>
    <t>info@comune.postal.bz.it</t>
  </si>
  <si>
    <t>www.gemeinde.burgstall.bz.it</t>
  </si>
  <si>
    <t>www.comune.postal.bz.it</t>
  </si>
  <si>
    <t>Corvara</t>
  </si>
  <si>
    <t>Corvara in Badia</t>
  </si>
  <si>
    <t>Roberto</t>
  </si>
  <si>
    <t>Rottonara</t>
  </si>
  <si>
    <t>Str. Col Alt  36</t>
  </si>
  <si>
    <t>Str. Col Alt 36</t>
  </si>
  <si>
    <t>info@corvara.eu</t>
  </si>
  <si>
    <t>www.corvara.eu</t>
  </si>
  <si>
    <t>Nova Ponente</t>
  </si>
  <si>
    <t>Bernhard</t>
  </si>
  <si>
    <t>Daum</t>
  </si>
  <si>
    <t>Schloß-Thurn-Str. 1</t>
  </si>
  <si>
    <t>Via Castello Thurn 1</t>
  </si>
  <si>
    <t>info@deutschnofen.eu</t>
  </si>
  <si>
    <t xml:space="preserve">info@nova-ponente.eu </t>
  </si>
  <si>
    <t>www.deutschnofen.eu</t>
  </si>
  <si>
    <t xml:space="preserve">www.nova-ponente.eu </t>
  </si>
  <si>
    <t>Marebbe</t>
  </si>
  <si>
    <t>Alberto</t>
  </si>
  <si>
    <t>Palfrader</t>
  </si>
  <si>
    <t>St. Vigil, Catarina Lanz Str. 48</t>
  </si>
  <si>
    <t>San Vigilio, Via Catarina Lanz 48</t>
  </si>
  <si>
    <t>info@gemeinde.enneberg.bz.it</t>
  </si>
  <si>
    <t>info@comune.marebbe.bz.it</t>
  </si>
  <si>
    <t>www.gemeinde.enneberg.bz.it</t>
  </si>
  <si>
    <t>www.comune.marebbe.bz.it</t>
  </si>
  <si>
    <t>Eppan a.d.W.</t>
  </si>
  <si>
    <t>Appiano</t>
  </si>
  <si>
    <t>Wilfried</t>
  </si>
  <si>
    <t>Trettl</t>
  </si>
  <si>
    <t>info@eppan.eu</t>
  </si>
  <si>
    <t>info@appiano.eu</t>
  </si>
  <si>
    <t>www.eppan.eu</t>
  </si>
  <si>
    <t>www.appiano.eu</t>
  </si>
  <si>
    <t>Velturno</t>
  </si>
  <si>
    <t>Konrad</t>
  </si>
  <si>
    <t>Messner</t>
  </si>
  <si>
    <t>Simon Rieder Platz 2</t>
  </si>
  <si>
    <t>Piazza Simon Rieder 2</t>
  </si>
  <si>
    <t>info@gemeinde.feldthurns.bz.it</t>
  </si>
  <si>
    <t>info@comune.velturno.bz.it</t>
  </si>
  <si>
    <t>www.gemeinde.feldthurns.bz.it</t>
  </si>
  <si>
    <t>www.comune.velturno.bz.it</t>
  </si>
  <si>
    <t>Fortezza</t>
  </si>
  <si>
    <t xml:space="preserve">Richard </t>
  </si>
  <si>
    <t>Amort</t>
  </si>
  <si>
    <t>Rathausplatz 2</t>
  </si>
  <si>
    <t>info@gemeindefranzensfeste.eu</t>
  </si>
  <si>
    <t>info@comunefortezza.eu</t>
  </si>
  <si>
    <t>www.gemeindefranzensfeste.eu</t>
  </si>
  <si>
    <t>www.comunefortezza.eu</t>
  </si>
  <si>
    <t>Campo di Trens</t>
  </si>
  <si>
    <t>Armin</t>
  </si>
  <si>
    <t>Holzer</t>
  </si>
  <si>
    <t>Trens Rathausplatz 1</t>
  </si>
  <si>
    <t>info@gemeinde.freienfeld.bz.it</t>
  </si>
  <si>
    <t>info@comune.campoditrens.bz.it</t>
  </si>
  <si>
    <t>www.gemeinde.freienfeld.bz.it</t>
  </si>
  <si>
    <t>www.comune.campoditrens.bz.it</t>
  </si>
  <si>
    <t>Romana</t>
  </si>
  <si>
    <t>Stifter</t>
  </si>
  <si>
    <t>Ulrich von Taufers 5</t>
  </si>
  <si>
    <t>Via Ulrich von Taufers 5</t>
  </si>
  <si>
    <t>info@gais.eu</t>
  </si>
  <si>
    <t>www.gais.eu</t>
  </si>
  <si>
    <t>Gargazzone</t>
  </si>
  <si>
    <t>Gorfer</t>
  </si>
  <si>
    <t>Gemeindeplatz 4</t>
  </si>
  <si>
    <t>Piazza Municipio 4</t>
  </si>
  <si>
    <t>info@gemeinde.gargazon.bz.it</t>
  </si>
  <si>
    <t>info@comune.gargazzone.bz.it</t>
  </si>
  <si>
    <t>www.gemeinde.gargazon.bz.it</t>
  </si>
  <si>
    <t>www.comune.gargazzone.bz.it</t>
  </si>
  <si>
    <t>Glorenza</t>
  </si>
  <si>
    <t>Erich Josef</t>
  </si>
  <si>
    <t>Wallnöfer</t>
  </si>
  <si>
    <t>P.zza Municipio 1</t>
  </si>
  <si>
    <t>info@gemeinde.glurns.bz.it</t>
  </si>
  <si>
    <t>info@comune.glorenza.bz.it</t>
  </si>
  <si>
    <t>www.gemeinde.glurns.bz.it</t>
  </si>
  <si>
    <t>www.comune.glorenza.bz.it</t>
  </si>
  <si>
    <t>Graun</t>
  </si>
  <si>
    <t>Curon</t>
  </si>
  <si>
    <t>Heinrich</t>
  </si>
  <si>
    <t>Noggler</t>
  </si>
  <si>
    <t>Claudia Augusta Straße 2</t>
  </si>
  <si>
    <t>Via Claudia Augusta 2</t>
  </si>
  <si>
    <t>info@gemeinde.graun.bz.it</t>
  </si>
  <si>
    <t>info@comune.curon.bz.it</t>
  </si>
  <si>
    <t>www.gemeinde.graun.bz.it</t>
  </si>
  <si>
    <t>www.comune.curon.bz.it</t>
  </si>
  <si>
    <t>Valle di Casies</t>
  </si>
  <si>
    <t>Paul</t>
  </si>
  <si>
    <t>Schwingshackl</t>
  </si>
  <si>
    <t>St.Martin 10 b</t>
  </si>
  <si>
    <t>San Martino Valbassa 17</t>
  </si>
  <si>
    <t>info@gemeinde.gsies.bz.it</t>
  </si>
  <si>
    <t>info@comune.valledicasies.bz.it</t>
  </si>
  <si>
    <t>www.gemeinde.gsies.bz.it</t>
  </si>
  <si>
    <t>www.comune.valledicasies.bz.it</t>
  </si>
  <si>
    <t>Avelengo</t>
  </si>
  <si>
    <t xml:space="preserve">Andreas </t>
  </si>
  <si>
    <t>Peer</t>
  </si>
  <si>
    <t>Dorfweg 1</t>
  </si>
  <si>
    <t>Via Paese 1</t>
  </si>
  <si>
    <t>info@gemeinde.hafling.bz.it</t>
  </si>
  <si>
    <t>info@comune.avelengo.bz.it</t>
  </si>
  <si>
    <t>www.gemeinde.hafling.bz.it</t>
  </si>
  <si>
    <t>www.comune.avelengo.bz.it</t>
  </si>
  <si>
    <t>San Candido</t>
  </si>
  <si>
    <t>Werner</t>
  </si>
  <si>
    <t>Tschurtschenthaler</t>
  </si>
  <si>
    <t>Pflegplatz 2</t>
  </si>
  <si>
    <t>Piazza Magistrato 2</t>
  </si>
  <si>
    <t>info@innichen.eu</t>
  </si>
  <si>
    <t>info@sancandido.eu</t>
  </si>
  <si>
    <t>www.innichen.eu</t>
  </si>
  <si>
    <t>www.sancandido.eu</t>
  </si>
  <si>
    <t>San Genesio</t>
  </si>
  <si>
    <t>Romen</t>
  </si>
  <si>
    <t>Schrann 1</t>
  </si>
  <si>
    <t>info@gemeinde.jenesien.bz.it</t>
  </si>
  <si>
    <t>info@comune.sangenesioatesino.bz.it</t>
  </si>
  <si>
    <t>www.gemeinde.jenesien.bz.it</t>
  </si>
  <si>
    <t>www.comune.sangenesioatesino.bz.it</t>
  </si>
  <si>
    <t>Kaltern</t>
  </si>
  <si>
    <t>Caldaro</t>
  </si>
  <si>
    <t>Gertrud</t>
  </si>
  <si>
    <t>Benin Bernard</t>
  </si>
  <si>
    <t>Marktplatz 2</t>
  </si>
  <si>
    <t>Piazza Principale 2</t>
  </si>
  <si>
    <t>info@kaltern.eu</t>
  </si>
  <si>
    <t>info@caldaro.eu</t>
  </si>
  <si>
    <t>www.kaltern.eu</t>
  </si>
  <si>
    <t>www.caldaro.eu</t>
  </si>
  <si>
    <t>Cornedo all'Isarco</t>
  </si>
  <si>
    <t>Albin</t>
  </si>
  <si>
    <t>Kofler</t>
  </si>
  <si>
    <t>Kuntersweg 2</t>
  </si>
  <si>
    <t>Via Kunter 2</t>
  </si>
  <si>
    <t>info@gemeinde.karneid.bz.it</t>
  </si>
  <si>
    <t>info@comune.cornedo.bz.it</t>
  </si>
  <si>
    <t>www.gemeinde.karneid.bz.it</t>
  </si>
  <si>
    <t>www.comune.cornedo.bz.it</t>
  </si>
  <si>
    <t>Castelbello-Ciardes</t>
  </si>
  <si>
    <t xml:space="preserve">Gustav Erich </t>
  </si>
  <si>
    <t>Tappeiner</t>
  </si>
  <si>
    <t>Piazza Centro 1</t>
  </si>
  <si>
    <t>info@gemeinde.kastelbell-tschars.bz.it</t>
  </si>
  <si>
    <t>info@comune.castelbello-ciardes.bz.it</t>
  </si>
  <si>
    <t>www.gemeinde.kastelbell-tschars.bz.it</t>
  </si>
  <si>
    <t>www.comune.castelbello-ciardes.bz.it</t>
  </si>
  <si>
    <t>Castelrotto</t>
  </si>
  <si>
    <t>Colli</t>
  </si>
  <si>
    <t>Krausplatz 1</t>
  </si>
  <si>
    <t>Piazza Krausen 1</t>
  </si>
  <si>
    <t>info@gemeinde.kastelruth.bz.it</t>
  </si>
  <si>
    <t xml:space="preserve">info@comune.castelrotto.bz.it </t>
  </si>
  <si>
    <t>www.gemeinde.kastelruth.bz.it</t>
  </si>
  <si>
    <t xml:space="preserve">www.comune.castelrotto.bz.it </t>
  </si>
  <si>
    <t>Chienes</t>
  </si>
  <si>
    <t>Reinhard</t>
  </si>
  <si>
    <t>Niederkofler</t>
  </si>
  <si>
    <t>Kiener Dorfweg 4/c</t>
  </si>
  <si>
    <t>Via Chienes 4/c</t>
  </si>
  <si>
    <t>info@gemeinde.kiens.bz.it</t>
  </si>
  <si>
    <t>info@comune.chienes.bz.it</t>
  </si>
  <si>
    <t>www.gemeinde.kiens.bz.it</t>
  </si>
  <si>
    <t>www.comune.chienes.bz.it</t>
  </si>
  <si>
    <t>Chiusa</t>
  </si>
  <si>
    <t>Maria-Anna</t>
  </si>
  <si>
    <t>Gasser Fink</t>
  </si>
  <si>
    <t>Oberstadt 74</t>
  </si>
  <si>
    <t>Città Alta 74</t>
  </si>
  <si>
    <t>info@gemeinde.klausen.bz.it</t>
  </si>
  <si>
    <t>info@comune.chiusa.bz.it</t>
  </si>
  <si>
    <t>www.gemeinde.klausen.bz.it</t>
  </si>
  <si>
    <t>www.comune.chiusa.bz.it</t>
  </si>
  <si>
    <t>Caines</t>
  </si>
  <si>
    <t>Alois</t>
  </si>
  <si>
    <t>Kuen</t>
  </si>
  <si>
    <t>Jaufenstrasse 48</t>
  </si>
  <si>
    <t>Via Passo Giovo 48</t>
  </si>
  <si>
    <t>info@gemeinde.kuens.bz.it</t>
  </si>
  <si>
    <t>info@comune.caines.bz.it</t>
  </si>
  <si>
    <t>www.gemeinde.kuens.bz.it</t>
  </si>
  <si>
    <t>www.comune.caines.bz.it</t>
  </si>
  <si>
    <t>Kurtatsch a.d.W.</t>
  </si>
  <si>
    <t>Cortaccia s.S.d.V.</t>
  </si>
  <si>
    <t>Martin</t>
  </si>
  <si>
    <t>Fischer</t>
  </si>
  <si>
    <t>Hauptmann Schweiggl Platz 8</t>
  </si>
  <si>
    <t>P.zza Hauptmann Schweiggl 8</t>
  </si>
  <si>
    <t>info@gemeinde.kurtatsch.bz.it</t>
  </si>
  <si>
    <t>info@comune.cortaccia.bz.it</t>
  </si>
  <si>
    <t>www.gemeinde.kurtatsch.bz.it</t>
  </si>
  <si>
    <t>www.comune.cortaccia.bz.it</t>
  </si>
  <si>
    <t>Kurtinig a.d.W.</t>
  </si>
  <si>
    <t>Cortina s.S.d.V.</t>
  </si>
  <si>
    <t>Manfred</t>
  </si>
  <si>
    <t>Mayr</t>
  </si>
  <si>
    <t>St.Martinsplatz 1</t>
  </si>
  <si>
    <t>Piazza S.Martino 1</t>
  </si>
  <si>
    <t>info@gemeinde.kurtinig.bz.it</t>
  </si>
  <si>
    <t>info@comune.cortina.bz.it</t>
  </si>
  <si>
    <t>www.gemeinde.kurtinig.bz.it</t>
  </si>
  <si>
    <t>www.comune.cortina.bz.it</t>
  </si>
  <si>
    <t>Lasa</t>
  </si>
  <si>
    <t>Vinschgaustraße 52</t>
  </si>
  <si>
    <t>Via Venosta 52</t>
  </si>
  <si>
    <t>info@gemeinde.laas.bz.it</t>
  </si>
  <si>
    <t>info@comune.lasa.bz.it</t>
  </si>
  <si>
    <t>www.gemeinde.laas.bz.it</t>
  </si>
  <si>
    <t>www.comune.lasa.bz.it</t>
  </si>
  <si>
    <t>Laion</t>
  </si>
  <si>
    <t>Stefan</t>
  </si>
  <si>
    <t>Leiter</t>
  </si>
  <si>
    <t>Walther-von-der-Vogelweide-Straße 30/A</t>
  </si>
  <si>
    <t>Via Walther von der Vogelweide 30/A</t>
  </si>
  <si>
    <t>info@gemeinde.lajen.bz.it</t>
  </si>
  <si>
    <t>info@comune.laion.bz.it</t>
  </si>
  <si>
    <t>www.gemeinde.lajen.bz.it</t>
  </si>
  <si>
    <t>www.comune.laion.bz.it</t>
  </si>
  <si>
    <t>Harald</t>
  </si>
  <si>
    <t>Stauder</t>
  </si>
  <si>
    <t>Maria-Hilf-Straße 5</t>
  </si>
  <si>
    <t>Via Madonna del Suffraggio 5</t>
  </si>
  <si>
    <t>info@gemeinde.lana.bz.it</t>
  </si>
  <si>
    <t>info@comune.lana.bz.it</t>
  </si>
  <si>
    <t>www.gemeinde.lana.bz.it</t>
  </si>
  <si>
    <t>www.comune.lana.bz.it</t>
  </si>
  <si>
    <t>Laces</t>
  </si>
  <si>
    <t>Helmuth</t>
  </si>
  <si>
    <t>Hauptplatz 6</t>
  </si>
  <si>
    <t>Piazza Principale 6</t>
  </si>
  <si>
    <t>info@gemeinde.latsch.bz.it</t>
  </si>
  <si>
    <t>info@comune.laces.bz.it</t>
  </si>
  <si>
    <t>www.gemeinde.latsch.bz.it</t>
  </si>
  <si>
    <t>www.comune.laces.bz.it</t>
  </si>
  <si>
    <t>Lauregno</t>
  </si>
  <si>
    <t>Hartmann</t>
  </si>
  <si>
    <t>Thaler</t>
  </si>
  <si>
    <t>Dorfzentrum 2</t>
  </si>
  <si>
    <t>Centro Paese 2</t>
  </si>
  <si>
    <t>0463</t>
  </si>
  <si>
    <t>info@gemeinde.laurein.bz.it</t>
  </si>
  <si>
    <t>info@comune.lauregno.bz.it</t>
  </si>
  <si>
    <t>www.gemeinde.laurein.bz.it</t>
  </si>
  <si>
    <t>www.comune.lauregno.bz.it</t>
  </si>
  <si>
    <t>Laives</t>
  </si>
  <si>
    <t>Liliana</t>
  </si>
  <si>
    <t>Di Fede</t>
  </si>
  <si>
    <t>Weißensteinerstraße 21</t>
  </si>
  <si>
    <t>Via Pietralba 21</t>
  </si>
  <si>
    <t>info@gemeinde.leifers.bz.it</t>
  </si>
  <si>
    <t>info@comune.laives.bz.it</t>
  </si>
  <si>
    <t>www.gemeinde.leifers.bz.it</t>
  </si>
  <si>
    <t>www.comune.laives.bz.it</t>
  </si>
  <si>
    <t>Luson</t>
  </si>
  <si>
    <t xml:space="preserve">Josef Maria </t>
  </si>
  <si>
    <t>Fischnaller</t>
  </si>
  <si>
    <t>Dorfgasse 19</t>
  </si>
  <si>
    <t>Vicolo Dorf 19</t>
  </si>
  <si>
    <t>info@gemeinde.luesen.bz.it</t>
  </si>
  <si>
    <t>info@comune.luson.bz.it</t>
  </si>
  <si>
    <t>www.gemeinde.luesen.bz.it</t>
  </si>
  <si>
    <t>www.comune.luson.bz.it</t>
  </si>
  <si>
    <t>Mals im Vinschgau</t>
  </si>
  <si>
    <t>Malles Venosta</t>
  </si>
  <si>
    <t>Veith</t>
  </si>
  <si>
    <t>Bahnhofsstr. 19</t>
  </si>
  <si>
    <t>Via Stazione 19</t>
  </si>
  <si>
    <t>info@gemeinde.mals.bz.it</t>
  </si>
  <si>
    <t>info@comune.malles.bz.it</t>
  </si>
  <si>
    <t>www.gemeinde.mals.bz.it</t>
  </si>
  <si>
    <t>www.comune.malles.bz.it</t>
  </si>
  <si>
    <t>Margreid a.d.W.</t>
  </si>
  <si>
    <t>Magrè s.S.d.V.</t>
  </si>
  <si>
    <t>Theresia</t>
  </si>
  <si>
    <t>Degasperi Gozzi</t>
  </si>
  <si>
    <t>Pfarrgasse 11</t>
  </si>
  <si>
    <t>Vicolo Parrocchia 11</t>
  </si>
  <si>
    <t>info@gemeinde.margreid.bz.it</t>
  </si>
  <si>
    <t>info@comune.magre.bz.it</t>
  </si>
  <si>
    <t>www.gemeinde.margreid.bz.it</t>
  </si>
  <si>
    <t>www.comune.magre.bz.it</t>
  </si>
  <si>
    <t>Marlengo</t>
  </si>
  <si>
    <t xml:space="preserve">Walter Franz </t>
  </si>
  <si>
    <t>Mairhofer</t>
  </si>
  <si>
    <t>Kirchplatz 1</t>
  </si>
  <si>
    <t>Piazza Chiesa 1</t>
  </si>
  <si>
    <t>060111</t>
  </si>
  <si>
    <t>060113</t>
  </si>
  <si>
    <t>info@gemeinde.marling.bz.it</t>
  </si>
  <si>
    <t>info@comune.marlengo.bz.it</t>
  </si>
  <si>
    <t>www.gemeinde.marling.bz.it</t>
  </si>
  <si>
    <t>www.comune.marlengo.bz.it</t>
  </si>
  <si>
    <t>Martello</t>
  </si>
  <si>
    <t>Georg</t>
  </si>
  <si>
    <t>Altstätter</t>
  </si>
  <si>
    <t>Meiern/Hauptort 96</t>
  </si>
  <si>
    <t>Meiern/Capoluogo 96</t>
  </si>
  <si>
    <t>info@gemeinde.martell.bz.it</t>
  </si>
  <si>
    <t>info@comune.martello.bz.it</t>
  </si>
  <si>
    <t>www.gemeinde.martell.bz.it</t>
  </si>
  <si>
    <t>www.comune.martello.bz.it</t>
  </si>
  <si>
    <t>Merano</t>
  </si>
  <si>
    <t>Günther</t>
  </si>
  <si>
    <t>Januth</t>
  </si>
  <si>
    <t>Laubengasse 192</t>
  </si>
  <si>
    <t>Via Portici 192</t>
  </si>
  <si>
    <t>info@gemeinde.meran.bz.it</t>
  </si>
  <si>
    <t>info@comune.merano.bz.it</t>
  </si>
  <si>
    <t>www.gemeinde.meran.bz.it</t>
  </si>
  <si>
    <t>www.comune.merano.bz.it</t>
  </si>
  <si>
    <t>Meltina</t>
  </si>
  <si>
    <t>Angelika</t>
  </si>
  <si>
    <t>Wiedmer</t>
  </si>
  <si>
    <t>Dorf 18</t>
  </si>
  <si>
    <t>Paese 18</t>
  </si>
  <si>
    <t>info@gemeinde.moelten.bz.it</t>
  </si>
  <si>
    <t>info@comune.meltina.bz.it</t>
  </si>
  <si>
    <t>www.gemeinde.moelten.bz.it</t>
  </si>
  <si>
    <t>www.comune.meltina.bz.it</t>
  </si>
  <si>
    <t>Montagna</t>
  </si>
  <si>
    <t xml:space="preserve">Monika </t>
  </si>
  <si>
    <t>Delvai Hilber</t>
  </si>
  <si>
    <t>St. Bartolomäus Straße 15</t>
  </si>
  <si>
    <t>Via S. Bartolomeo 15</t>
  </si>
  <si>
    <t>info@gemeinde.montan.bz.it</t>
  </si>
  <si>
    <t>info@comune.montagna.bz.it</t>
  </si>
  <si>
    <t>www.gemeinde.montan.bz.it</t>
  </si>
  <si>
    <t>www.comune.montagna.bz.it</t>
  </si>
  <si>
    <t>Moso in Passiria</t>
  </si>
  <si>
    <t>Wilhelm Mathias</t>
  </si>
  <si>
    <t>Klotz</t>
  </si>
  <si>
    <t>Dorf 78</t>
  </si>
  <si>
    <t>Paese 78</t>
  </si>
  <si>
    <t>info@gemeinde.moosinpasseier.bz.it</t>
  </si>
  <si>
    <t>info@comune.mosoinpassiria.bz.it</t>
  </si>
  <si>
    <t>www.gemeinde.moosinpasseier.bz.it</t>
  </si>
  <si>
    <t>www.comune.mosoinpassiria.bz.it</t>
  </si>
  <si>
    <t>Rio di Pusteria</t>
  </si>
  <si>
    <t>Cristoph</t>
  </si>
  <si>
    <t>Prugger</t>
  </si>
  <si>
    <t>Katharina Lanz Straße 47</t>
  </si>
  <si>
    <t>Via Katharina Lanz 47</t>
  </si>
  <si>
    <t>info@muehlbach.it</t>
  </si>
  <si>
    <t>info@comune.riodipusteria.bz.it</t>
  </si>
  <si>
    <t>www.muehlbach.it</t>
  </si>
  <si>
    <t>www.comune.riodipusteria.bz.it</t>
  </si>
  <si>
    <t>Selva dei Molini</t>
  </si>
  <si>
    <t xml:space="preserve">Paul </t>
  </si>
  <si>
    <t>Niederbrunner</t>
  </si>
  <si>
    <t>Hauptort  18/A</t>
  </si>
  <si>
    <t>Paese 18/A</t>
  </si>
  <si>
    <t>info@gemeinde.muehlwald.bz.it</t>
  </si>
  <si>
    <t xml:space="preserve">info@comune.selvadeimolini.bz.it </t>
  </si>
  <si>
    <t>www.gemeinde.muehlwald.bz.it</t>
  </si>
  <si>
    <t xml:space="preserve">www.comune.selvadeimolini.bz.it </t>
  </si>
  <si>
    <t>Nalles</t>
  </si>
  <si>
    <t>Pircher</t>
  </si>
  <si>
    <t>info@nals.eu</t>
  </si>
  <si>
    <t>info@nalles.eu</t>
  </si>
  <si>
    <t>www.nals.eu</t>
  </si>
  <si>
    <t>www.nalles.eu</t>
  </si>
  <si>
    <t>Naturno</t>
  </si>
  <si>
    <t>Andreas</t>
  </si>
  <si>
    <t>Heidegger</t>
  </si>
  <si>
    <t>Rathausstraße 1</t>
  </si>
  <si>
    <t>Via Municipio  1</t>
  </si>
  <si>
    <t>info@gemeinde.naturns.bz.it</t>
  </si>
  <si>
    <t>info@comune.naturno.bz.it</t>
  </si>
  <si>
    <t>www.gemeinde.naturns.bz.it</t>
  </si>
  <si>
    <t>www.comune.naturno.bz.it</t>
  </si>
  <si>
    <t>Naz-Sciaves</t>
  </si>
  <si>
    <t>Peter</t>
  </si>
  <si>
    <t>Gasser</t>
  </si>
  <si>
    <t>Peter-Kemenater-Straße 18</t>
  </si>
  <si>
    <t>Via Peter Kemenater 18</t>
  </si>
  <si>
    <t>info@gemeinde.natz-schabs.bz.it</t>
  </si>
  <si>
    <t>info@comune.naz-sciaves.bz.it</t>
  </si>
  <si>
    <t>www.gemeinde.natz-schabs.bz.it</t>
  </si>
  <si>
    <t>www.comune.naz-sciaves.bz.it</t>
  </si>
  <si>
    <t>Egna</t>
  </si>
  <si>
    <t>Horst</t>
  </si>
  <si>
    <t>Rathausring 7</t>
  </si>
  <si>
    <t>Largo Municipio 7</t>
  </si>
  <si>
    <t>info@gemeinde.neumarkt.bz.it</t>
  </si>
  <si>
    <t>info@comune.egna.bz.it</t>
  </si>
  <si>
    <t>www.gemeinde.neumarkt.bz.it</t>
  </si>
  <si>
    <t>www.comune.egna.bz.it</t>
  </si>
  <si>
    <t>Villa Bassa</t>
  </si>
  <si>
    <t>Kurt</t>
  </si>
  <si>
    <t>Ploner</t>
  </si>
  <si>
    <t>Von-Kurz-Platz 5</t>
  </si>
  <si>
    <t>Piazza Von Kurz 5</t>
  </si>
  <si>
    <t>info@niederdorf.eu</t>
  </si>
  <si>
    <t>info@villabassa.eu</t>
  </si>
  <si>
    <t>www.niederdorf.eu</t>
  </si>
  <si>
    <t>www.villabassa.eu</t>
  </si>
  <si>
    <t>Valdaora</t>
  </si>
  <si>
    <t>Bachmann</t>
  </si>
  <si>
    <t>Florianiplatz 18</t>
  </si>
  <si>
    <t>Piazza Floriani 18</t>
  </si>
  <si>
    <t>info@gemeinde.olang.bz.it</t>
  </si>
  <si>
    <t>info@comune.valdaora.bz.it</t>
  </si>
  <si>
    <t>www.gemeinde.olang.bz.it</t>
  </si>
  <si>
    <t>www.comune.valdaora.bz.it</t>
  </si>
  <si>
    <t>Parcines</t>
  </si>
  <si>
    <t>Gögele</t>
  </si>
  <si>
    <t>Schulmeisterweg 1</t>
  </si>
  <si>
    <t>Via del Maestro 1</t>
  </si>
  <si>
    <t>info@gemeinde.partschins.bz.it</t>
  </si>
  <si>
    <t>info@comune.parcines.bz.it</t>
  </si>
  <si>
    <t>www.gemeinde.partschins.bz.it</t>
  </si>
  <si>
    <t>www.comune.parcines.bz.it</t>
  </si>
  <si>
    <t>Perca</t>
  </si>
  <si>
    <t>Joachim</t>
  </si>
  <si>
    <t>Reinalter</t>
  </si>
  <si>
    <t>Engelberger Platz 1</t>
  </si>
  <si>
    <t>Piazza Engelberger 1</t>
  </si>
  <si>
    <t>info@gemeinde.percha.bz.it</t>
  </si>
  <si>
    <t>info@comune.perca.bz.it</t>
  </si>
  <si>
    <t>www.gemeinde.percha.bz.it</t>
  </si>
  <si>
    <t>www.comune.perca.bz.it</t>
  </si>
  <si>
    <t>Falzes</t>
  </si>
  <si>
    <t>Josef</t>
  </si>
  <si>
    <t>Gatterer</t>
  </si>
  <si>
    <t>info@gemeinde.pfalzen.bz.it</t>
  </si>
  <si>
    <t>info@comune.falzes.bz.it</t>
  </si>
  <si>
    <t>www.gemeinde.pfalzen.bz.it</t>
  </si>
  <si>
    <t>www.comune.falzes.bz.it</t>
  </si>
  <si>
    <t>Vadena</t>
  </si>
  <si>
    <t>Alessandro</t>
  </si>
  <si>
    <t>Beati</t>
  </si>
  <si>
    <t>Pfatten Dorf 111</t>
  </si>
  <si>
    <t>Vadena Centro 111</t>
  </si>
  <si>
    <t>info@gemeinde.pfatten.bz.it</t>
  </si>
  <si>
    <t>info@comune.vadena.bz.it</t>
  </si>
  <si>
    <t>www.gemeinde.pfatten.bz.it</t>
  </si>
  <si>
    <t>www.comune.vadena.bz.it</t>
  </si>
  <si>
    <t>Val di Vizze</t>
  </si>
  <si>
    <t>Johann</t>
  </si>
  <si>
    <t>Frei</t>
  </si>
  <si>
    <t>Frakt. Wiesen 110</t>
  </si>
  <si>
    <t>Frazione Prati 110</t>
  </si>
  <si>
    <t>info@gemeinde.pfitsch.bz.it</t>
  </si>
  <si>
    <t>info@comune.valdivizze.bz.it</t>
  </si>
  <si>
    <t>www.gemeinde.pfitsch.bz.it</t>
  </si>
  <si>
    <t>www.comune.valdivizze.bz.it</t>
  </si>
  <si>
    <t>Jürgen</t>
  </si>
  <si>
    <t>Dorf 1</t>
  </si>
  <si>
    <t>Paese 1</t>
  </si>
  <si>
    <t>info@gemeinde.plaus.bz.it</t>
  </si>
  <si>
    <t>info@comune.plaus.bz.it</t>
  </si>
  <si>
    <t>www.gemeinde.plaus.bz.it</t>
  </si>
  <si>
    <t>www.comune.plaus.bz.it</t>
  </si>
  <si>
    <t>Prato allo Stelvio</t>
  </si>
  <si>
    <t>Hubert</t>
  </si>
  <si>
    <t>Pinggera</t>
  </si>
  <si>
    <t>Kreuzweg 4</t>
  </si>
  <si>
    <t>Via Croce 4</t>
  </si>
  <si>
    <t>info@gemeinde.prad.bz.it</t>
  </si>
  <si>
    <t>info@comune.prato.bz.it</t>
  </si>
  <si>
    <t>www.gemeinde.prad.bz.it</t>
  </si>
  <si>
    <t>www.comune.prato.bz.it</t>
  </si>
  <si>
    <t>Braies</t>
  </si>
  <si>
    <t>Alfred</t>
  </si>
  <si>
    <t>Mutschlechner</t>
  </si>
  <si>
    <t>Innerprags 40</t>
  </si>
  <si>
    <t>Braies di Dentro 40</t>
  </si>
  <si>
    <t>info@gemeinde.prags.bz.it</t>
  </si>
  <si>
    <t>info@comune.braies.bz.it</t>
  </si>
  <si>
    <t>www.gemeinde.prags.bz.it</t>
  </si>
  <si>
    <t>www.comune.braies.bz.it</t>
  </si>
  <si>
    <t>Predoi</t>
  </si>
  <si>
    <t>Robert Alexander</t>
  </si>
  <si>
    <t>Steger</t>
  </si>
  <si>
    <t>Kirchdorf 84/A</t>
  </si>
  <si>
    <t>Via Kirchdorf 84/a</t>
  </si>
  <si>
    <t>info@prettau.it</t>
  </si>
  <si>
    <t>info@predoi.org</t>
  </si>
  <si>
    <t>www.prettau.it</t>
  </si>
  <si>
    <t>www.predoi.org</t>
  </si>
  <si>
    <t>Proves</t>
  </si>
  <si>
    <t>Kirchbichl 34</t>
  </si>
  <si>
    <t>Loc.Centro 34</t>
  </si>
  <si>
    <t>info@gemeinde.proveis.bz.it</t>
  </si>
  <si>
    <t>info@comune.proves.bz.it</t>
  </si>
  <si>
    <t>www.gemeinde.proveis.bz.it</t>
  </si>
  <si>
    <t>www.comune.proves.bz.it</t>
  </si>
  <si>
    <t>Rasun-Anterselva</t>
  </si>
  <si>
    <t>Thomas</t>
  </si>
  <si>
    <t>Schuster</t>
  </si>
  <si>
    <t>Niederrasen 60</t>
  </si>
  <si>
    <t>Rasun di Sotto 60</t>
  </si>
  <si>
    <t>info@gemeinde.rasenantholz.bz.it</t>
  </si>
  <si>
    <t>info@comune.rasunanterselva.bz.it</t>
  </si>
  <si>
    <t>www.gemeinde.rasenantholz.bz.it</t>
  </si>
  <si>
    <t>www.comune.rasunanterselva.bz.it</t>
  </si>
  <si>
    <t>Racines</t>
  </si>
  <si>
    <t xml:space="preserve">Sebastian </t>
  </si>
  <si>
    <t>Helfer</t>
  </si>
  <si>
    <t>Stange Nr. 1</t>
  </si>
  <si>
    <t>Stanghe 1</t>
  </si>
  <si>
    <t>info@ratschings.eu</t>
  </si>
  <si>
    <t>info@racines.eu</t>
  </si>
  <si>
    <t>www.ratschings.eu</t>
  </si>
  <si>
    <t>www.racines.eu</t>
  </si>
  <si>
    <t>Rifiano</t>
  </si>
  <si>
    <t>Karl</t>
  </si>
  <si>
    <t>Jaufenstraße 48</t>
  </si>
  <si>
    <t>info@gemeinde.riffian.bz.it</t>
  </si>
  <si>
    <t>info@comune.rifiano.bz.it</t>
  </si>
  <si>
    <t>www.gemeinde.riffian.bz.it</t>
  </si>
  <si>
    <t>www.comune.rifiano.bz.it</t>
  </si>
  <si>
    <t>Renon</t>
  </si>
  <si>
    <t>Lintner</t>
  </si>
  <si>
    <t>Klobenstein, Dorfstraße 16</t>
  </si>
  <si>
    <t>Collalbo, Via del Paese 16</t>
  </si>
  <si>
    <t>info@ritten.eu</t>
  </si>
  <si>
    <t>info@renon.eu</t>
  </si>
  <si>
    <t>www.ritten.eu</t>
  </si>
  <si>
    <t>www.renon.eu</t>
  </si>
  <si>
    <t>Rodengo</t>
  </si>
  <si>
    <t>Klaus</t>
  </si>
  <si>
    <t>Faller</t>
  </si>
  <si>
    <t>Fraktion Vill Nr. 3</t>
  </si>
  <si>
    <t>Frazione Villa 3</t>
  </si>
  <si>
    <t>info@gemeinde.rodeneck.bz.it</t>
  </si>
  <si>
    <t>info@comune.rodengo.bz.it</t>
  </si>
  <si>
    <t>www.gemeinde.rodeneck.bz.it</t>
  </si>
  <si>
    <t>www.comune.rodengo.bz.it</t>
  </si>
  <si>
    <t>Salorno</t>
  </si>
  <si>
    <t>Giorgio Marco</t>
  </si>
  <si>
    <t>Giacomozzi</t>
  </si>
  <si>
    <t>info@gemeinde.salurn.bz.it</t>
  </si>
  <si>
    <t>info@comune.salorno.bz.it</t>
  </si>
  <si>
    <t>www.gemeinde.salurn.bz.it</t>
  </si>
  <si>
    <t>www.comune.salorno.bz.it</t>
  </si>
  <si>
    <t>Campo Tures</t>
  </si>
  <si>
    <t>Innerbichler</t>
  </si>
  <si>
    <t>Rathausstraße 8</t>
  </si>
  <si>
    <t>Via del Municipio 8</t>
  </si>
  <si>
    <t>info@sandintaufers.eu</t>
  </si>
  <si>
    <t>info@campotures.eu</t>
  </si>
  <si>
    <t>www.sandintaufers.eu</t>
  </si>
  <si>
    <t>www.campotures.eu</t>
  </si>
  <si>
    <t>Sarentino</t>
  </si>
  <si>
    <t>Franz Thomas</t>
  </si>
  <si>
    <t>Locher</t>
  </si>
  <si>
    <t>Kirchplatz 2</t>
  </si>
  <si>
    <t>Piazza Chiesa 2</t>
  </si>
  <si>
    <t>info@gemeinde.sarntal.bz.it</t>
  </si>
  <si>
    <t>info@comune.sarentino.bz.it</t>
  </si>
  <si>
    <t>www.gemeinde.sarntal.bz.it</t>
  </si>
  <si>
    <t>www.comune.sarentino.bz.it</t>
  </si>
  <si>
    <t>Scena</t>
  </si>
  <si>
    <t>Alois Peter</t>
  </si>
  <si>
    <t>Kröll</t>
  </si>
  <si>
    <t>Erzherzog-Johann-Platz 1</t>
  </si>
  <si>
    <t>Piazza Erzherzog Johann 1</t>
  </si>
  <si>
    <t>info@gemeinde.schenna.bz.it</t>
  </si>
  <si>
    <t>info@comune.scena.bz.it</t>
  </si>
  <si>
    <t>www.gemeinde.schenna.bz.it</t>
  </si>
  <si>
    <t>www.comune.scena.bz.it</t>
  </si>
  <si>
    <t>Silandro</t>
  </si>
  <si>
    <t>Dieter</t>
  </si>
  <si>
    <t>Hauptstraße 120</t>
  </si>
  <si>
    <t>Via Principale 120</t>
  </si>
  <si>
    <t>info@schlanders.it</t>
  </si>
  <si>
    <t>info@silandro.it</t>
  </si>
  <si>
    <t>www.schlanders.it</t>
  </si>
  <si>
    <t>www.silandro.it</t>
  </si>
  <si>
    <t>Sluderno</t>
  </si>
  <si>
    <t>Erwin</t>
  </si>
  <si>
    <t>Wegmann</t>
  </si>
  <si>
    <t>Piazza del magistrato 1</t>
  </si>
  <si>
    <t>info@gemeinde.schluderns.bz.it</t>
  </si>
  <si>
    <t>info@comune.sluderno.bz.it</t>
  </si>
  <si>
    <t>www.gemeinde.schluderns.bz.it</t>
  </si>
  <si>
    <t>www.comune.sluderno.bz.it</t>
  </si>
  <si>
    <t>Senales</t>
  </si>
  <si>
    <t>Karl Josef</t>
  </si>
  <si>
    <t>Rainer</t>
  </si>
  <si>
    <t>Karthaus 100</t>
  </si>
  <si>
    <t>Certosa 100</t>
  </si>
  <si>
    <t>info@gemeinde.schnals.bz.it</t>
  </si>
  <si>
    <t>info@comune.senales.bz.it</t>
  </si>
  <si>
    <t>www.gemeinde.schnals.bz.it</t>
  </si>
  <si>
    <t>www.comune.senales.bz.it</t>
  </si>
  <si>
    <t>Sesto</t>
  </si>
  <si>
    <t>Fritz</t>
  </si>
  <si>
    <t>Egarter</t>
  </si>
  <si>
    <t>Dolomitenstraße 9</t>
  </si>
  <si>
    <t>Via Dolomiti 9</t>
  </si>
  <si>
    <t>info@sexten.eu</t>
  </si>
  <si>
    <t>info@sesto.eu</t>
  </si>
  <si>
    <t>www.sexten.eu</t>
  </si>
  <si>
    <t>www.sesto.eu</t>
  </si>
  <si>
    <t>S. Cristina Val Gardena</t>
  </si>
  <si>
    <t>Eugen</t>
  </si>
  <si>
    <t>Hofer</t>
  </si>
  <si>
    <t>Str. Chemun 1</t>
  </si>
  <si>
    <t>info@gemeinde.stchristina.bz.it</t>
  </si>
  <si>
    <t>info@comune.santacristina.bz.it</t>
  </si>
  <si>
    <t>www.gemeinde.stchristina.bz.it</t>
  </si>
  <si>
    <t>www.comune.santacristina.bz.it</t>
  </si>
  <si>
    <t>S. Leonardo in Passiria</t>
  </si>
  <si>
    <t>Pfitscher</t>
  </si>
  <si>
    <t>Kohlstatt 72</t>
  </si>
  <si>
    <t>Via Carbonai 72</t>
  </si>
  <si>
    <t>info@gemeinde.stleonhardinpasseier.bz.it</t>
  </si>
  <si>
    <t>info@comune.sanleonardoinpassiria.bz.it</t>
  </si>
  <si>
    <t>www.gemeinde.stleonhardinpasseier.bz.it</t>
  </si>
  <si>
    <t>www.comune.sanleonardoinpassiria.bz.it</t>
  </si>
  <si>
    <t>S. Lorenzo di Sebato</t>
  </si>
  <si>
    <t>Helmut</t>
  </si>
  <si>
    <t>Gräber</t>
  </si>
  <si>
    <t>Franz Hellweger Platz 2</t>
  </si>
  <si>
    <t>Piazza Franz Hellweger 2</t>
  </si>
  <si>
    <t>info@sanktlorenzen.it</t>
  </si>
  <si>
    <t xml:space="preserve">info@comune.sanlorenzodisebato.bz.it </t>
  </si>
  <si>
    <t>www.sanktlorenzen.it</t>
  </si>
  <si>
    <t xml:space="preserve">www.comune.sanlorenzodisebato.bz.it </t>
  </si>
  <si>
    <t>S. Martino in Passiria</t>
  </si>
  <si>
    <t xml:space="preserve">Rosmarie </t>
  </si>
  <si>
    <t>Pamer</t>
  </si>
  <si>
    <t>Dorfstraße 6</t>
  </si>
  <si>
    <t>Via del villaggio 6</t>
  </si>
  <si>
    <t>info@stmp.it</t>
  </si>
  <si>
    <t>www.stmp.it</t>
  </si>
  <si>
    <t>S. Martino in Badia</t>
  </si>
  <si>
    <t>Videsott</t>
  </si>
  <si>
    <t>St. Martin/Tor-Straße 23</t>
  </si>
  <si>
    <t>S. Martino/Via Tor 23</t>
  </si>
  <si>
    <t>info@gemeinde.stmartininthurn.bz.it</t>
  </si>
  <si>
    <t>info@comune.sanmartinoinbadia.bz.it</t>
  </si>
  <si>
    <t>www.gemeinde.stmartininthurn.bz.it</t>
  </si>
  <si>
    <t>www.comune.sanmartinoinbadia.bz.it</t>
  </si>
  <si>
    <t>S. Pancrazio</t>
  </si>
  <si>
    <t>Holzner</t>
  </si>
  <si>
    <t>Dörfl 64</t>
  </si>
  <si>
    <t>info@gemeinde.stpankraz.bz.it</t>
  </si>
  <si>
    <t>info@comune.sanpancrazio.bz.it</t>
  </si>
  <si>
    <t>www.gemeinde.stpankraz.bz.it</t>
  </si>
  <si>
    <t>www.comune.sanpancrazio.bz.it</t>
  </si>
  <si>
    <t>Ortisei</t>
  </si>
  <si>
    <t>Ewald</t>
  </si>
  <si>
    <t>Moroder</t>
  </si>
  <si>
    <t>Romstraße 2</t>
  </si>
  <si>
    <t>Via Roma 2</t>
  </si>
  <si>
    <t>782020</t>
  </si>
  <si>
    <t>782099</t>
  </si>
  <si>
    <t>info@gemeinde.stulrich.bz.it</t>
  </si>
  <si>
    <t xml:space="preserve">info@comune.ortisei.bz.it </t>
  </si>
  <si>
    <t>www.gemeinde.stulrich.bz.it</t>
  </si>
  <si>
    <t xml:space="preserve">www.comune.ortisei.bz.it </t>
  </si>
  <si>
    <t>Vipiteno</t>
  </si>
  <si>
    <t>Friedrich Karl</t>
  </si>
  <si>
    <t>Neustadt 21</t>
  </si>
  <si>
    <t>Città Nuova 21</t>
  </si>
  <si>
    <t>info@sterzing.eu</t>
  </si>
  <si>
    <t>info@vipiteno.eu</t>
  </si>
  <si>
    <t>www.sterzing.eu</t>
  </si>
  <si>
    <t>www.vipiteno.eu</t>
  </si>
  <si>
    <t>Stelvio</t>
  </si>
  <si>
    <t>Hartwig</t>
  </si>
  <si>
    <t>Tschenett</t>
  </si>
  <si>
    <t>Stilfs 24</t>
  </si>
  <si>
    <t>Paese 24</t>
  </si>
  <si>
    <t>info@gemeinde.stilfs.bz.it</t>
  </si>
  <si>
    <t>info@comune.stelvio.bz.it</t>
  </si>
  <si>
    <t>www.gemeinde.stilfs.bz.it</t>
  </si>
  <si>
    <t>www.comune.stelvio.bz.it</t>
  </si>
  <si>
    <t>Tubre</t>
  </si>
  <si>
    <t>Hermann Bernhard</t>
  </si>
  <si>
    <t>Fliri</t>
  </si>
  <si>
    <t>St.Johannstr. 26</t>
  </si>
  <si>
    <t>Via S.Giovanni 26</t>
  </si>
  <si>
    <t>info@gemeinde.taufers.bz.it</t>
  </si>
  <si>
    <t>info@comune.tubre.bz.it</t>
  </si>
  <si>
    <t>www.gemeinde.taufers.bz.it</t>
  </si>
  <si>
    <t>www.comune.tubre.bz.it</t>
  </si>
  <si>
    <t>Terento</t>
  </si>
  <si>
    <t>Schmid</t>
  </si>
  <si>
    <t>St.-Georgs-Straße 1</t>
  </si>
  <si>
    <t>Via S. Giorgio 1</t>
  </si>
  <si>
    <t>info@gemeinde.terenten.bz.it</t>
  </si>
  <si>
    <t>info@comune.terento.bz.it</t>
  </si>
  <si>
    <t>www.gemeinde.terenten.bz.it</t>
  </si>
  <si>
    <t>www.comune.terento.bz.it</t>
  </si>
  <si>
    <t>Terlano</t>
  </si>
  <si>
    <t>Runer</t>
  </si>
  <si>
    <t>Niederthorstraße 1</t>
  </si>
  <si>
    <t>Via Niederthor 1</t>
  </si>
  <si>
    <t>info@gemeinde.terlan.bz.it</t>
  </si>
  <si>
    <t>info@comune.terlano.bz.it</t>
  </si>
  <si>
    <t>www.gemeinde.terlan.bz.it</t>
  </si>
  <si>
    <t>www.comune.terlano.bz.it</t>
  </si>
  <si>
    <t>Tires</t>
  </si>
  <si>
    <t>Karl Markus</t>
  </si>
  <si>
    <t>Villgrattner</t>
  </si>
  <si>
    <t>St. Georg Str. 79</t>
  </si>
  <si>
    <t>Via S. Giorgio 79</t>
  </si>
  <si>
    <t>info@gemeinde.tiers.bz.it</t>
  </si>
  <si>
    <t>info@comune.tires.bz.it</t>
  </si>
  <si>
    <t>www.gemeinde.tiers.bz.it</t>
  </si>
  <si>
    <t>www.comune.tires.bz.it</t>
  </si>
  <si>
    <t>Tirol</t>
  </si>
  <si>
    <t>Tirolo</t>
  </si>
  <si>
    <t>Elisabeth</t>
  </si>
  <si>
    <t>Laimer</t>
  </si>
  <si>
    <t>Hauptstraße 8</t>
  </si>
  <si>
    <t>Via Principale 8</t>
  </si>
  <si>
    <t>info@gemeinde.tirol.bz.it</t>
  </si>
  <si>
    <t>info@comune.tirolo.bz.it</t>
  </si>
  <si>
    <t>www.gemeinde.tirol.bz.it</t>
  </si>
  <si>
    <t>www.comune.tirolo.bz.it</t>
  </si>
  <si>
    <t>Tesimo</t>
  </si>
  <si>
    <t>Matscher</t>
  </si>
  <si>
    <t>Rathaus 80</t>
  </si>
  <si>
    <t>Municipio 80</t>
  </si>
  <si>
    <t>info@gemeinde.tisens.bz.it</t>
  </si>
  <si>
    <t>info@comune.tesimo.bz.it</t>
  </si>
  <si>
    <t>www.gemeinde.tisens.bz.it</t>
  </si>
  <si>
    <t>www.comune.tesimo.bz.it</t>
  </si>
  <si>
    <t>Dobbiaco</t>
  </si>
  <si>
    <t>Guido</t>
  </si>
  <si>
    <t>Bocher</t>
  </si>
  <si>
    <t>Graf Künigl Straße 1</t>
  </si>
  <si>
    <t>Via Graf Künigl 1</t>
  </si>
  <si>
    <t>info@toblach.eu</t>
  </si>
  <si>
    <t>info@dobbiaco.eu</t>
  </si>
  <si>
    <t>www.toblach.eu</t>
  </si>
  <si>
    <t>www.dobbiaco.eu</t>
  </si>
  <si>
    <t>Tramin a. d. W.</t>
  </si>
  <si>
    <t>Termeno s.S.d.V.</t>
  </si>
  <si>
    <t>Dissertori</t>
  </si>
  <si>
    <t>Rathausplatz 11</t>
  </si>
  <si>
    <t>Piazza Municipio 11</t>
  </si>
  <si>
    <t>info@gemeinde.tramin.bz.it</t>
  </si>
  <si>
    <t>info@comune.termeno.bz.it</t>
  </si>
  <si>
    <t>www.gemeinde.tramin.bz.it</t>
  </si>
  <si>
    <t>www.comune.termeno.bz.it</t>
  </si>
  <si>
    <t>Trodena nel parco naturale</t>
  </si>
  <si>
    <t>Edmund</t>
  </si>
  <si>
    <t>Lanziner</t>
  </si>
  <si>
    <t>Köcknschmiedgasse 1</t>
  </si>
  <si>
    <t>Via Köcknschmied 1</t>
  </si>
  <si>
    <t>info@gemeinde.truden.bz.it</t>
  </si>
  <si>
    <t>info@comune.trodena.bz.it</t>
  </si>
  <si>
    <t>www.gemeinde.truden.bz.it</t>
  </si>
  <si>
    <t>www.comune.trodena.bz.it</t>
  </si>
  <si>
    <t>Cermes</t>
  </si>
  <si>
    <t>Pernthaler</t>
  </si>
  <si>
    <t>Gampenstraße 17</t>
  </si>
  <si>
    <t>Via Palade 17</t>
  </si>
  <si>
    <t>info@gemeinde.tscherms.bz.it</t>
  </si>
  <si>
    <t>info@comune.cermes.bz.it</t>
  </si>
  <si>
    <t>www.gemeinde.tscherms.bz.it</t>
  </si>
  <si>
    <t>www.comune.cermes.bz.it</t>
  </si>
  <si>
    <t>U. l. Frau - St. Felix</t>
  </si>
  <si>
    <t xml:space="preserve">Senale - San Felice </t>
  </si>
  <si>
    <t>Patrik</t>
  </si>
  <si>
    <t>Ausserer</t>
  </si>
  <si>
    <t>Gampenstraße 12</t>
  </si>
  <si>
    <t>Via Palade 12</t>
  </si>
  <si>
    <t>info@ulfraufelix.eu</t>
  </si>
  <si>
    <t>info@senalesanfelice.eu</t>
  </si>
  <si>
    <t xml:space="preserve">www.ulfraufelix.eu </t>
  </si>
  <si>
    <t>www.senalesanfelice.eu</t>
  </si>
  <si>
    <t>Ultimo</t>
  </si>
  <si>
    <t xml:space="preserve">Beatrix </t>
  </si>
  <si>
    <t>St Walburg 39</t>
  </si>
  <si>
    <t>S. Valburga 39</t>
  </si>
  <si>
    <t>info@gemeinde.ulten.bz.it</t>
  </si>
  <si>
    <t>info@comune.ultimo.bz.it</t>
  </si>
  <si>
    <t>www.gemeinde.ulten.bz.it</t>
  </si>
  <si>
    <t>www.comune.ultimo.bz.it</t>
  </si>
  <si>
    <t>Varna</t>
  </si>
  <si>
    <t>Schatzer</t>
  </si>
  <si>
    <t>Voitsbergstraße 1</t>
  </si>
  <si>
    <t>Via Voitsberg 1</t>
  </si>
  <si>
    <t>info@vahrn.eu</t>
  </si>
  <si>
    <t>info@varna.eu</t>
  </si>
  <si>
    <t>www.vahrn.eu</t>
  </si>
  <si>
    <t>www.varna.eu</t>
  </si>
  <si>
    <t>Villandro</t>
  </si>
  <si>
    <t>Walter</t>
  </si>
  <si>
    <t>Baumgartner</t>
  </si>
  <si>
    <t>F.-v.-Defregger-Gasse 2</t>
  </si>
  <si>
    <t>Vicolo F.v.Defregger 2</t>
  </si>
  <si>
    <t>info@gemeinde.villanders.bz.it</t>
  </si>
  <si>
    <t>info@comune.villandro.bz.it</t>
  </si>
  <si>
    <t>www.gemeinde.villanders.bz.it</t>
  </si>
  <si>
    <t>www.comune.villandro.bz.it</t>
  </si>
  <si>
    <t>Villnöss</t>
  </si>
  <si>
    <t>Funes</t>
  </si>
  <si>
    <t>Robert</t>
  </si>
  <si>
    <t>Frakt. St. Peter 11</t>
  </si>
  <si>
    <t>S. Pietro n.11</t>
  </si>
  <si>
    <t>info@villnoess.eu</t>
  </si>
  <si>
    <t>info@funes.eu</t>
  </si>
  <si>
    <t>www.villnoess.eu</t>
  </si>
  <si>
    <t>www.funes.eu</t>
  </si>
  <si>
    <t>Vandoies</t>
  </si>
  <si>
    <t>Huber</t>
  </si>
  <si>
    <t>Kirchweg 4</t>
  </si>
  <si>
    <t>Via della Chiesa 4</t>
  </si>
  <si>
    <t>info@gemeinde.vintl.bz.it</t>
  </si>
  <si>
    <t>info@comune.vandoies.bz.it</t>
  </si>
  <si>
    <t>www.gemeinde.vintl.bz.it</t>
  </si>
  <si>
    <t>www.comune.vandoies.bz.it</t>
  </si>
  <si>
    <t>Fiè allo Sciliar</t>
  </si>
  <si>
    <t>Stampfer</t>
  </si>
  <si>
    <t>Dorfstraße 14</t>
  </si>
  <si>
    <t>Via del Paese 14</t>
  </si>
  <si>
    <t>info@gemeinde.voels.bz.it</t>
  </si>
  <si>
    <t>info@comune.fie.bz.it</t>
  </si>
  <si>
    <t>www.gemeinde.voels.bz.it</t>
  </si>
  <si>
    <t>www.comune.fie.bz.it</t>
  </si>
  <si>
    <t>Verano</t>
  </si>
  <si>
    <t>Egger</t>
  </si>
  <si>
    <t>info@gemeinde.voeran.bz.it</t>
  </si>
  <si>
    <t>info@comune.verano.bz.it</t>
  </si>
  <si>
    <t>www.gemeinde.voeran.bz.it</t>
  </si>
  <si>
    <t>www.comune.verano.bz.it</t>
  </si>
  <si>
    <t>Ponte Gardena</t>
  </si>
  <si>
    <t>Oswald</t>
  </si>
  <si>
    <t>Rabanser</t>
  </si>
  <si>
    <t>Rathausplatz 1/a</t>
  </si>
  <si>
    <t>Piazza Municipio 1/a</t>
  </si>
  <si>
    <t>info@waidbruck.it</t>
  </si>
  <si>
    <t>info@pontegardena.it</t>
  </si>
  <si>
    <t>www.waidbruck.it</t>
  </si>
  <si>
    <t>www.pontegardena.it</t>
  </si>
  <si>
    <t>Monguelfo-Tesido</t>
  </si>
  <si>
    <t>Albin Ingenuin</t>
  </si>
  <si>
    <t>Pustertalerstraße 10</t>
  </si>
  <si>
    <t>Via Pusteria 10</t>
  </si>
  <si>
    <t>info@gemeinde.welsberg-taisten.bz.it</t>
  </si>
  <si>
    <t>info@comune.monguelfo-tesido.bz.it</t>
  </si>
  <si>
    <t>www.gemeinde.welsberg-taisten.bz.it</t>
  </si>
  <si>
    <t>www.comune.monguelfo-tesido.bz.it</t>
  </si>
  <si>
    <t>Nova Levante</t>
  </si>
  <si>
    <t>Markus</t>
  </si>
  <si>
    <t>Dejori</t>
  </si>
  <si>
    <t>Romstraße 57</t>
  </si>
  <si>
    <t>Via Roma 57</t>
  </si>
  <si>
    <t>info@gemeinde.welschnofen.bz.it</t>
  </si>
  <si>
    <t>info@comune.novalevante.bz.it</t>
  </si>
  <si>
    <t>www.gemeinde.welschnofen.bz.it</t>
  </si>
  <si>
    <t>www.comune.novalevante.bz.it</t>
  </si>
  <si>
    <t>La Valle</t>
  </si>
  <si>
    <t>Complojer</t>
  </si>
  <si>
    <t>San Senese 1</t>
  </si>
  <si>
    <t>info@gemeinde.wengen.bz.it</t>
  </si>
  <si>
    <t>info@comune.lavalle.bz.it</t>
  </si>
  <si>
    <t>www.gemeinde.wengen.bz.it</t>
  </si>
  <si>
    <t>www.comune.lavalle.bz.it</t>
  </si>
  <si>
    <t>Wolkenstein in G.</t>
  </si>
  <si>
    <t>Selva di Val Gardena</t>
  </si>
  <si>
    <t>Mussner</t>
  </si>
  <si>
    <t>Nivesstraße 14</t>
  </si>
  <si>
    <t>Via Nives 1</t>
  </si>
  <si>
    <t>info@gemeinde.wolkensteiningroeden.bz.it</t>
  </si>
  <si>
    <t>info@comune.selvadivalgardena.bz.it</t>
  </si>
  <si>
    <t>www.gemeinde.wolkensteiningroeden.bz.it</t>
  </si>
  <si>
    <t>www.comune.selvadivalgardena.bz.it/</t>
  </si>
  <si>
    <t>Unterschriftsberechtigte/r:</t>
  </si>
  <si>
    <t>E-Mail-Adresse der Gemeinde</t>
  </si>
  <si>
    <t>Beitragsnummer</t>
  </si>
  <si>
    <t>MwSt.
Betrag</t>
  </si>
  <si>
    <t>&lt;&lt;&lt; Prozent eingeben</t>
  </si>
  <si>
    <t>Liste der Rechnungen - Das Blatt »Rechnungen« in dieser Datei muss ausgedruckt und dem Antrag beigelegt werden.</t>
  </si>
  <si>
    <t>Summen &gt;&gt;&gt;&gt;&gt;</t>
  </si>
  <si>
    <t>Die in der Tabelle enthaltenen Angaben sind eine provisorische Zusammenassung des Antrages und können erst nach der Überprüfung des Antrages und Genehmigung desselben durch das Amt für Schulfinanzierung als endgültig angesehen werden.</t>
  </si>
  <si>
    <t>E-Mail-Adresse Gemeinde:</t>
  </si>
  <si>
    <t>Beitrag laut Kriterien</t>
  </si>
  <si>
    <t>anerkannter Betrag</t>
  </si>
  <si>
    <t>effektiver Beitrag &gt;&gt;&gt;&gt;</t>
  </si>
  <si>
    <t>Vor- und Nachname des/der Unterschriftsberechtigten</t>
  </si>
  <si>
    <t>MwSt. absetz-
bar ja/nein</t>
  </si>
  <si>
    <t>absetzbar
%</t>
  </si>
  <si>
    <r>
      <t>Dieses Blatt kann nicht ausgedruckt werden.</t>
    </r>
    <r>
      <rPr>
        <b/>
        <sz val="11"/>
        <color indexed="9"/>
        <rFont val="Arial"/>
        <family val="2"/>
      </rPr>
      <t xml:space="preserve">
</t>
    </r>
    <r>
      <rPr>
        <b/>
        <sz val="9"/>
        <color indexed="9"/>
        <rFont val="Arial"/>
        <family val="2"/>
      </rPr>
      <t>Es dient nur zur Erfassung der Daten, die automatisch in das Blatt »Antrag« übertragen werden. Bitte befolgen Sie die nach-stehend angeführten Schritte um den Antrag zu erstellen.</t>
    </r>
  </si>
  <si>
    <t>errechneter Beitrag</t>
  </si>
  <si>
    <t>Anlagen/Zusatzerklärung:</t>
  </si>
  <si>
    <t>Formblatt G_GEM</t>
  </si>
  <si>
    <t>Gesamtsumme Rechnungen</t>
  </si>
  <si>
    <t>Grundlage Beitrag</t>
  </si>
  <si>
    <t>errechneter Betrag</t>
  </si>
  <si>
    <t>noch offener Betrag</t>
  </si>
  <si>
    <t>Prozentsatz Beitrag</t>
  </si>
  <si>
    <t>Differenz  (4) - (7)</t>
  </si>
  <si>
    <t>Zelle &lt;J28&gt; Blatt &lt;Daten&gt;</t>
  </si>
  <si>
    <t>Zelle &lt;G28&gt; Blatt &lt;Daten&gt;</t>
  </si>
  <si>
    <t>Zelle &lt;H28&gt; Blatt &lt;Daten&gt;</t>
  </si>
  <si>
    <t>Zelle &lt;I28&gt; Blatt &lt;Daten&gt;</t>
  </si>
  <si>
    <t>Zelle &lt;E3&gt;  &lt;Daten&gt;&lt;Rechnungen&gt;</t>
  </si>
  <si>
    <t>Spalte &lt;F&gt;  &lt;Daten&gt;&lt;Rechnungen&gt;</t>
  </si>
  <si>
    <t>Spalte &lt;P&gt;  &lt;Daten&gt;&lt;Rechnungen&gt;</t>
  </si>
  <si>
    <t>Steinhaus, Klausbergstraße 85</t>
  </si>
  <si>
    <t>Cadipietra, via Klausberg 85</t>
  </si>
  <si>
    <t>Einjährige Projekte</t>
  </si>
  <si>
    <t>Mehrjährige Projekte</t>
  </si>
  <si>
    <t xml:space="preserve">a) Einjährige Projekte - Endabrechnung ... </t>
  </si>
  <si>
    <t>b) Mehrjährige Projekte - Endabrechnung</t>
  </si>
  <si>
    <t>Die gegenständliche Abrechnung betrifft das Finanzjahr &gt;&gt;&gt;&gt;&gt;&gt;&gt;&gt;&gt;&gt;&gt;&gt;&gt;&gt;&gt;&gt;&gt;&gt;&gt;&gt;&gt;&gt;&gt;&gt;&gt;</t>
  </si>
  <si>
    <t>Finanzjahr</t>
  </si>
  <si>
    <t>An die Bildungsdirktion</t>
  </si>
  <si>
    <t>Amt für die Finanzierung der 
Bildungseinrichtungen - Amt 16.5</t>
  </si>
  <si>
    <t>Weiters wird erklärt, dass die Gemeinde im Besitze der entsprechenden Ausgabenbelege ist, und dass diese auf Anfrage der Landesverwaltung vorgelegt werden.  Es wird außerdem erklärt, dass die Gemeinde zur Kenntnis genommen hat, dass die Rechnungen und Zahlungsaufträge nicht mehr mitgeschickt werden müssen. Ausgenommen von dieser Regelung sind die Vereinskindergärten, welche die Ausgaben direkt tragen."</t>
  </si>
  <si>
    <r>
      <rPr>
        <b/>
        <sz val="7"/>
        <rFont val="Arial"/>
        <family val="2"/>
      </rPr>
      <t>Aufklärung gemäß Mitteilung gemäß der Datenschutz-Grundverordnung 2016/679 (EU-DSGVO)</t>
    </r>
    <r>
      <rPr>
        <sz val="7"/>
        <rFont val="Arial"/>
        <family val="2"/>
      </rPr>
      <t xml:space="preserve">
Verantwortlicher der Datenverarbeitung ist die Autonome Provinz Bozen. Die übermittelten Daten werden von der Landesverwaltung, auch in elektronischer Form, gemäß der Datenschutz-Grundverordnung 2016/679 (EU-DSGVO), verarbeitet. Die Daten müssen bereitgestellt werden, um die Verwaltungsaufgaben abwickeln zu können. Referent des Verantwortlichen der Datenverarbeitung ist der Bereichsdirektor für Berufsbildung im deutschen Bildungsressort und, auf Schulebene, die Schulführungskräfte. Der Betroffene der Datenverarbeitung enthält auf Anfrage gemäß Artikel 15-21 EU-DSGVO Zugang zur Daten, Auszüge und Auskunft darüber und kann deren Aktualisierung, Löschung, Anonymisierung oder Sperrung, sofern die gesetzlichen Voraussetzungen vorliegen, verlangen. Die erhobenen Daten werden für einen Zeitraum aufbewahrt, der die Erreichung der Zwecke, für die sie bearbeitet werden, nicht überschreitet (Artikel 5, DSGVO) oder gemäß den gesetzlichen Fristen. Unwahre Erklärungen, Falscherklärungen oder der Gebrauch von gefälschten Bescheinigungen werden gemäß Art. 76 des Dekretes des Präsidenten der Republik vom 28.12.2000, Nr. 445, strafrechtlich verfolgt. </t>
    </r>
    <r>
      <rPr>
        <sz val="7"/>
        <color rgb="FF0066FF"/>
        <rFont val="Arial"/>
        <family val="2"/>
      </rPr>
      <t xml:space="preserve">Alle Anfragen oder die Ausübung ihrer Rechte zu den Themen, die von der DSGVO abgedeckt sind, können an die interne Kontaktperson (DPO, falls erforderlich) für den Datenschutz unter der E-Mail-Adresse cristina.motti@provinz.bz.it gerichtet werden. </t>
    </r>
    <r>
      <rPr>
        <sz val="7"/>
        <rFont val="Arial"/>
        <family val="2"/>
      </rPr>
      <t xml:space="preserve">
Aufklärung in Bezug auf Nachkontrollen
Im Sinne des L.G. Nr. 17/1993 Art. 2, Abs. 3 ist die zuständige Landesverwaltung angehalten, stichprobenartige Nachkontrollen im Ausmaß von mindestens 6 % durchzuführen.</t>
    </r>
  </si>
  <si>
    <t>absetzbar in %</t>
  </si>
  <si>
    <t>gewährter Beitrag</t>
  </si>
  <si>
    <t xml:space="preserve">Datum Antrag Abrechnung </t>
  </si>
  <si>
    <r>
      <t>1. Schritt</t>
    </r>
    <r>
      <rPr>
        <sz val="9"/>
        <rFont val="Times New Roman"/>
        <family val="1"/>
      </rPr>
      <t xml:space="preserve"> - in diesem Blatt (»Daten«) alle Daten, die für die Erstellung des Antrages notwendig sind, eingeben;</t>
    </r>
    <r>
      <rPr>
        <b/>
        <sz val="9"/>
        <rFont val="Times New Roman"/>
        <family val="1"/>
      </rPr>
      <t xml:space="preserve">
2. Schritt</t>
    </r>
    <r>
      <rPr>
        <sz val="9"/>
        <rFont val="Times New Roman"/>
        <family val="1"/>
      </rPr>
      <t xml:space="preserve"> - im 2. Blatt (»Rechnungen«) sind alle Rechnungen/Zahlungen einzutragen und die Liste anschließend auszudrucken;</t>
    </r>
    <r>
      <rPr>
        <b/>
        <sz val="9"/>
        <rFont val="Times New Roman"/>
        <family val="1"/>
      </rPr>
      <t xml:space="preserve">
3. Schritt</t>
    </r>
    <r>
      <rPr>
        <sz val="9"/>
        <rFont val="Times New Roman"/>
        <family val="1"/>
      </rPr>
      <t xml:space="preserve"> - das 3. Blatt ist der »Antrag« der ausgedruckt und mit dem 2. Blatt (»Rechnungen«) dem Amt für Schulfinanzierung weitergeleitet werden muss;</t>
    </r>
  </si>
  <si>
    <t>Daten für die Erstellung des Antrages um Auszahlung des Beitrages an Gemeinden für die Führung eines Landeskindergartens:</t>
  </si>
  <si>
    <t xml:space="preserve">effektiv bezahlter
Betrag der Rechnung </t>
  </si>
  <si>
    <t>effektiv bezahlter Nettobetrag</t>
  </si>
  <si>
    <r>
      <t xml:space="preserve">Erklärungen </t>
    </r>
    <r>
      <rPr>
        <b/>
        <sz val="10"/>
        <rFont val="Arial"/>
        <family val="2"/>
      </rPr>
      <t xml:space="preserve"> </t>
    </r>
    <r>
      <rPr>
        <b/>
        <sz val="10"/>
        <rFont val="Times New Roman"/>
        <family val="1"/>
      </rPr>
      <t>anklicken, die im Antrag aufscheinen müssen</t>
    </r>
  </si>
  <si>
    <t>Sämtliche Zusatzerklärungen unten anklicken</t>
  </si>
  <si>
    <t>MwSt.
Prozent-satz</t>
  </si>
  <si>
    <t xml:space="preserve">                                                                                           Pec: Bildungsverwaltung@pec.prov.bz.it</t>
  </si>
  <si>
    <t>männlich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</si>
</sst>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51" x14ac:knownFonts="1">
    <font>
      <sz val="10"/>
      <name val="Arial"/>
    </font>
    <font>
      <sz val="10"/>
      <name val="Arial"/>
      <family val="2"/>
    </font>
    <font>
      <b/>
      <sz val="10"/>
      <name val="Arial"/>
      <family val="2"/>
    </font>
    <font>
      <u/>
      <sz val="10"/>
      <color indexed="12"/>
      <name val="Arial"/>
      <family val="2"/>
    </font>
    <font>
      <sz val="8"/>
      <name val="Arial"/>
      <family val="2"/>
    </font>
    <font>
      <b/>
      <sz val="10"/>
      <name val="Arial"/>
      <family val="2"/>
    </font>
    <font>
      <sz val="9"/>
      <name val="Arial"/>
      <family val="2"/>
    </font>
    <font>
      <sz val="10"/>
      <name val="Arial"/>
      <family val="2"/>
    </font>
    <font>
      <sz val="10"/>
      <name val="Arial"/>
      <family val="2"/>
    </font>
    <font>
      <b/>
      <sz val="8"/>
      <name val="Arial"/>
      <family val="2"/>
    </font>
    <font>
      <sz val="9"/>
      <name val="Arial"/>
      <family val="2"/>
    </font>
    <font>
      <sz val="8"/>
      <name val="Arial"/>
      <family val="2"/>
    </font>
    <font>
      <b/>
      <sz val="8"/>
      <name val="Verdana"/>
      <family val="2"/>
    </font>
    <font>
      <sz val="10"/>
      <color indexed="22"/>
      <name val="Arial"/>
      <family val="2"/>
    </font>
    <font>
      <sz val="9"/>
      <color indexed="22"/>
      <name val="Verdana"/>
      <family val="2"/>
    </font>
    <font>
      <sz val="10"/>
      <name val="Wingdings"/>
      <charset val="2"/>
    </font>
    <font>
      <b/>
      <sz val="14"/>
      <color indexed="10"/>
      <name val="Arial"/>
      <family val="2"/>
    </font>
    <font>
      <b/>
      <sz val="9"/>
      <color indexed="9"/>
      <name val="Arial"/>
      <family val="2"/>
    </font>
    <font>
      <b/>
      <sz val="12"/>
      <name val="Arial"/>
      <family val="2"/>
    </font>
    <font>
      <u/>
      <sz val="10"/>
      <color indexed="12"/>
      <name val="Arial"/>
      <family val="2"/>
    </font>
    <font>
      <sz val="6"/>
      <name val="Arial"/>
      <family val="2"/>
    </font>
    <font>
      <sz val="6"/>
      <name val="Arial"/>
      <family val="2"/>
    </font>
    <font>
      <sz val="10"/>
      <color indexed="9"/>
      <name val="Arial"/>
      <family val="2"/>
    </font>
    <font>
      <b/>
      <sz val="9"/>
      <color indexed="8"/>
      <name val="Arial"/>
      <family val="2"/>
    </font>
    <font>
      <sz val="9"/>
      <color indexed="8"/>
      <name val="Arial"/>
      <family val="2"/>
    </font>
    <font>
      <b/>
      <sz val="9"/>
      <name val="Arial"/>
      <family val="2"/>
    </font>
    <font>
      <sz val="7"/>
      <name val="Arial"/>
      <family val="2"/>
    </font>
    <font>
      <u/>
      <sz val="10"/>
      <color indexed="40"/>
      <name val="Arial"/>
      <family val="2"/>
    </font>
    <font>
      <u/>
      <sz val="10"/>
      <name val="Arial"/>
      <family val="2"/>
    </font>
    <font>
      <b/>
      <sz val="12"/>
      <name val="Arial"/>
      <family val="2"/>
    </font>
    <font>
      <sz val="10"/>
      <name val="Arial"/>
      <family val="2"/>
    </font>
    <font>
      <b/>
      <sz val="11"/>
      <color indexed="9"/>
      <name val="Arial"/>
      <family val="2"/>
    </font>
    <font>
      <sz val="11"/>
      <color indexed="9"/>
      <name val="Arial"/>
      <family val="2"/>
    </font>
    <font>
      <b/>
      <u/>
      <sz val="11"/>
      <color indexed="9"/>
      <name val="Arial"/>
      <family val="2"/>
    </font>
    <font>
      <b/>
      <sz val="9"/>
      <name val="Arial"/>
      <family val="2"/>
    </font>
    <font>
      <sz val="9"/>
      <name val="Wingdings"/>
      <charset val="2"/>
    </font>
    <font>
      <sz val="7"/>
      <name val="Arial"/>
      <family val="2"/>
    </font>
    <font>
      <b/>
      <sz val="9"/>
      <color indexed="81"/>
      <name val="Verdana"/>
      <family val="2"/>
    </font>
    <font>
      <sz val="9"/>
      <color indexed="81"/>
      <name val="Verdana"/>
      <family val="2"/>
    </font>
    <font>
      <sz val="8"/>
      <color rgb="FF000000"/>
      <name val="Tahoma"/>
      <family val="2"/>
    </font>
    <font>
      <sz val="5"/>
      <name val="Arial"/>
      <family val="2"/>
    </font>
    <font>
      <sz val="7"/>
      <color rgb="FF0066FF"/>
      <name val="Arial"/>
      <family val="2"/>
    </font>
    <font>
      <b/>
      <sz val="7"/>
      <name val="Arial"/>
      <family val="2"/>
    </font>
    <font>
      <sz val="10"/>
      <color indexed="9"/>
      <name val="Times New Roman"/>
      <family val="1"/>
    </font>
    <font>
      <b/>
      <sz val="10"/>
      <color theme="1"/>
      <name val="Times New Roman"/>
      <family val="1"/>
    </font>
    <font>
      <b/>
      <sz val="10"/>
      <color indexed="9"/>
      <name val="Times New Roman"/>
      <family val="1"/>
    </font>
    <font>
      <b/>
      <sz val="9"/>
      <name val="Times New Roman"/>
      <family val="1"/>
    </font>
    <font>
      <sz val="9"/>
      <name val="Times New Roman"/>
      <family val="1"/>
    </font>
    <font>
      <b/>
      <sz val="10"/>
      <name val="Times New Roman"/>
      <family val="1"/>
    </font>
    <font>
      <sz val="10"/>
      <color theme="1"/>
      <name val="Arial"/>
      <family val="2"/>
    </font>
    <font>
      <b/>
      <sz val="10"/>
      <color theme="1"/>
      <name val="Arial"/>
      <family val="2"/>
    </font>
  </fonts>
  <fills count="12">
    <fill>
      <patternFill patternType="none"/>
    </fill>
    <fill>
      <patternFill patternType="gray125"/>
    </fill>
    <fill>
      <patternFill patternType="solid">
        <fgColor indexed="31"/>
        <bgColor indexed="64"/>
      </patternFill>
    </fill>
    <fill>
      <patternFill patternType="solid">
        <fgColor indexed="44"/>
        <bgColor indexed="64"/>
      </patternFill>
    </fill>
    <fill>
      <patternFill patternType="lightGray">
        <bgColor indexed="31"/>
      </patternFill>
    </fill>
    <fill>
      <patternFill patternType="solid">
        <fgColor indexed="9"/>
        <bgColor indexed="64"/>
      </patternFill>
    </fill>
    <fill>
      <patternFill patternType="solid">
        <fgColor indexed="18"/>
        <bgColor indexed="64"/>
      </patternFill>
    </fill>
    <fill>
      <patternFill patternType="solid">
        <fgColor theme="0"/>
        <bgColor indexed="64"/>
      </patternFill>
    </fill>
    <fill>
      <patternFill patternType="solid">
        <fgColor rgb="FFFFC000"/>
        <bgColor indexed="64"/>
      </patternFill>
    </fill>
    <fill>
      <patternFill patternType="solid">
        <fgColor theme="3" tint="0.79998168889431442"/>
        <bgColor indexed="64"/>
      </patternFill>
    </fill>
    <fill>
      <patternFill patternType="solid">
        <fgColor rgb="FFFFECAF"/>
        <bgColor indexed="64"/>
      </patternFill>
    </fill>
    <fill>
      <patternFill patternType="solid">
        <fgColor rgb="FFFFFFCC"/>
        <bgColor indexed="64"/>
      </patternFill>
    </fill>
  </fills>
  <borders count="57">
    <border>
      <left/>
      <right/>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style="hair">
        <color indexed="64"/>
      </left>
      <right style="thin">
        <color indexed="64"/>
      </right>
      <top style="thin">
        <color indexed="64"/>
      </top>
      <bottom style="medium">
        <color indexed="64"/>
      </bottom>
      <diagonal/>
    </border>
    <border>
      <left style="hair">
        <color indexed="64"/>
      </left>
      <right/>
      <top/>
      <bottom style="hair">
        <color indexed="64"/>
      </bottom>
      <diagonal/>
    </border>
    <border>
      <left style="hair">
        <color indexed="64"/>
      </left>
      <right/>
      <top style="hair">
        <color indexed="64"/>
      </top>
      <bottom style="thin">
        <color indexed="64"/>
      </bottom>
      <diagonal/>
    </border>
    <border>
      <left/>
      <right/>
      <top style="thin">
        <color indexed="64"/>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top style="thin">
        <color indexed="64"/>
      </top>
      <bottom/>
      <diagonal/>
    </border>
    <border>
      <left style="hair">
        <color indexed="64"/>
      </left>
      <right/>
      <top style="hair">
        <color indexed="64"/>
      </top>
      <bottom style="hair">
        <color indexed="64"/>
      </bottom>
      <diagonal/>
    </border>
    <border>
      <left/>
      <right/>
      <top style="hair">
        <color indexed="64"/>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hair">
        <color indexed="64"/>
      </right>
      <top/>
      <bottom style="hair">
        <color indexed="64"/>
      </bottom>
      <diagonal/>
    </border>
    <border>
      <left style="hair">
        <color indexed="64"/>
      </left>
      <right/>
      <top/>
      <bottom/>
      <diagonal/>
    </border>
    <border>
      <left/>
      <right/>
      <top/>
      <bottom style="medium">
        <color indexed="64"/>
      </bottom>
      <diagonal/>
    </border>
    <border>
      <left/>
      <right style="thin">
        <color indexed="64"/>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s>
  <cellStyleXfs count="6">
    <xf numFmtId="0" fontId="0" fillId="0" borderId="0"/>
    <xf numFmtId="0" fontId="3"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19" fillId="0" borderId="0" applyNumberFormat="0" applyFill="0" applyBorder="0" applyAlignment="0" applyProtection="0"/>
    <xf numFmtId="9" fontId="1" fillId="0" borderId="0" applyFont="0" applyFill="0" applyBorder="0" applyAlignment="0" applyProtection="0"/>
    <xf numFmtId="0" fontId="8" fillId="0" borderId="0"/>
  </cellStyleXfs>
  <cellXfs count="278">
    <xf numFmtId="0" fontId="0" fillId="0" borderId="0" xfId="0"/>
    <xf numFmtId="0" fontId="0" fillId="0" borderId="0" xfId="0" applyAlignment="1">
      <alignment wrapText="1"/>
    </xf>
    <xf numFmtId="0" fontId="0" fillId="0" borderId="0" xfId="0" applyAlignment="1">
      <alignment horizontal="center" wrapText="1"/>
    </xf>
    <xf numFmtId="0" fontId="0" fillId="0" borderId="0" xfId="0" applyProtection="1">
      <protection hidden="1"/>
    </xf>
    <xf numFmtId="0" fontId="5" fillId="0" borderId="0" xfId="0" applyFont="1" applyProtection="1">
      <protection hidden="1"/>
    </xf>
    <xf numFmtId="0" fontId="8" fillId="0" borderId="0" xfId="0" quotePrefix="1" applyFont="1" applyProtection="1">
      <protection hidden="1"/>
    </xf>
    <xf numFmtId="0" fontId="0" fillId="0" borderId="0" xfId="0" applyAlignment="1" applyProtection="1">
      <alignment vertical="top" wrapText="1"/>
      <protection hidden="1"/>
    </xf>
    <xf numFmtId="0" fontId="10" fillId="0" borderId="0" xfId="0" applyFont="1" applyProtection="1">
      <protection hidden="1"/>
    </xf>
    <xf numFmtId="0" fontId="15" fillId="0" borderId="0" xfId="0" applyFont="1" applyAlignment="1" applyProtection="1">
      <alignment vertical="center"/>
      <protection hidden="1"/>
    </xf>
    <xf numFmtId="0" fontId="12" fillId="0" borderId="0" xfId="0" applyFont="1" applyAlignment="1" applyProtection="1">
      <alignment horizontal="left"/>
      <protection hidden="1"/>
    </xf>
    <xf numFmtId="0" fontId="15" fillId="0" borderId="0" xfId="0" applyFont="1" applyProtection="1">
      <protection hidden="1"/>
    </xf>
    <xf numFmtId="14" fontId="0" fillId="0" borderId="0" xfId="0" applyNumberFormat="1"/>
    <xf numFmtId="0" fontId="5" fillId="2" borderId="0" xfId="0" applyFont="1" applyFill="1" applyAlignment="1">
      <alignment vertical="center"/>
    </xf>
    <xf numFmtId="0" fontId="5" fillId="2" borderId="0" xfId="0" applyFont="1" applyFill="1" applyAlignment="1">
      <alignment vertical="center" textRotation="90" wrapText="1"/>
    </xf>
    <xf numFmtId="0" fontId="16" fillId="2" borderId="0" xfId="0" applyFont="1" applyFill="1" applyAlignment="1">
      <alignment horizontal="left" wrapText="1"/>
    </xf>
    <xf numFmtId="0" fontId="0" fillId="2" borderId="0" xfId="0" applyFill="1"/>
    <xf numFmtId="0" fontId="8" fillId="2" borderId="0" xfId="0" applyFont="1" applyFill="1" applyAlignment="1">
      <alignment horizontal="right" wrapText="1"/>
    </xf>
    <xf numFmtId="0" fontId="0" fillId="2" borderId="0" xfId="0" applyFill="1" applyAlignment="1">
      <alignment horizontal="center" wrapText="1"/>
    </xf>
    <xf numFmtId="0" fontId="10" fillId="2" borderId="0" xfId="0" applyFont="1" applyFill="1" applyAlignment="1">
      <alignment vertical="center" wrapText="1"/>
    </xf>
    <xf numFmtId="0" fontId="0" fillId="2" borderId="0" xfId="0" applyFill="1" applyAlignment="1">
      <alignment horizontal="right" wrapText="1"/>
    </xf>
    <xf numFmtId="0" fontId="0" fillId="2" borderId="0" xfId="0" applyFill="1" applyAlignment="1">
      <alignment wrapText="1"/>
    </xf>
    <xf numFmtId="0" fontId="5" fillId="2" borderId="0" xfId="0" applyFont="1" applyFill="1" applyAlignment="1">
      <alignment horizontal="center" vertical="center" textRotation="90"/>
    </xf>
    <xf numFmtId="0" fontId="1" fillId="2" borderId="0" xfId="0" applyFont="1" applyFill="1" applyAlignment="1">
      <alignment horizontal="center" wrapText="1"/>
    </xf>
    <xf numFmtId="0" fontId="10" fillId="2" borderId="0" xfId="0" applyFont="1" applyFill="1" applyAlignment="1">
      <alignment horizontal="right" vertical="center" wrapText="1"/>
    </xf>
    <xf numFmtId="4" fontId="0" fillId="0" borderId="0" xfId="0" applyNumberFormat="1"/>
    <xf numFmtId="0" fontId="0" fillId="0" borderId="0" xfId="0" applyAlignment="1">
      <alignment horizontal="center"/>
    </xf>
    <xf numFmtId="10" fontId="0" fillId="0" borderId="0" xfId="4" applyNumberFormat="1" applyFont="1"/>
    <xf numFmtId="0" fontId="0" fillId="2" borderId="1" xfId="0" applyFill="1" applyBorder="1"/>
    <xf numFmtId="4" fontId="0" fillId="2" borderId="2" xfId="0" applyNumberFormat="1" applyFill="1" applyBorder="1"/>
    <xf numFmtId="0" fontId="0" fillId="2" borderId="2" xfId="0" applyFill="1" applyBorder="1" applyAlignment="1">
      <alignment horizontal="center"/>
    </xf>
    <xf numFmtId="10" fontId="0" fillId="2" borderId="2" xfId="4" applyNumberFormat="1" applyFont="1" applyFill="1" applyBorder="1"/>
    <xf numFmtId="4" fontId="0" fillId="2" borderId="3" xfId="0" applyNumberFormat="1" applyFill="1" applyBorder="1"/>
    <xf numFmtId="0" fontId="0" fillId="2" borderId="4" xfId="0" applyFill="1" applyBorder="1"/>
    <xf numFmtId="10" fontId="0" fillId="2" borderId="5" xfId="4" applyNumberFormat="1" applyFont="1" applyFill="1" applyBorder="1"/>
    <xf numFmtId="4" fontId="0" fillId="2" borderId="6" xfId="0" applyNumberFormat="1" applyFill="1" applyBorder="1"/>
    <xf numFmtId="4" fontId="0" fillId="2" borderId="5" xfId="0" applyNumberFormat="1" applyFill="1" applyBorder="1"/>
    <xf numFmtId="0" fontId="4" fillId="0" borderId="0" xfId="0" applyFont="1" applyAlignment="1">
      <alignment horizontal="center"/>
    </xf>
    <xf numFmtId="0" fontId="4" fillId="0" borderId="0" xfId="0" applyFont="1" applyAlignment="1" applyProtection="1">
      <alignment horizontal="center"/>
      <protection locked="0"/>
    </xf>
    <xf numFmtId="4" fontId="5" fillId="2" borderId="7" xfId="0" applyNumberFormat="1" applyFont="1" applyFill="1" applyBorder="1"/>
    <xf numFmtId="0" fontId="0" fillId="2" borderId="0" xfId="0" applyFill="1" applyAlignment="1">
      <alignment horizontal="right" vertical="center" wrapText="1"/>
    </xf>
    <xf numFmtId="0" fontId="6" fillId="2" borderId="0" xfId="0" applyFont="1" applyFill="1" applyAlignment="1">
      <alignment horizontal="right" vertical="center" wrapText="1"/>
    </xf>
    <xf numFmtId="0" fontId="10" fillId="2" borderId="0" xfId="0" applyFont="1" applyFill="1" applyAlignment="1">
      <alignment horizontal="right" vertical="center" wrapText="1" indent="1"/>
    </xf>
    <xf numFmtId="0" fontId="10" fillId="2" borderId="0" xfId="0" applyFont="1" applyFill="1" applyAlignment="1">
      <alignment vertical="center"/>
    </xf>
    <xf numFmtId="14" fontId="0" fillId="0" borderId="8" xfId="0" applyNumberFormat="1" applyBorder="1" applyProtection="1">
      <protection locked="0"/>
    </xf>
    <xf numFmtId="0" fontId="0" fillId="0" borderId="1" xfId="0" applyBorder="1" applyProtection="1">
      <protection locked="0"/>
    </xf>
    <xf numFmtId="0" fontId="0" fillId="0" borderId="3" xfId="0" applyBorder="1" applyProtection="1">
      <protection locked="0"/>
    </xf>
    <xf numFmtId="0" fontId="0" fillId="0" borderId="9" xfId="0" applyBorder="1" applyProtection="1">
      <protection locked="0"/>
    </xf>
    <xf numFmtId="0" fontId="0" fillId="0" borderId="10" xfId="0" applyBorder="1" applyProtection="1">
      <protection locked="0"/>
    </xf>
    <xf numFmtId="0" fontId="0" fillId="0" borderId="4" xfId="0" applyBorder="1" applyProtection="1">
      <protection locked="0"/>
    </xf>
    <xf numFmtId="0" fontId="0" fillId="0" borderId="6" xfId="0" applyBorder="1" applyProtection="1">
      <protection locked="0"/>
    </xf>
    <xf numFmtId="14" fontId="0" fillId="0" borderId="5" xfId="0" applyNumberFormat="1" applyBorder="1" applyProtection="1">
      <protection locked="0"/>
    </xf>
    <xf numFmtId="0" fontId="0" fillId="2" borderId="5" xfId="0" applyFill="1" applyBorder="1" applyAlignment="1">
      <alignment horizontal="center"/>
    </xf>
    <xf numFmtId="0" fontId="0" fillId="0" borderId="0" xfId="0" applyAlignment="1">
      <alignment vertical="center"/>
    </xf>
    <xf numFmtId="0" fontId="20" fillId="2" borderId="0" xfId="0" applyFont="1" applyFill="1"/>
    <xf numFmtId="0" fontId="0" fillId="2" borderId="0" xfId="0" applyFill="1" applyAlignment="1">
      <alignment vertical="center"/>
    </xf>
    <xf numFmtId="0" fontId="20" fillId="2" borderId="0" xfId="0" applyFont="1" applyFill="1" applyAlignment="1">
      <alignment vertical="center"/>
    </xf>
    <xf numFmtId="14" fontId="0" fillId="0" borderId="0" xfId="0" applyNumberFormat="1" applyAlignment="1">
      <alignment vertical="center"/>
    </xf>
    <xf numFmtId="0" fontId="8" fillId="2" borderId="0" xfId="0" applyFont="1" applyFill="1" applyAlignment="1">
      <alignment vertical="center"/>
    </xf>
    <xf numFmtId="0" fontId="4" fillId="0" borderId="0" xfId="0" applyFont="1" applyAlignment="1">
      <alignment vertical="center"/>
    </xf>
    <xf numFmtId="0" fontId="0" fillId="0" borderId="0" xfId="0" applyAlignment="1" applyProtection="1">
      <alignment vertical="center"/>
      <protection hidden="1"/>
    </xf>
    <xf numFmtId="0" fontId="10" fillId="0" borderId="0" xfId="0" applyFont="1" applyAlignment="1" applyProtection="1">
      <alignment vertical="center"/>
      <protection hidden="1"/>
    </xf>
    <xf numFmtId="0" fontId="11" fillId="0" borderId="0" xfId="0" applyFont="1" applyAlignment="1" applyProtection="1">
      <alignment horizontal="left" vertical="center"/>
      <protection hidden="1"/>
    </xf>
    <xf numFmtId="0" fontId="6" fillId="0" borderId="0" xfId="0" applyFont="1" applyAlignment="1" applyProtection="1">
      <alignment vertical="center"/>
      <protection hidden="1"/>
    </xf>
    <xf numFmtId="0" fontId="3" fillId="2" borderId="0" xfId="1" applyFill="1" applyAlignment="1" applyProtection="1"/>
    <xf numFmtId="0" fontId="23" fillId="2" borderId="11" xfId="0" applyFont="1" applyFill="1" applyBorder="1"/>
    <xf numFmtId="0" fontId="10" fillId="2" borderId="11" xfId="0" applyFont="1" applyFill="1" applyBorder="1" applyAlignment="1">
      <alignment horizontal="center" wrapText="1"/>
    </xf>
    <xf numFmtId="0" fontId="13" fillId="2" borderId="11" xfId="0" applyFont="1" applyFill="1" applyBorder="1" applyAlignment="1">
      <alignment horizontal="center" wrapText="1"/>
    </xf>
    <xf numFmtId="0" fontId="14" fillId="2" borderId="12" xfId="0" applyFont="1" applyFill="1" applyBorder="1" applyAlignment="1">
      <alignment vertical="center" wrapText="1"/>
    </xf>
    <xf numFmtId="0" fontId="24" fillId="2" borderId="11" xfId="0" applyFont="1" applyFill="1" applyBorder="1" applyAlignment="1">
      <alignment vertical="center" wrapText="1"/>
    </xf>
    <xf numFmtId="0" fontId="14" fillId="2" borderId="11" xfId="0" applyFont="1" applyFill="1" applyBorder="1" applyAlignment="1">
      <alignment vertical="center" wrapText="1"/>
    </xf>
    <xf numFmtId="0" fontId="0" fillId="2" borderId="13" xfId="0" applyFill="1" applyBorder="1"/>
    <xf numFmtId="0" fontId="10" fillId="2" borderId="13" xfId="0" applyFont="1" applyFill="1" applyBorder="1" applyAlignment="1">
      <alignment vertical="center"/>
    </xf>
    <xf numFmtId="0" fontId="0" fillId="2" borderId="13" xfId="0" applyFill="1" applyBorder="1" applyAlignment="1">
      <alignment wrapText="1"/>
    </xf>
    <xf numFmtId="0" fontId="0" fillId="2" borderId="13" xfId="0" applyFill="1" applyBorder="1" applyAlignment="1">
      <alignment horizontal="center" wrapText="1"/>
    </xf>
    <xf numFmtId="0" fontId="1" fillId="2" borderId="13" xfId="0" applyFont="1" applyFill="1" applyBorder="1" applyAlignment="1">
      <alignment horizontal="center" wrapText="1"/>
    </xf>
    <xf numFmtId="0" fontId="18" fillId="0" borderId="0" xfId="5" applyFont="1" applyAlignment="1">
      <alignment horizontal="center" vertical="center"/>
    </xf>
    <xf numFmtId="0" fontId="8" fillId="0" borderId="0" xfId="5"/>
    <xf numFmtId="0" fontId="8" fillId="0" borderId="0" xfId="5" applyAlignment="1">
      <alignment horizontal="center"/>
    </xf>
    <xf numFmtId="49" fontId="8" fillId="0" borderId="0" xfId="5" applyNumberFormat="1" applyAlignment="1">
      <alignment horizontal="center"/>
    </xf>
    <xf numFmtId="0" fontId="28" fillId="0" borderId="0" xfId="3" applyNumberFormat="1" applyFont="1" applyFill="1" applyBorder="1" applyAlignment="1" applyProtection="1"/>
    <xf numFmtId="0" fontId="8" fillId="0" borderId="0" xfId="5" applyAlignment="1">
      <alignment horizontal="left" vertical="center" wrapText="1"/>
    </xf>
    <xf numFmtId="0" fontId="8" fillId="0" borderId="0" xfId="5" applyAlignment="1">
      <alignment horizontal="center" vertical="center" wrapText="1"/>
    </xf>
    <xf numFmtId="0" fontId="22" fillId="3" borderId="0" xfId="0" applyFont="1" applyFill="1"/>
    <xf numFmtId="0" fontId="1" fillId="3" borderId="0" xfId="0" applyFont="1" applyFill="1" applyAlignment="1">
      <alignment horizontal="right" wrapText="1"/>
    </xf>
    <xf numFmtId="0" fontId="22" fillId="3" borderId="0" xfId="0" applyFont="1" applyFill="1" applyAlignment="1">
      <alignment horizontal="right" wrapText="1"/>
    </xf>
    <xf numFmtId="0" fontId="0" fillId="3" borderId="0" xfId="0" applyFill="1"/>
    <xf numFmtId="0" fontId="6" fillId="3" borderId="0" xfId="0" applyFont="1" applyFill="1" applyAlignment="1">
      <alignment horizontal="right" wrapText="1"/>
    </xf>
    <xf numFmtId="0" fontId="8" fillId="3" borderId="0" xfId="0" applyFont="1" applyFill="1" applyAlignment="1">
      <alignment horizontal="right" wrapText="1"/>
    </xf>
    <xf numFmtId="0" fontId="0" fillId="3" borderId="0" xfId="0" applyFill="1" applyAlignment="1">
      <alignment vertical="center"/>
    </xf>
    <xf numFmtId="0" fontId="6" fillId="3" borderId="0" xfId="0" applyFont="1" applyFill="1" applyAlignment="1">
      <alignment horizontal="right" vertical="center"/>
    </xf>
    <xf numFmtId="0" fontId="8" fillId="3" borderId="0" xfId="0" applyFont="1" applyFill="1" applyAlignment="1">
      <alignment horizontal="right" vertical="center"/>
    </xf>
    <xf numFmtId="0" fontId="22" fillId="3" borderId="0" xfId="0" applyFont="1" applyFill="1" applyAlignment="1">
      <alignment wrapText="1"/>
    </xf>
    <xf numFmtId="0" fontId="0" fillId="3" borderId="0" xfId="0" applyFill="1" applyAlignment="1">
      <alignment wrapText="1"/>
    </xf>
    <xf numFmtId="0" fontId="0" fillId="3" borderId="0" xfId="0" applyFill="1" applyProtection="1">
      <protection hidden="1"/>
    </xf>
    <xf numFmtId="0" fontId="0" fillId="3" borderId="0" xfId="0" applyFill="1" applyAlignment="1">
      <alignment horizontal="center" vertical="center"/>
    </xf>
    <xf numFmtId="0" fontId="0" fillId="3" borderId="0" xfId="0" applyFill="1" applyAlignment="1">
      <alignment horizontal="center" wrapText="1"/>
    </xf>
    <xf numFmtId="4" fontId="5" fillId="2" borderId="14" xfId="0" applyNumberFormat="1" applyFont="1" applyFill="1" applyBorder="1"/>
    <xf numFmtId="0" fontId="1" fillId="3" borderId="0" xfId="0" applyFont="1" applyFill="1" applyAlignment="1">
      <alignment vertical="center"/>
    </xf>
    <xf numFmtId="0" fontId="29" fillId="3" borderId="0" xfId="0" applyFont="1" applyFill="1" applyAlignment="1">
      <alignment vertical="center"/>
    </xf>
    <xf numFmtId="0" fontId="30" fillId="3" borderId="0" xfId="0" applyFont="1" applyFill="1" applyAlignment="1">
      <alignment vertical="center"/>
    </xf>
    <xf numFmtId="0" fontId="30" fillId="3" borderId="0" xfId="0" applyFont="1" applyFill="1" applyAlignment="1">
      <alignment horizontal="center" vertical="center"/>
    </xf>
    <xf numFmtId="1" fontId="0" fillId="0" borderId="15" xfId="0" applyNumberFormat="1" applyBorder="1" applyProtection="1">
      <protection locked="0"/>
    </xf>
    <xf numFmtId="1" fontId="0" fillId="0" borderId="16" xfId="0" applyNumberFormat="1" applyBorder="1" applyProtection="1">
      <protection locked="0"/>
    </xf>
    <xf numFmtId="9" fontId="0" fillId="0" borderId="8" xfId="0" applyNumberFormat="1" applyBorder="1" applyAlignment="1" applyProtection="1">
      <alignment horizontal="center"/>
      <protection locked="0"/>
    </xf>
    <xf numFmtId="9" fontId="0" fillId="0" borderId="5" xfId="0" applyNumberFormat="1" applyBorder="1" applyAlignment="1" applyProtection="1">
      <alignment horizontal="center"/>
      <protection locked="0"/>
    </xf>
    <xf numFmtId="10" fontId="0" fillId="2" borderId="2" xfId="0" applyNumberFormat="1" applyFill="1" applyBorder="1" applyAlignment="1">
      <alignment horizontal="center"/>
    </xf>
    <xf numFmtId="10" fontId="0" fillId="2" borderId="5" xfId="0" applyNumberFormat="1" applyFill="1" applyBorder="1" applyAlignment="1">
      <alignment horizontal="center"/>
    </xf>
    <xf numFmtId="0" fontId="10" fillId="0" borderId="0" xfId="0" applyFont="1" applyAlignment="1" applyProtection="1">
      <alignment horizontal="left" vertical="center"/>
      <protection hidden="1"/>
    </xf>
    <xf numFmtId="4" fontId="5" fillId="2" borderId="17" xfId="0" applyNumberFormat="1" applyFont="1" applyFill="1" applyBorder="1"/>
    <xf numFmtId="0" fontId="9" fillId="2" borderId="18" xfId="0" applyFont="1" applyFill="1" applyBorder="1" applyAlignment="1">
      <alignment horizontal="center" vertical="center"/>
    </xf>
    <xf numFmtId="0" fontId="9" fillId="2" borderId="19"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9" fillId="2" borderId="20" xfId="0" applyFont="1" applyFill="1" applyBorder="1" applyAlignment="1">
      <alignment horizontal="center" vertical="center"/>
    </xf>
    <xf numFmtId="0" fontId="0" fillId="0" borderId="22" xfId="0" applyBorder="1" applyProtection="1">
      <protection locked="0"/>
    </xf>
    <xf numFmtId="0" fontId="0" fillId="0" borderId="16" xfId="0" applyBorder="1" applyProtection="1">
      <protection locked="0"/>
    </xf>
    <xf numFmtId="4" fontId="0" fillId="0" borderId="12" xfId="0" applyNumberFormat="1" applyBorder="1" applyProtection="1">
      <protection locked="0"/>
    </xf>
    <xf numFmtId="4" fontId="0" fillId="0" borderId="23" xfId="0" applyNumberFormat="1" applyBorder="1" applyProtection="1">
      <protection locked="0"/>
    </xf>
    <xf numFmtId="14" fontId="0" fillId="0" borderId="9" xfId="0" applyNumberFormat="1" applyBorder="1" applyProtection="1">
      <protection locked="0"/>
    </xf>
    <xf numFmtId="4" fontId="0" fillId="0" borderId="10" xfId="0" applyNumberFormat="1" applyBorder="1" applyProtection="1">
      <protection locked="0"/>
    </xf>
    <xf numFmtId="14" fontId="0" fillId="0" borderId="4" xfId="0" applyNumberFormat="1" applyBorder="1" applyProtection="1">
      <protection locked="0"/>
    </xf>
    <xf numFmtId="4" fontId="0" fillId="0" borderId="6" xfId="0" applyNumberFormat="1" applyBorder="1" applyProtection="1">
      <protection locked="0"/>
    </xf>
    <xf numFmtId="0" fontId="9" fillId="2" borderId="18" xfId="0" applyFont="1" applyFill="1" applyBorder="1" applyAlignment="1">
      <alignment horizontal="center" vertical="center" wrapText="1"/>
    </xf>
    <xf numFmtId="0" fontId="9" fillId="2" borderId="24" xfId="0" applyFont="1" applyFill="1" applyBorder="1" applyAlignment="1">
      <alignment horizontal="center" vertical="center" wrapText="1"/>
    </xf>
    <xf numFmtId="4" fontId="0" fillId="0" borderId="3" xfId="0" applyNumberFormat="1" applyBorder="1" applyProtection="1">
      <protection locked="0"/>
    </xf>
    <xf numFmtId="4" fontId="5" fillId="2" borderId="25" xfId="0" applyNumberFormat="1" applyFont="1" applyFill="1" applyBorder="1"/>
    <xf numFmtId="4" fontId="5" fillId="2" borderId="26" xfId="0" applyNumberFormat="1" applyFont="1" applyFill="1" applyBorder="1"/>
    <xf numFmtId="4" fontId="5" fillId="4" borderId="27" xfId="0" applyNumberFormat="1" applyFont="1" applyFill="1" applyBorder="1"/>
    <xf numFmtId="4" fontId="5" fillId="4" borderId="28" xfId="0" applyNumberFormat="1" applyFont="1" applyFill="1" applyBorder="1"/>
    <xf numFmtId="4" fontId="5" fillId="4" borderId="29" xfId="0" applyNumberFormat="1" applyFont="1" applyFill="1" applyBorder="1"/>
    <xf numFmtId="4" fontId="5" fillId="4" borderId="26" xfId="0" applyNumberFormat="1" applyFont="1" applyFill="1" applyBorder="1"/>
    <xf numFmtId="4" fontId="5" fillId="2" borderId="30" xfId="0" applyNumberFormat="1" applyFont="1" applyFill="1" applyBorder="1"/>
    <xf numFmtId="0" fontId="5" fillId="4" borderId="31" xfId="0" applyFont="1" applyFill="1" applyBorder="1"/>
    <xf numFmtId="0" fontId="5" fillId="4" borderId="17" xfId="0" applyFont="1" applyFill="1" applyBorder="1" applyAlignment="1">
      <alignment horizontal="right"/>
    </xf>
    <xf numFmtId="4" fontId="5" fillId="4" borderId="17" xfId="0" applyNumberFormat="1" applyFont="1" applyFill="1" applyBorder="1"/>
    <xf numFmtId="4" fontId="5" fillId="4" borderId="32" xfId="0" applyNumberFormat="1" applyFont="1" applyFill="1" applyBorder="1"/>
    <xf numFmtId="4" fontId="5" fillId="4" borderId="33" xfId="0" applyNumberFormat="1" applyFont="1" applyFill="1" applyBorder="1" applyAlignment="1">
      <alignment horizontal="center"/>
    </xf>
    <xf numFmtId="0" fontId="5" fillId="4" borderId="33" xfId="0" applyFont="1" applyFill="1" applyBorder="1"/>
    <xf numFmtId="0" fontId="4" fillId="0" borderId="0" xfId="0" applyFont="1" applyAlignment="1" applyProtection="1">
      <alignment horizontal="center"/>
      <protection locked="0" hidden="1"/>
    </xf>
    <xf numFmtId="0" fontId="35" fillId="0" borderId="12" xfId="0" applyFont="1" applyBorder="1" applyAlignment="1" applyProtection="1">
      <alignment vertical="center"/>
      <protection hidden="1"/>
    </xf>
    <xf numFmtId="0" fontId="35" fillId="0" borderId="13" xfId="0" applyFont="1" applyBorder="1" applyAlignment="1" applyProtection="1">
      <alignment vertical="center"/>
      <protection hidden="1"/>
    </xf>
    <xf numFmtId="0" fontId="0" fillId="0" borderId="2" xfId="0" applyBorder="1" applyProtection="1">
      <protection locked="0"/>
    </xf>
    <xf numFmtId="0" fontId="0" fillId="0" borderId="8" xfId="0" applyBorder="1" applyProtection="1">
      <protection locked="0"/>
    </xf>
    <xf numFmtId="0" fontId="0" fillId="0" borderId="5" xfId="0" applyBorder="1" applyProtection="1">
      <protection locked="0"/>
    </xf>
    <xf numFmtId="0" fontId="10" fillId="0" borderId="35" xfId="0" applyFont="1" applyBorder="1" applyAlignment="1" applyProtection="1">
      <alignment vertical="center"/>
      <protection hidden="1"/>
    </xf>
    <xf numFmtId="0" fontId="10" fillId="0" borderId="9" xfId="0" applyFont="1" applyBorder="1" applyAlignment="1" applyProtection="1">
      <alignment vertical="center"/>
      <protection hidden="1"/>
    </xf>
    <xf numFmtId="0" fontId="10" fillId="0" borderId="4" xfId="0" applyFont="1" applyBorder="1" applyAlignment="1" applyProtection="1">
      <alignment vertical="center"/>
      <protection hidden="1"/>
    </xf>
    <xf numFmtId="0" fontId="10" fillId="0" borderId="36" xfId="0" applyFont="1" applyBorder="1" applyAlignment="1" applyProtection="1">
      <alignment vertical="center"/>
      <protection hidden="1"/>
    </xf>
    <xf numFmtId="0" fontId="10" fillId="0" borderId="37" xfId="0" applyFont="1" applyBorder="1" applyAlignment="1" applyProtection="1">
      <alignment vertical="center"/>
      <protection hidden="1"/>
    </xf>
    <xf numFmtId="0" fontId="10" fillId="0" borderId="38" xfId="0" applyFont="1" applyBorder="1" applyAlignment="1" applyProtection="1">
      <alignment vertical="center"/>
      <protection hidden="1"/>
    </xf>
    <xf numFmtId="0" fontId="36" fillId="0" borderId="39" xfId="0" applyFont="1" applyBorder="1" applyAlignment="1" applyProtection="1">
      <alignment horizontal="centerContinuous"/>
      <protection hidden="1"/>
    </xf>
    <xf numFmtId="0" fontId="36" fillId="0" borderId="22" xfId="0" applyFont="1" applyBorder="1" applyAlignment="1" applyProtection="1">
      <alignment horizontal="centerContinuous"/>
      <protection hidden="1"/>
    </xf>
    <xf numFmtId="0" fontId="26" fillId="0" borderId="0" xfId="0" applyFont="1" applyAlignment="1" applyProtection="1">
      <alignment vertical="center" wrapText="1"/>
      <protection hidden="1"/>
    </xf>
    <xf numFmtId="9" fontId="10" fillId="0" borderId="8" xfId="4" applyFont="1" applyBorder="1" applyAlignment="1" applyProtection="1">
      <alignment vertical="center"/>
      <protection hidden="1"/>
    </xf>
    <xf numFmtId="164" fontId="10" fillId="0" borderId="8" xfId="0" applyNumberFormat="1" applyFont="1" applyBorder="1" applyAlignment="1" applyProtection="1">
      <alignment vertical="center"/>
      <protection hidden="1"/>
    </xf>
    <xf numFmtId="164" fontId="10" fillId="0" borderId="5" xfId="0" applyNumberFormat="1" applyFont="1" applyBorder="1" applyAlignment="1" applyProtection="1">
      <alignment vertical="center"/>
      <protection hidden="1"/>
    </xf>
    <xf numFmtId="0" fontId="26" fillId="0" borderId="16" xfId="0" applyFont="1" applyBorder="1" applyAlignment="1" applyProtection="1">
      <alignment horizontal="centerContinuous"/>
      <protection hidden="1"/>
    </xf>
    <xf numFmtId="0" fontId="8" fillId="5" borderId="2" xfId="0" applyFont="1" applyFill="1" applyBorder="1" applyAlignment="1" applyProtection="1">
      <alignment horizontal="right" vertical="center" wrapText="1"/>
      <protection hidden="1"/>
    </xf>
    <xf numFmtId="0" fontId="10" fillId="5" borderId="2" xfId="0" applyFont="1" applyFill="1" applyBorder="1" applyAlignment="1" applyProtection="1">
      <alignment horizontal="center" vertical="center" wrapText="1"/>
      <protection locked="0" hidden="1"/>
    </xf>
    <xf numFmtId="0" fontId="26" fillId="0" borderId="22" xfId="0" applyFont="1" applyBorder="1" applyAlignment="1" applyProtection="1">
      <alignment horizontal="centerContinuous"/>
      <protection hidden="1"/>
    </xf>
    <xf numFmtId="0" fontId="36" fillId="0" borderId="47" xfId="0" applyFont="1" applyBorder="1" applyAlignment="1" applyProtection="1">
      <alignment horizontal="centerContinuous" vertical="center"/>
      <protection hidden="1"/>
    </xf>
    <xf numFmtId="0" fontId="36" fillId="0" borderId="48" xfId="0" applyFont="1" applyBorder="1" applyAlignment="1" applyProtection="1">
      <alignment horizontal="centerContinuous" vertical="center"/>
      <protection hidden="1"/>
    </xf>
    <xf numFmtId="0" fontId="36" fillId="0" borderId="49" xfId="0" applyFont="1" applyBorder="1" applyAlignment="1" applyProtection="1">
      <alignment horizontal="centerContinuous" vertical="center"/>
      <protection hidden="1"/>
    </xf>
    <xf numFmtId="0" fontId="7" fillId="0" borderId="0" xfId="5" applyFont="1"/>
    <xf numFmtId="0" fontId="2" fillId="0" borderId="0" xfId="0" applyFont="1" applyProtection="1">
      <protection hidden="1"/>
    </xf>
    <xf numFmtId="0" fontId="40" fillId="0" borderId="0" xfId="0" applyFont="1" applyAlignment="1" applyProtection="1">
      <alignment wrapText="1"/>
      <protection hidden="1"/>
    </xf>
    <xf numFmtId="0" fontId="0" fillId="8" borderId="0" xfId="0" applyFill="1"/>
    <xf numFmtId="0" fontId="22" fillId="8" borderId="0" xfId="0" applyFont="1" applyFill="1"/>
    <xf numFmtId="0" fontId="22" fillId="8" borderId="0" xfId="0" applyFont="1" applyFill="1" applyAlignment="1">
      <alignment horizontal="center" wrapText="1"/>
    </xf>
    <xf numFmtId="0" fontId="43" fillId="8" borderId="0" xfId="0" applyFont="1" applyFill="1"/>
    <xf numFmtId="0" fontId="44" fillId="8" borderId="0" xfId="0" applyFont="1" applyFill="1"/>
    <xf numFmtId="0" fontId="45" fillId="8" borderId="0" xfId="0" applyFont="1" applyFill="1" applyAlignment="1">
      <alignment wrapText="1"/>
    </xf>
    <xf numFmtId="0" fontId="43" fillId="8" borderId="0" xfId="0" applyFont="1" applyFill="1" applyAlignment="1">
      <alignment wrapText="1"/>
    </xf>
    <xf numFmtId="0" fontId="43" fillId="8" borderId="0" xfId="0" applyFont="1" applyFill="1" applyAlignment="1">
      <alignment horizontal="center" wrapText="1"/>
    </xf>
    <xf numFmtId="0" fontId="42" fillId="3" borderId="46" xfId="0" applyFont="1" applyFill="1" applyBorder="1" applyAlignment="1">
      <alignment horizontal="center" vertical="center" wrapText="1"/>
    </xf>
    <xf numFmtId="0" fontId="0" fillId="9" borderId="0" xfId="0" applyFill="1"/>
    <xf numFmtId="0" fontId="10" fillId="9" borderId="0" xfId="0" applyFont="1" applyFill="1" applyAlignment="1">
      <alignment horizontal="right" wrapText="1"/>
    </xf>
    <xf numFmtId="0" fontId="10" fillId="9" borderId="0" xfId="0" applyFont="1" applyFill="1" applyAlignment="1">
      <alignment wrapText="1"/>
    </xf>
    <xf numFmtId="0" fontId="10" fillId="9" borderId="0" xfId="0" applyFont="1" applyFill="1" applyAlignment="1">
      <alignment vertical="center" wrapText="1"/>
    </xf>
    <xf numFmtId="0" fontId="8" fillId="9" borderId="0" xfId="0" applyFont="1" applyFill="1" applyAlignment="1">
      <alignment horizontal="right" wrapText="1"/>
    </xf>
    <xf numFmtId="0" fontId="0" fillId="9" borderId="0" xfId="0" applyFill="1" applyAlignment="1">
      <alignment horizontal="center" wrapText="1"/>
    </xf>
    <xf numFmtId="0" fontId="8" fillId="5" borderId="55" xfId="0" applyFont="1" applyFill="1" applyBorder="1" applyAlignment="1" applyProtection="1">
      <alignment horizontal="center" vertical="center" wrapText="1"/>
      <protection locked="0" hidden="1"/>
    </xf>
    <xf numFmtId="4" fontId="8" fillId="5" borderId="55" xfId="0" applyNumberFormat="1" applyFont="1" applyFill="1" applyBorder="1" applyAlignment="1" applyProtection="1">
      <alignment horizontal="center" vertical="center" wrapText="1"/>
      <protection locked="0" hidden="1"/>
    </xf>
    <xf numFmtId="10" fontId="8" fillId="5" borderId="55" xfId="4" applyNumberFormat="1" applyFont="1" applyFill="1" applyBorder="1" applyAlignment="1" applyProtection="1">
      <alignment horizontal="center" vertical="center" wrapText="1"/>
      <protection locked="0" hidden="1"/>
    </xf>
    <xf numFmtId="10" fontId="8" fillId="5" borderId="55" xfId="0" applyNumberFormat="1" applyFont="1" applyFill="1" applyBorder="1" applyAlignment="1" applyProtection="1">
      <alignment horizontal="center" vertical="center" wrapText="1"/>
      <protection locked="0" hidden="1"/>
    </xf>
    <xf numFmtId="0" fontId="6" fillId="9" borderId="0" xfId="0" applyFont="1" applyFill="1" applyAlignment="1">
      <alignment horizontal="center" wrapText="1"/>
    </xf>
    <xf numFmtId="0" fontId="1" fillId="2" borderId="0" xfId="0" applyFont="1" applyFill="1" applyAlignment="1">
      <alignment vertical="center"/>
    </xf>
    <xf numFmtId="0" fontId="9" fillId="2" borderId="56" xfId="0" applyFont="1" applyFill="1" applyBorder="1" applyAlignment="1">
      <alignment horizontal="center" vertical="center" wrapText="1"/>
    </xf>
    <xf numFmtId="4" fontId="5" fillId="10" borderId="55" xfId="0" applyNumberFormat="1" applyFont="1" applyFill="1" applyBorder="1" applyAlignment="1">
      <alignment vertical="center"/>
    </xf>
    <xf numFmtId="0" fontId="45" fillId="8" borderId="0" xfId="0" applyFont="1" applyFill="1"/>
    <xf numFmtId="0" fontId="5" fillId="7" borderId="2" xfId="0" applyFont="1" applyFill="1" applyBorder="1" applyAlignment="1" applyProtection="1">
      <alignment vertical="center"/>
      <protection locked="0"/>
    </xf>
    <xf numFmtId="14" fontId="1" fillId="5" borderId="55" xfId="0" applyNumberFormat="1" applyFont="1" applyFill="1" applyBorder="1" applyAlignment="1" applyProtection="1">
      <alignment horizontal="center" vertical="center" wrapText="1"/>
      <protection locked="0" hidden="1"/>
    </xf>
    <xf numFmtId="14" fontId="1" fillId="5" borderId="55" xfId="0" applyNumberFormat="1" applyFont="1" applyFill="1" applyBorder="1" applyAlignment="1" applyProtection="1">
      <alignment horizontal="center" vertical="center"/>
      <protection locked="0" hidden="1"/>
    </xf>
    <xf numFmtId="0" fontId="1" fillId="0" borderId="15" xfId="0" applyFont="1" applyBorder="1" applyProtection="1">
      <protection locked="0"/>
    </xf>
    <xf numFmtId="14" fontId="1" fillId="0" borderId="1" xfId="0" applyNumberFormat="1" applyFont="1" applyBorder="1" applyProtection="1">
      <protection locked="0"/>
    </xf>
    <xf numFmtId="14" fontId="1" fillId="0" borderId="8" xfId="0" applyNumberFormat="1" applyFont="1" applyBorder="1" applyProtection="1">
      <protection locked="0"/>
    </xf>
    <xf numFmtId="0" fontId="6" fillId="0" borderId="34" xfId="0" applyFont="1" applyBorder="1" applyAlignment="1" applyProtection="1">
      <alignment vertical="center"/>
      <protection hidden="1"/>
    </xf>
    <xf numFmtId="0" fontId="50" fillId="0" borderId="0" xfId="0" applyFont="1" applyAlignment="1" applyProtection="1">
      <alignment vertical="center"/>
      <protection hidden="1"/>
    </xf>
    <xf numFmtId="0" fontId="49" fillId="0" borderId="0" xfId="0" applyFont="1" applyProtection="1">
      <protection hidden="1"/>
    </xf>
    <xf numFmtId="0" fontId="0" fillId="11" borderId="40" xfId="0" applyFill="1" applyBorder="1" applyProtection="1">
      <protection hidden="1"/>
    </xf>
    <xf numFmtId="0" fontId="0" fillId="11" borderId="41" xfId="0" applyFill="1" applyBorder="1" applyProtection="1">
      <protection hidden="1"/>
    </xf>
    <xf numFmtId="0" fontId="0" fillId="11" borderId="42" xfId="0" applyFill="1" applyBorder="1" applyProtection="1">
      <protection hidden="1"/>
    </xf>
    <xf numFmtId="0" fontId="5" fillId="11" borderId="43" xfId="0" applyFont="1" applyFill="1" applyBorder="1" applyProtection="1">
      <protection hidden="1"/>
    </xf>
    <xf numFmtId="0" fontId="0" fillId="11" borderId="43" xfId="0" applyFill="1" applyBorder="1" applyProtection="1">
      <protection hidden="1"/>
    </xf>
    <xf numFmtId="0" fontId="0" fillId="11" borderId="44" xfId="0" applyFill="1" applyBorder="1" applyProtection="1">
      <protection hidden="1"/>
    </xf>
    <xf numFmtId="0" fontId="0" fillId="11" borderId="45" xfId="0" applyFill="1" applyBorder="1" applyProtection="1">
      <protection hidden="1"/>
    </xf>
    <xf numFmtId="0" fontId="1" fillId="0" borderId="0" xfId="0" applyFont="1" applyProtection="1">
      <protection hidden="1"/>
    </xf>
    <xf numFmtId="0" fontId="2" fillId="0" borderId="0" xfId="0" applyFont="1" applyProtection="1">
      <protection locked="0" hidden="1"/>
    </xf>
    <xf numFmtId="0" fontId="1" fillId="0" borderId="0" xfId="0" applyFont="1" applyProtection="1">
      <protection locked="0" hidden="1"/>
    </xf>
    <xf numFmtId="0" fontId="46" fillId="9" borderId="0" xfId="0" applyFont="1" applyFill="1" applyAlignment="1">
      <alignment horizontal="center" vertical="center"/>
    </xf>
    <xf numFmtId="0" fontId="6" fillId="3" borderId="0" xfId="0" applyFont="1" applyFill="1" applyAlignment="1">
      <alignment horizontal="right" vertical="center" indent="1"/>
    </xf>
    <xf numFmtId="0" fontId="10" fillId="3" borderId="0" xfId="0" applyFont="1" applyFill="1" applyAlignment="1">
      <alignment horizontal="right" vertical="center" indent="1"/>
    </xf>
    <xf numFmtId="0" fontId="0" fillId="0" borderId="0" xfId="0" applyAlignment="1">
      <alignment wrapText="1"/>
    </xf>
    <xf numFmtId="0" fontId="0" fillId="2" borderId="11" xfId="0" applyFill="1" applyBorder="1" applyAlignment="1">
      <alignment horizontal="center"/>
    </xf>
    <xf numFmtId="0" fontId="0" fillId="2" borderId="12" xfId="0" applyFill="1" applyBorder="1" applyAlignment="1">
      <alignment horizontal="center"/>
    </xf>
    <xf numFmtId="0" fontId="6" fillId="2" borderId="11" xfId="0" applyFont="1" applyFill="1" applyBorder="1" applyAlignment="1">
      <alignment horizontal="justify" vertical="center" wrapText="1"/>
    </xf>
    <xf numFmtId="0" fontId="10" fillId="2" borderId="11" xfId="0" applyFont="1" applyFill="1" applyBorder="1" applyAlignment="1">
      <alignment horizontal="justify" vertical="center" wrapText="1"/>
    </xf>
    <xf numFmtId="0" fontId="24" fillId="2" borderId="0" xfId="0" applyFont="1" applyFill="1" applyAlignment="1">
      <alignment horizontal="justify" vertical="center" wrapText="1"/>
    </xf>
    <xf numFmtId="0" fontId="24" fillId="2" borderId="12" xfId="0" applyFont="1" applyFill="1" applyBorder="1" applyAlignment="1">
      <alignment horizontal="justify" vertical="center" wrapText="1"/>
    </xf>
    <xf numFmtId="0" fontId="24" fillId="2" borderId="12" xfId="0" applyFont="1" applyFill="1" applyBorder="1" applyAlignment="1">
      <alignment horizontal="left" vertical="center" wrapText="1"/>
    </xf>
    <xf numFmtId="0" fontId="6" fillId="5" borderId="15" xfId="0" applyFont="1" applyFill="1" applyBorder="1" applyAlignment="1" applyProtection="1">
      <alignment horizontal="left" vertical="center" wrapText="1"/>
      <protection locked="0" hidden="1"/>
    </xf>
    <xf numFmtId="0" fontId="10" fillId="5" borderId="12" xfId="0" applyFont="1" applyFill="1" applyBorder="1" applyAlignment="1" applyProtection="1">
      <alignment horizontal="left" vertical="center" wrapText="1"/>
      <protection locked="0" hidden="1"/>
    </xf>
    <xf numFmtId="0" fontId="10" fillId="5" borderId="50" xfId="0" applyFont="1" applyFill="1" applyBorder="1" applyAlignment="1" applyProtection="1">
      <alignment horizontal="left" vertical="center" wrapText="1"/>
      <protection locked="0" hidden="1"/>
    </xf>
    <xf numFmtId="0" fontId="46" fillId="8" borderId="0" xfId="0" applyFont="1" applyFill="1" applyAlignment="1">
      <alignment horizontal="center" vertical="center"/>
    </xf>
    <xf numFmtId="0" fontId="1" fillId="5" borderId="15" xfId="0" applyFont="1" applyFill="1" applyBorder="1" applyAlignment="1" applyProtection="1">
      <alignment vertical="center" wrapText="1"/>
      <protection locked="0" hidden="1"/>
    </xf>
    <xf numFmtId="0" fontId="8" fillId="5" borderId="12" xfId="0" applyFont="1" applyFill="1" applyBorder="1" applyAlignment="1" applyProtection="1">
      <alignment vertical="center" wrapText="1"/>
      <protection locked="0" hidden="1"/>
    </xf>
    <xf numFmtId="0" fontId="8" fillId="5" borderId="50" xfId="0" applyFont="1" applyFill="1" applyBorder="1" applyAlignment="1" applyProtection="1">
      <alignment vertical="center" wrapText="1"/>
      <protection locked="0" hidden="1"/>
    </xf>
    <xf numFmtId="0" fontId="10" fillId="2" borderId="13" xfId="0" applyFont="1" applyFill="1" applyBorder="1" applyAlignment="1">
      <alignment horizontal="justify" vertical="center" wrapText="1"/>
    </xf>
    <xf numFmtId="0" fontId="33" fillId="6" borderId="0" xfId="0" applyFont="1" applyFill="1" applyAlignment="1" applyProtection="1">
      <alignment horizontal="left" vertical="center" wrapText="1" indent="4"/>
      <protection hidden="1"/>
    </xf>
    <xf numFmtId="0" fontId="32" fillId="6" borderId="0" xfId="0" applyFont="1" applyFill="1" applyAlignment="1" applyProtection="1">
      <alignment horizontal="left" vertical="center" indent="4"/>
      <protection hidden="1"/>
    </xf>
    <xf numFmtId="0" fontId="2" fillId="2" borderId="0" xfId="0" applyFont="1" applyFill="1" applyAlignment="1" applyProtection="1">
      <alignment horizontal="left" vertical="center" wrapText="1" indent="4"/>
      <protection hidden="1"/>
    </xf>
    <xf numFmtId="0" fontId="5" fillId="2" borderId="0" xfId="0" applyFont="1" applyFill="1" applyAlignment="1" applyProtection="1">
      <alignment horizontal="left" vertical="center" indent="4"/>
      <protection hidden="1"/>
    </xf>
    <xf numFmtId="0" fontId="1" fillId="5" borderId="51" xfId="0" applyFont="1" applyFill="1" applyBorder="1" applyAlignment="1" applyProtection="1">
      <alignment vertical="center" wrapText="1"/>
      <protection locked="0" hidden="1"/>
    </xf>
    <xf numFmtId="0" fontId="8" fillId="5" borderId="12" xfId="0" quotePrefix="1" applyFont="1" applyFill="1" applyBorder="1" applyAlignment="1" applyProtection="1">
      <alignment vertical="center" wrapText="1"/>
      <protection locked="0" hidden="1"/>
    </xf>
    <xf numFmtId="0" fontId="8" fillId="5" borderId="50" xfId="0" quotePrefix="1" applyFont="1" applyFill="1" applyBorder="1" applyAlignment="1" applyProtection="1">
      <alignment vertical="center" wrapText="1"/>
      <protection locked="0" hidden="1"/>
    </xf>
    <xf numFmtId="0" fontId="8" fillId="5" borderId="15" xfId="0" applyFont="1" applyFill="1" applyBorder="1" applyAlignment="1" applyProtection="1">
      <alignment vertical="center" wrapText="1"/>
      <protection locked="0" hidden="1"/>
    </xf>
    <xf numFmtId="0" fontId="8" fillId="5" borderId="15" xfId="0" applyFont="1" applyFill="1" applyBorder="1" applyAlignment="1" applyProtection="1">
      <alignment vertical="center" wrapText="1"/>
      <protection hidden="1"/>
    </xf>
    <xf numFmtId="0" fontId="8" fillId="5" borderId="12" xfId="0" applyFont="1" applyFill="1" applyBorder="1" applyAlignment="1" applyProtection="1">
      <alignment vertical="center" wrapText="1"/>
      <protection hidden="1"/>
    </xf>
    <xf numFmtId="0" fontId="8" fillId="5" borderId="50" xfId="0" applyFont="1" applyFill="1" applyBorder="1" applyAlignment="1" applyProtection="1">
      <alignment vertical="center" wrapText="1"/>
      <protection hidden="1"/>
    </xf>
    <xf numFmtId="0" fontId="21" fillId="2" borderId="0" xfId="0" applyFont="1" applyFill="1" applyAlignment="1">
      <alignment horizontal="left" vertical="center" wrapText="1"/>
    </xf>
    <xf numFmtId="0" fontId="0" fillId="2" borderId="0" xfId="0" applyFill="1" applyAlignment="1">
      <alignment horizontal="center" vertical="center" wrapText="1"/>
    </xf>
    <xf numFmtId="0" fontId="19" fillId="5" borderId="15" xfId="2" applyFont="1" applyFill="1" applyBorder="1" applyAlignment="1" applyProtection="1">
      <alignment vertical="center" wrapText="1"/>
      <protection hidden="1"/>
    </xf>
    <xf numFmtId="0" fontId="19" fillId="5" borderId="12" xfId="2" applyFont="1" applyFill="1" applyBorder="1" applyAlignment="1" applyProtection="1">
      <alignment vertical="center" wrapText="1"/>
      <protection hidden="1"/>
    </xf>
    <xf numFmtId="0" fontId="19" fillId="5" borderId="50" xfId="2" applyFont="1" applyFill="1" applyBorder="1" applyAlignment="1" applyProtection="1">
      <alignment vertical="center" wrapText="1"/>
      <protection hidden="1"/>
    </xf>
    <xf numFmtId="0" fontId="46" fillId="8" borderId="0" xfId="0" applyFont="1" applyFill="1" applyAlignment="1" applyProtection="1">
      <alignment horizontal="left" vertical="center" wrapText="1" indent="4"/>
      <protection hidden="1"/>
    </xf>
    <xf numFmtId="0" fontId="0" fillId="2" borderId="0" xfId="0" applyFill="1" applyAlignment="1">
      <alignment horizontal="center"/>
    </xf>
    <xf numFmtId="0" fontId="9" fillId="2" borderId="21" xfId="0" applyFont="1" applyFill="1" applyBorder="1" applyAlignment="1">
      <alignment horizontal="center" vertical="center" wrapText="1"/>
    </xf>
    <xf numFmtId="0" fontId="9" fillId="2" borderId="52" xfId="0" applyFont="1" applyFill="1" applyBorder="1" applyAlignment="1">
      <alignment horizontal="center" vertical="center" wrapText="1"/>
    </xf>
    <xf numFmtId="0" fontId="9" fillId="0" borderId="41" xfId="0" applyFont="1" applyBorder="1" applyAlignment="1">
      <alignment horizontal="center" vertical="center" wrapText="1"/>
    </xf>
    <xf numFmtId="0" fontId="9" fillId="0" borderId="53" xfId="0" applyFont="1" applyBorder="1" applyAlignment="1">
      <alignment horizontal="center" vertical="center" wrapText="1"/>
    </xf>
    <xf numFmtId="0" fontId="5" fillId="3" borderId="54" xfId="0" applyFont="1" applyFill="1" applyBorder="1" applyAlignment="1">
      <alignment horizontal="right" vertical="center"/>
    </xf>
    <xf numFmtId="0" fontId="25" fillId="0" borderId="11" xfId="0" applyFont="1" applyBorder="1" applyAlignment="1" applyProtection="1">
      <alignment vertical="center" wrapText="1"/>
      <protection hidden="1"/>
    </xf>
    <xf numFmtId="0" fontId="34" fillId="0" borderId="11" xfId="0" applyFont="1" applyBorder="1" applyAlignment="1" applyProtection="1">
      <alignment vertical="center" wrapText="1"/>
      <protection hidden="1"/>
    </xf>
    <xf numFmtId="0" fontId="10" fillId="0" borderId="12" xfId="0" applyFont="1" applyBorder="1" applyAlignment="1" applyProtection="1">
      <alignment vertical="center" wrapText="1"/>
      <protection hidden="1"/>
    </xf>
    <xf numFmtId="0" fontId="26" fillId="0" borderId="11" xfId="0" applyFont="1" applyBorder="1" applyAlignment="1" applyProtection="1">
      <alignment horizontal="left" wrapText="1"/>
      <protection hidden="1"/>
    </xf>
    <xf numFmtId="0" fontId="40" fillId="0" borderId="11" xfId="0" applyFont="1" applyBorder="1" applyAlignment="1" applyProtection="1">
      <alignment horizontal="left" wrapText="1"/>
      <protection hidden="1"/>
    </xf>
    <xf numFmtId="0" fontId="10" fillId="0" borderId="21" xfId="0" applyFont="1" applyBorder="1" applyAlignment="1" applyProtection="1">
      <alignment horizontal="center" vertical="center"/>
      <protection hidden="1"/>
    </xf>
    <xf numFmtId="0" fontId="10" fillId="0" borderId="13" xfId="0" applyFont="1" applyBorder="1" applyAlignment="1" applyProtection="1">
      <alignment horizontal="justify" vertical="center" wrapText="1"/>
      <protection hidden="1"/>
    </xf>
    <xf numFmtId="0" fontId="11" fillId="0" borderId="0" xfId="0" applyFont="1" applyAlignment="1" applyProtection="1">
      <alignment vertical="center" wrapText="1"/>
      <protection hidden="1"/>
    </xf>
    <xf numFmtId="0" fontId="9" fillId="0" borderId="0" xfId="0" applyFont="1" applyAlignment="1" applyProtection="1">
      <alignment vertical="center" wrapText="1"/>
      <protection hidden="1"/>
    </xf>
    <xf numFmtId="0" fontId="10" fillId="0" borderId="54" xfId="0" applyFont="1" applyBorder="1" applyAlignment="1" applyProtection="1">
      <alignment horizontal="center" vertical="center"/>
      <protection hidden="1"/>
    </xf>
    <xf numFmtId="0" fontId="7" fillId="0" borderId="0" xfId="0" applyFont="1" applyAlignment="1" applyProtection="1">
      <alignment horizontal="left" wrapText="1"/>
      <protection hidden="1"/>
    </xf>
    <xf numFmtId="0" fontId="26" fillId="0" borderId="21" xfId="0" applyFont="1" applyBorder="1" applyAlignment="1" applyProtection="1">
      <alignment horizontal="center" vertical="center" wrapText="1"/>
      <protection hidden="1"/>
    </xf>
    <xf numFmtId="0" fontId="26" fillId="0" borderId="41" xfId="0" applyFont="1" applyBorder="1" applyAlignment="1" applyProtection="1">
      <alignment horizontal="center" vertical="center" wrapText="1"/>
      <protection hidden="1"/>
    </xf>
    <xf numFmtId="0" fontId="26" fillId="0" borderId="0" xfId="0" applyFont="1" applyAlignment="1" applyProtection="1">
      <alignment horizontal="center" vertical="center" wrapText="1"/>
      <protection hidden="1"/>
    </xf>
    <xf numFmtId="0" fontId="26" fillId="0" borderId="43" xfId="0" applyFont="1" applyBorder="1" applyAlignment="1" applyProtection="1">
      <alignment horizontal="center" vertical="center" wrapText="1"/>
      <protection hidden="1"/>
    </xf>
    <xf numFmtId="0" fontId="26" fillId="0" borderId="54" xfId="0" applyFont="1" applyBorder="1" applyAlignment="1" applyProtection="1">
      <alignment horizontal="center" vertical="center" wrapText="1"/>
      <protection hidden="1"/>
    </xf>
    <xf numFmtId="0" fontId="26" fillId="0" borderId="45" xfId="0" applyFont="1" applyBorder="1" applyAlignment="1" applyProtection="1">
      <alignment horizontal="center" vertical="center" wrapText="1"/>
      <protection hidden="1"/>
    </xf>
    <xf numFmtId="0" fontId="10" fillId="0" borderId="12" xfId="0" applyFont="1" applyBorder="1" applyAlignment="1" applyProtection="1">
      <alignment horizontal="justify" vertical="center" wrapText="1"/>
      <protection hidden="1"/>
    </xf>
    <xf numFmtId="0" fontId="6" fillId="0" borderId="0" xfId="0" applyFont="1" applyAlignment="1" applyProtection="1">
      <alignment vertical="center" wrapText="1"/>
      <protection hidden="1"/>
    </xf>
    <xf numFmtId="0" fontId="10" fillId="0" borderId="0" xfId="0" applyFont="1" applyAlignment="1" applyProtection="1">
      <alignment horizontal="left" vertical="center"/>
      <protection hidden="1"/>
    </xf>
    <xf numFmtId="0" fontId="50" fillId="10" borderId="0" xfId="0" applyFont="1" applyFill="1" applyAlignment="1" applyProtection="1">
      <alignment horizontal="center" vertical="center" wrapText="1"/>
      <protection hidden="1"/>
    </xf>
    <xf numFmtId="0" fontId="5" fillId="10" borderId="12" xfId="0" applyFont="1" applyFill="1" applyBorder="1" applyAlignment="1" applyProtection="1">
      <alignment horizontal="center" vertical="center"/>
      <protection hidden="1"/>
    </xf>
    <xf numFmtId="0" fontId="6" fillId="0" borderId="0" xfId="0" applyFont="1" applyAlignment="1" applyProtection="1">
      <alignment horizontal="justify" vertical="center" wrapText="1"/>
      <protection hidden="1"/>
    </xf>
    <xf numFmtId="0" fontId="10" fillId="0" borderId="0" xfId="0" applyFont="1" applyAlignment="1" applyProtection="1">
      <alignment horizontal="justify" vertical="center" wrapText="1"/>
      <protection hidden="1"/>
    </xf>
    <xf numFmtId="0" fontId="2" fillId="5" borderId="12" xfId="0" applyFont="1" applyFill="1" applyBorder="1" applyAlignment="1" applyProtection="1">
      <alignment vertical="center"/>
      <protection hidden="1"/>
    </xf>
    <xf numFmtId="0" fontId="2" fillId="0" borderId="12" xfId="0" applyFont="1" applyFill="1" applyBorder="1" applyAlignment="1" applyProtection="1">
      <alignment vertical="center"/>
      <protection hidden="1"/>
    </xf>
    <xf numFmtId="0" fontId="1" fillId="0" borderId="12" xfId="0" applyFont="1" applyFill="1" applyBorder="1" applyAlignment="1">
      <alignment vertical="center"/>
    </xf>
  </cellXfs>
  <cellStyles count="6">
    <cellStyle name="Besuchter Hyperlink" xfId="1" builtinId="9"/>
    <cellStyle name="Hyperlink_adressen_27" xfId="3" xr:uid="{00000000-0005-0000-0000-000001000000}"/>
    <cellStyle name="Link" xfId="2" builtinId="8"/>
    <cellStyle name="Prozent" xfId="4" builtinId="5"/>
    <cellStyle name="Standard" xfId="0" builtinId="0"/>
    <cellStyle name="Standard_adressen_27" xfId="5" xr:uid="{00000000-0005-0000-0000-000005000000}"/>
  </cellStyles>
  <dxfs count="2">
    <dxf>
      <fill>
        <patternFill>
          <bgColor indexed="44"/>
        </patternFill>
      </fill>
    </dxf>
    <dxf>
      <fill>
        <patternFill>
          <bgColor indexed="44"/>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9999FF"/>
      <rgbColor rgb="00993366"/>
      <rgbColor rgb="00FFFFCC"/>
      <rgbColor rgb="00CCFFFF"/>
      <rgbColor rgb="00660066"/>
      <rgbColor rgb="00FF8080"/>
      <rgbColor rgb="000066CC"/>
      <rgbColor rgb="00EAEAEA"/>
      <rgbColor rgb="00000080"/>
      <rgbColor rgb="00FF00FF"/>
      <rgbColor rgb="00FFFF00"/>
      <rgbColor rgb="0000FFFF"/>
      <rgbColor rgb="00800080"/>
      <rgbColor rgb="00800000"/>
      <rgbColor rgb="00008080"/>
      <rgbColor rgb="000000FF"/>
      <rgbColor rgb="0000CCFF"/>
      <rgbColor rgb="00CCFFFF"/>
      <rgbColor rgb="00CCFFCC"/>
      <rgbColor rgb="00FFFF99"/>
      <rgbColor rgb="00C1E0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00"/>
      <color rgb="FFFFDE75"/>
      <color rgb="FFFFECAF"/>
      <color rgb="FFFFFFCC"/>
      <color rgb="FFFFD243"/>
      <color rgb="FF0066FF"/>
      <color rgb="FF220F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checked="Checked" fmlaLink="$M$44" lockText="1"/>
</file>

<file path=xl/ctrlProps/ctrlProp2.xml><?xml version="1.0" encoding="utf-8"?>
<formControlPr xmlns="http://schemas.microsoft.com/office/spreadsheetml/2009/9/main" objectType="CheckBox" checked="Checked" fmlaLink="$M$45" lockText="1"/>
</file>

<file path=xl/ctrlProps/ctrlProp3.xml><?xml version="1.0" encoding="utf-8"?>
<formControlPr xmlns="http://schemas.microsoft.com/office/spreadsheetml/2009/9/main" objectType="Radio" checked="Checked" firstButton="1" fmlaLink="$M$25" lockText="1"/>
</file>

<file path=xl/ctrlProps/ctrlProp4.xml><?xml version="1.0" encoding="utf-8"?>
<formControlPr xmlns="http://schemas.microsoft.com/office/spreadsheetml/2009/9/main" objectType="Radio" lockText="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CheckBox" checked="Checked" fmlaLink="$M$46" lockText="1"/>
</file>

<file path=xl/ctrlProps/ctrlProp7.xml><?xml version="1.0" encoding="utf-8"?>
<formControlPr xmlns="http://schemas.microsoft.com/office/spreadsheetml/2009/9/main" objectType="Radio" checked="Checked" firstButton="1" fmlaLink="$M$37" lockText="1"/>
</file>

<file path=xl/ctrlProps/ctrlProp8.xml><?xml version="1.0" encoding="utf-8"?>
<formControlPr xmlns="http://schemas.microsoft.com/office/spreadsheetml/2009/9/main" objectType="Radio" lockText="1"/>
</file>

<file path=xl/drawings/drawing1.xml><?xml version="1.0" encoding="utf-8"?>
<xdr:wsDr xmlns:xdr="http://schemas.openxmlformats.org/drawingml/2006/spreadsheetDrawing" xmlns:a="http://schemas.openxmlformats.org/drawingml/2006/main">
  <xdr:twoCellAnchor>
    <xdr:from>
      <xdr:col>1</xdr:col>
      <xdr:colOff>2198</xdr:colOff>
      <xdr:row>36</xdr:row>
      <xdr:rowOff>9526</xdr:rowOff>
    </xdr:from>
    <xdr:to>
      <xdr:col>2</xdr:col>
      <xdr:colOff>19050</xdr:colOff>
      <xdr:row>37</xdr:row>
      <xdr:rowOff>117231</xdr:rowOff>
    </xdr:to>
    <xdr:sp macro="" textlink="">
      <xdr:nvSpPr>
        <xdr:cNvPr id="3191" name="Rectangle 29">
          <a:extLst>
            <a:ext uri="{FF2B5EF4-FFF2-40B4-BE49-F238E27FC236}">
              <a16:creationId xmlns:a16="http://schemas.microsoft.com/office/drawing/2014/main" id="{00000000-0008-0000-0000-0000770C0000}"/>
            </a:ext>
          </a:extLst>
        </xdr:cNvPr>
        <xdr:cNvSpPr>
          <a:spLocks noChangeArrowheads="1"/>
        </xdr:cNvSpPr>
      </xdr:nvSpPr>
      <xdr:spPr bwMode="auto">
        <a:xfrm>
          <a:off x="200025" y="6369295"/>
          <a:ext cx="280621" cy="268898"/>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0</xdr:colOff>
          <xdr:row>43</xdr:row>
          <xdr:rowOff>9525</xdr:rowOff>
        </xdr:from>
        <xdr:to>
          <xdr:col>2</xdr:col>
          <xdr:colOff>38100</xdr:colOff>
          <xdr:row>44</xdr:row>
          <xdr:rowOff>9525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47625</xdr:rowOff>
        </xdr:from>
        <xdr:to>
          <xdr:col>2</xdr:col>
          <xdr:colOff>38100</xdr:colOff>
          <xdr:row>44</xdr:row>
          <xdr:rowOff>295275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24</xdr:row>
          <xdr:rowOff>0</xdr:rowOff>
        </xdr:from>
        <xdr:to>
          <xdr:col>4</xdr:col>
          <xdr:colOff>352425</xdr:colOff>
          <xdr:row>25</xdr:row>
          <xdr:rowOff>28575</xdr:rowOff>
        </xdr:to>
        <xdr:sp macro="" textlink="">
          <xdr:nvSpPr>
            <xdr:cNvPr id="3106" name="Option Button 34" hidden="1">
              <a:extLst>
                <a:ext uri="{63B3BB69-23CF-44E3-9099-C40C66FF867C}">
                  <a14:compatExt spid="_x0000_s3106"/>
                </a:ext>
                <a:ext uri="{FF2B5EF4-FFF2-40B4-BE49-F238E27FC236}">
                  <a16:creationId xmlns:a16="http://schemas.microsoft.com/office/drawing/2014/main" id="{00000000-0008-0000-00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438150</xdr:colOff>
          <xdr:row>24</xdr:row>
          <xdr:rowOff>0</xdr:rowOff>
        </xdr:from>
        <xdr:to>
          <xdr:col>4</xdr:col>
          <xdr:colOff>885825</xdr:colOff>
          <xdr:row>25</xdr:row>
          <xdr:rowOff>28575</xdr:rowOff>
        </xdr:to>
        <xdr:sp macro="" textlink="">
          <xdr:nvSpPr>
            <xdr:cNvPr id="3107" name="Option Button 35" hidden="1">
              <a:extLst>
                <a:ext uri="{63B3BB69-23CF-44E3-9099-C40C66FF867C}">
                  <a14:compatExt spid="_x0000_s3107"/>
                </a:ext>
                <a:ext uri="{FF2B5EF4-FFF2-40B4-BE49-F238E27FC236}">
                  <a16:creationId xmlns:a16="http://schemas.microsoft.com/office/drawing/2014/main" id="{00000000-0008-0000-00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35</xdr:row>
          <xdr:rowOff>0</xdr:rowOff>
        </xdr:from>
        <xdr:to>
          <xdr:col>10</xdr:col>
          <xdr:colOff>0</xdr:colOff>
          <xdr:row>40</xdr:row>
          <xdr:rowOff>57150</xdr:rowOff>
        </xdr:to>
        <xdr:sp macro="" textlink="">
          <xdr:nvSpPr>
            <xdr:cNvPr id="3168" name="Group Box 96" hidden="1">
              <a:extLst>
                <a:ext uri="{63B3BB69-23CF-44E3-9099-C40C66FF867C}">
                  <a14:compatExt spid="_x0000_s3168"/>
                </a:ext>
                <a:ext uri="{FF2B5EF4-FFF2-40B4-BE49-F238E27FC236}">
                  <a16:creationId xmlns:a16="http://schemas.microsoft.com/office/drawing/2014/main" id="{00000000-0008-0000-0000-000060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47625</xdr:rowOff>
        </xdr:from>
        <xdr:to>
          <xdr:col>2</xdr:col>
          <xdr:colOff>38100</xdr:colOff>
          <xdr:row>45</xdr:row>
          <xdr:rowOff>295275</xdr:rowOff>
        </xdr:to>
        <xdr:sp macro="" textlink="">
          <xdr:nvSpPr>
            <xdr:cNvPr id="3190" name="Check Box 118" hidden="1">
              <a:extLst>
                <a:ext uri="{63B3BB69-23CF-44E3-9099-C40C66FF867C}">
                  <a14:compatExt spid="_x0000_s3190"/>
                </a:ext>
                <a:ext uri="{FF2B5EF4-FFF2-40B4-BE49-F238E27FC236}">
                  <a16:creationId xmlns:a16="http://schemas.microsoft.com/office/drawing/2014/main" id="{00000000-0008-0000-0000-00007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35</xdr:row>
          <xdr:rowOff>161925</xdr:rowOff>
        </xdr:from>
        <xdr:to>
          <xdr:col>2</xdr:col>
          <xdr:colOff>85725</xdr:colOff>
          <xdr:row>37</xdr:row>
          <xdr:rowOff>19050</xdr:rowOff>
        </xdr:to>
        <xdr:sp macro="" textlink="">
          <xdr:nvSpPr>
            <xdr:cNvPr id="3199" name="Option Button 127" hidden="1">
              <a:extLst>
                <a:ext uri="{63B3BB69-23CF-44E3-9099-C40C66FF867C}">
                  <a14:compatExt spid="_x0000_s3199"/>
                </a:ext>
                <a:ext uri="{FF2B5EF4-FFF2-40B4-BE49-F238E27FC236}">
                  <a16:creationId xmlns:a16="http://schemas.microsoft.com/office/drawing/2014/main" id="{00000000-0008-0000-0000-00007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38</xdr:row>
          <xdr:rowOff>85725</xdr:rowOff>
        </xdr:from>
        <xdr:to>
          <xdr:col>2</xdr:col>
          <xdr:colOff>85725</xdr:colOff>
          <xdr:row>39</xdr:row>
          <xdr:rowOff>104775</xdr:rowOff>
        </xdr:to>
        <xdr:sp macro="" textlink="">
          <xdr:nvSpPr>
            <xdr:cNvPr id="3201" name="Option Button 129" hidden="1">
              <a:extLst>
                <a:ext uri="{63B3BB69-23CF-44E3-9099-C40C66FF867C}">
                  <a14:compatExt spid="_x0000_s3201"/>
                </a:ext>
                <a:ext uri="{FF2B5EF4-FFF2-40B4-BE49-F238E27FC236}">
                  <a16:creationId xmlns:a16="http://schemas.microsoft.com/office/drawing/2014/main" id="{00000000-0008-0000-0000-00008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b17562\AppData\Local\Microsoft\Windows\Temporary%20Internet%20Files\Content.Outlook\G1VVZ2KZ\Antrag%20Abrechnung_Gemeinden_Vereine%20-%2017-02-2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en"/>
      <sheetName val="Rechnungen"/>
      <sheetName val="Antrag"/>
      <sheetName val="Gemeinden"/>
    </sheetNames>
    <sheetDataSet>
      <sheetData sheetId="0"/>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rgb="FFFFFF00"/>
    <pageSetUpPr fitToPage="1"/>
  </sheetPr>
  <dimension ref="A1:O371"/>
  <sheetViews>
    <sheetView showGridLines="0" tabSelected="1" zoomScale="130" zoomScaleNormal="160" workbookViewId="0">
      <pane ySplit="1" topLeftCell="A2" activePane="bottomLeft" state="frozen"/>
      <selection pane="bottomLeft" activeCell="I5" sqref="I5"/>
    </sheetView>
  </sheetViews>
  <sheetFormatPr baseColWidth="10" defaultColWidth="11.42578125" defaultRowHeight="12.75" x14ac:dyDescent="0.2"/>
  <cols>
    <col min="1" max="1" width="3" customWidth="1"/>
    <col min="2" max="2" width="4" customWidth="1"/>
    <col min="3" max="3" width="22.7109375" style="1" customWidth="1"/>
    <col min="4" max="4" width="1.7109375" style="1" customWidth="1"/>
    <col min="5" max="5" width="14.5703125" style="2" customWidth="1"/>
    <col min="6" max="6" width="13" style="2" customWidth="1"/>
    <col min="7" max="7" width="14.42578125" style="2" customWidth="1"/>
    <col min="8" max="8" width="12" style="2" customWidth="1"/>
    <col min="9" max="9" width="12.28515625" style="2" customWidth="1"/>
    <col min="10" max="10" width="13.42578125" style="2" customWidth="1"/>
    <col min="11" max="11" width="3.140625" customWidth="1"/>
    <col min="12" max="12" width="5.140625" hidden="1" customWidth="1"/>
    <col min="13" max="13" width="8.28515625" style="36" hidden="1" customWidth="1"/>
    <col min="14" max="14" width="11.42578125" hidden="1" customWidth="1"/>
    <col min="15" max="15" width="11.42578125" customWidth="1"/>
  </cols>
  <sheetData>
    <row r="1" spans="1:15" ht="42" customHeight="1" x14ac:dyDescent="0.2">
      <c r="A1" s="228" t="s">
        <v>1169</v>
      </c>
      <c r="B1" s="229"/>
      <c r="C1" s="229"/>
      <c r="D1" s="229"/>
      <c r="E1" s="229"/>
      <c r="F1" s="229"/>
      <c r="G1" s="229"/>
      <c r="H1" s="229"/>
      <c r="I1" s="229"/>
      <c r="J1" s="229"/>
      <c r="K1" s="229"/>
      <c r="O1" s="11"/>
    </row>
    <row r="2" spans="1:15" ht="39" customHeight="1" x14ac:dyDescent="0.2">
      <c r="A2" s="244" t="s">
        <v>1201</v>
      </c>
      <c r="B2" s="244"/>
      <c r="C2" s="244"/>
      <c r="D2" s="244"/>
      <c r="E2" s="244"/>
      <c r="F2" s="244"/>
      <c r="G2" s="244"/>
      <c r="H2" s="244"/>
      <c r="I2" s="244"/>
      <c r="J2" s="244"/>
      <c r="K2" s="244"/>
      <c r="O2" s="11"/>
    </row>
    <row r="3" spans="1:15" ht="6" customHeight="1" x14ac:dyDescent="0.2">
      <c r="A3" s="15"/>
      <c r="B3" s="15"/>
      <c r="C3" s="20"/>
      <c r="D3" s="20"/>
      <c r="E3" s="17"/>
      <c r="F3" s="17"/>
      <c r="G3" s="240"/>
      <c r="H3" s="240"/>
      <c r="I3" s="240"/>
      <c r="J3" s="240"/>
      <c r="K3" s="15"/>
      <c r="O3" s="11"/>
    </row>
    <row r="4" spans="1:15" ht="33" customHeight="1" x14ac:dyDescent="0.2">
      <c r="A4" s="230" t="s">
        <v>1202</v>
      </c>
      <c r="B4" s="231"/>
      <c r="C4" s="231"/>
      <c r="D4" s="231"/>
      <c r="E4" s="231"/>
      <c r="F4" s="231"/>
      <c r="G4" s="231"/>
      <c r="H4" s="231"/>
      <c r="I4" s="231"/>
      <c r="J4" s="231"/>
      <c r="K4" s="231"/>
      <c r="O4" s="11"/>
    </row>
    <row r="5" spans="1:15" ht="15" customHeight="1" x14ac:dyDescent="0.2">
      <c r="A5" s="13"/>
      <c r="B5" s="12"/>
      <c r="C5" s="186" t="s">
        <v>1192</v>
      </c>
      <c r="D5" s="186"/>
      <c r="E5" s="186"/>
      <c r="F5" s="186"/>
      <c r="G5" s="12"/>
      <c r="H5" s="12"/>
      <c r="I5" s="190">
        <v>2025</v>
      </c>
      <c r="J5" s="12"/>
      <c r="K5" s="12"/>
      <c r="O5" s="11"/>
    </row>
    <row r="6" spans="1:15" x14ac:dyDescent="0.2">
      <c r="A6" s="13"/>
      <c r="B6" s="12"/>
      <c r="C6" s="12"/>
      <c r="D6" s="12"/>
      <c r="E6" s="12"/>
      <c r="F6" s="12"/>
      <c r="G6" s="12"/>
      <c r="H6" s="12"/>
      <c r="I6" s="55" t="s">
        <v>1193</v>
      </c>
      <c r="J6" s="12"/>
      <c r="K6" s="12"/>
      <c r="O6" s="11"/>
    </row>
    <row r="7" spans="1:15" ht="15" customHeight="1" x14ac:dyDescent="0.25">
      <c r="A7" s="15"/>
      <c r="B7" s="15"/>
      <c r="C7" s="40" t="s">
        <v>124</v>
      </c>
      <c r="D7" s="16"/>
      <c r="E7" s="235"/>
      <c r="F7" s="225"/>
      <c r="G7" s="225"/>
      <c r="H7" s="225"/>
      <c r="I7" s="226"/>
      <c r="J7" s="14"/>
      <c r="K7" s="15"/>
      <c r="O7" s="11"/>
    </row>
    <row r="8" spans="1:15" ht="9" customHeight="1" x14ac:dyDescent="0.2">
      <c r="A8" s="15"/>
      <c r="B8" s="15"/>
      <c r="C8" s="23"/>
      <c r="D8" s="16"/>
      <c r="E8" s="55" t="s">
        <v>131</v>
      </c>
      <c r="F8" s="16"/>
      <c r="G8" s="15"/>
      <c r="H8" s="16"/>
      <c r="I8" s="15"/>
      <c r="J8" s="16"/>
      <c r="K8" s="15"/>
      <c r="O8" s="11"/>
    </row>
    <row r="9" spans="1:15" ht="15" customHeight="1" x14ac:dyDescent="0.2">
      <c r="A9" s="15"/>
      <c r="B9" s="15"/>
      <c r="C9" s="40" t="s">
        <v>125</v>
      </c>
      <c r="D9" s="16"/>
      <c r="E9" s="157" t="str">
        <f>IF(E7="","",LOOKUP(E7,Gemeinden!A2:A117,Gemeinden!H2:H117))</f>
        <v/>
      </c>
      <c r="F9" s="236" t="str">
        <f>IF(E7="","",E7)</f>
        <v/>
      </c>
      <c r="G9" s="237"/>
      <c r="H9" s="237"/>
      <c r="I9" s="238"/>
      <c r="J9" s="17"/>
      <c r="K9" s="15"/>
      <c r="O9" s="11"/>
    </row>
    <row r="10" spans="1:15" s="52" customFormat="1" ht="9" customHeight="1" x14ac:dyDescent="0.2">
      <c r="A10" s="54"/>
      <c r="B10" s="54"/>
      <c r="C10" s="42"/>
      <c r="D10" s="57"/>
      <c r="E10" s="55" t="s">
        <v>128</v>
      </c>
      <c r="F10" s="55" t="s">
        <v>129</v>
      </c>
      <c r="G10" s="54"/>
      <c r="H10" s="54"/>
      <c r="I10" s="54"/>
      <c r="J10" s="54"/>
      <c r="K10" s="54"/>
      <c r="M10" s="58"/>
      <c r="O10" s="56"/>
    </row>
    <row r="11" spans="1:15" ht="15" customHeight="1" x14ac:dyDescent="0.2">
      <c r="A11" s="15"/>
      <c r="B11" s="15"/>
      <c r="C11" s="40" t="s">
        <v>126</v>
      </c>
      <c r="D11" s="16"/>
      <c r="E11" s="18"/>
      <c r="F11" s="236" t="str">
        <f>IF(E7="","",LOOKUP(E7,Gemeinden!A2:A117,Gemeinden!F2:F117))</f>
        <v/>
      </c>
      <c r="G11" s="237"/>
      <c r="H11" s="237"/>
      <c r="I11" s="238"/>
      <c r="J11" s="17"/>
      <c r="K11" s="15"/>
      <c r="O11" s="11"/>
    </row>
    <row r="12" spans="1:15" s="52" customFormat="1" ht="9" customHeight="1" x14ac:dyDescent="0.2">
      <c r="A12" s="54"/>
      <c r="B12" s="54"/>
      <c r="C12" s="42"/>
      <c r="D12" s="57"/>
      <c r="E12" s="42"/>
      <c r="F12" s="55" t="s">
        <v>130</v>
      </c>
      <c r="G12" s="54"/>
      <c r="H12" s="54"/>
      <c r="I12" s="54"/>
      <c r="J12" s="54"/>
      <c r="K12" s="54"/>
      <c r="M12" s="58"/>
      <c r="O12" s="56"/>
    </row>
    <row r="13" spans="1:15" ht="15" customHeight="1" x14ac:dyDescent="0.2">
      <c r="A13" s="15"/>
      <c r="B13" s="15"/>
      <c r="C13" s="23" t="s">
        <v>1162</v>
      </c>
      <c r="D13" s="16"/>
      <c r="E13" s="241" t="str">
        <f>IF(E7="","",LOOKUP(E7,Gemeinden!A2:A117,Gemeinden!L2:L117))</f>
        <v/>
      </c>
      <c r="F13" s="242"/>
      <c r="G13" s="242"/>
      <c r="H13" s="242"/>
      <c r="I13" s="243"/>
      <c r="J13" s="17"/>
      <c r="K13" s="15"/>
      <c r="O13" s="11"/>
    </row>
    <row r="14" spans="1:15" ht="9" customHeight="1" x14ac:dyDescent="0.2">
      <c r="A14" s="15"/>
      <c r="B14" s="15"/>
      <c r="C14" s="23"/>
      <c r="D14" s="19"/>
      <c r="E14" s="239" t="s">
        <v>1155</v>
      </c>
      <c r="F14" s="239"/>
      <c r="G14" s="239"/>
      <c r="H14" s="239"/>
      <c r="I14" s="239"/>
      <c r="J14" s="17"/>
      <c r="K14" s="15"/>
      <c r="O14" s="11"/>
    </row>
    <row r="15" spans="1:15" ht="15" customHeight="1" x14ac:dyDescent="0.2">
      <c r="A15" s="15"/>
      <c r="B15" s="15"/>
      <c r="C15" s="23" t="s">
        <v>123</v>
      </c>
      <c r="D15" s="16"/>
      <c r="E15" s="224"/>
      <c r="F15" s="225"/>
      <c r="G15" s="225"/>
      <c r="H15" s="225"/>
      <c r="I15" s="226"/>
      <c r="J15" s="17"/>
      <c r="K15" s="15"/>
      <c r="O15" s="11"/>
    </row>
    <row r="16" spans="1:15" ht="9" customHeight="1" x14ac:dyDescent="0.2">
      <c r="A16" s="15"/>
      <c r="B16" s="15"/>
      <c r="C16" s="23"/>
      <c r="D16" s="16"/>
      <c r="E16" s="53" t="s">
        <v>132</v>
      </c>
      <c r="F16" s="15"/>
      <c r="G16" s="15"/>
      <c r="H16" s="15"/>
      <c r="I16" s="15"/>
      <c r="J16" s="17"/>
      <c r="K16" s="15"/>
      <c r="O16" s="11"/>
    </row>
    <row r="17" spans="1:15" ht="15" customHeight="1" x14ac:dyDescent="0.2">
      <c r="A17" s="15"/>
      <c r="B17" s="15"/>
      <c r="C17" s="40" t="s">
        <v>122</v>
      </c>
      <c r="D17" s="16"/>
      <c r="E17" s="232"/>
      <c r="F17" s="233"/>
      <c r="G17" s="233"/>
      <c r="H17" s="233"/>
      <c r="I17" s="234"/>
      <c r="J17" s="17"/>
      <c r="K17" s="15"/>
      <c r="M17" s="36" t="s">
        <v>15</v>
      </c>
      <c r="O17" s="11"/>
    </row>
    <row r="18" spans="1:15" ht="9" customHeight="1" x14ac:dyDescent="0.2">
      <c r="A18" s="15"/>
      <c r="B18" s="15"/>
      <c r="C18" s="39"/>
      <c r="D18" s="19"/>
      <c r="E18" s="53" t="s">
        <v>133</v>
      </c>
      <c r="F18" s="18"/>
      <c r="G18" s="18"/>
      <c r="H18" s="18"/>
      <c r="I18" s="18"/>
      <c r="J18" s="17"/>
      <c r="K18" s="15"/>
      <c r="O18" s="11"/>
    </row>
    <row r="19" spans="1:15" ht="15" customHeight="1" x14ac:dyDescent="0.2">
      <c r="A19" s="15"/>
      <c r="B19" s="15"/>
      <c r="C19" s="40" t="s">
        <v>121</v>
      </c>
      <c r="D19" s="16"/>
      <c r="E19" s="224"/>
      <c r="F19" s="225"/>
      <c r="G19" s="225"/>
      <c r="H19" s="225"/>
      <c r="I19" s="226"/>
      <c r="J19" s="17"/>
      <c r="K19" s="15"/>
      <c r="O19" s="11"/>
    </row>
    <row r="20" spans="1:15" ht="9" customHeight="1" x14ac:dyDescent="0.2">
      <c r="A20" s="15"/>
      <c r="B20" s="15"/>
      <c r="C20" s="16"/>
      <c r="D20" s="16"/>
      <c r="E20" s="53" t="str">
        <f>IF(E7="","Sie müssen zuerst in Zelle &lt;E7&gt; die Gemeinde auswählen und dann in dieser Zelle den Kindergarten eintragen","Angabe des Kindergartens der Gemeinde "&amp;E7&amp;" für welchen um den Beitrag angesucht worden ist.")</f>
        <v>Sie müssen zuerst in Zelle &lt;E7&gt; die Gemeinde auswählen und dann in dieser Zelle den Kindergarten eintragen</v>
      </c>
      <c r="F20" s="15"/>
      <c r="G20" s="15"/>
      <c r="H20" s="15"/>
      <c r="I20" s="15"/>
      <c r="J20" s="17"/>
      <c r="K20" s="15"/>
      <c r="O20" s="11"/>
    </row>
    <row r="21" spans="1:15" ht="5.25" customHeight="1" x14ac:dyDescent="0.2">
      <c r="A21" s="15"/>
      <c r="B21" s="15"/>
      <c r="C21" s="39"/>
      <c r="D21" s="19"/>
      <c r="E21" s="53"/>
      <c r="F21" s="18"/>
      <c r="G21" s="18"/>
      <c r="H21" s="18"/>
      <c r="I21" s="18"/>
      <c r="J21" s="17"/>
      <c r="K21" s="15"/>
      <c r="O21" s="11"/>
    </row>
    <row r="22" spans="1:15" x14ac:dyDescent="0.2">
      <c r="A22" s="15"/>
      <c r="B22" s="15"/>
      <c r="C22" s="23" t="s">
        <v>1154</v>
      </c>
      <c r="D22" s="19"/>
      <c r="E22" s="220"/>
      <c r="F22" s="221"/>
      <c r="G22" s="222"/>
      <c r="H22" s="41" t="s">
        <v>6</v>
      </c>
      <c r="I22" s="158" t="s">
        <v>1209</v>
      </c>
      <c r="J22" s="17"/>
      <c r="K22" s="15"/>
      <c r="O22" s="11"/>
    </row>
    <row r="23" spans="1:15" ht="9" customHeight="1" x14ac:dyDescent="0.2">
      <c r="A23" s="15"/>
      <c r="B23" s="15"/>
      <c r="C23" s="23"/>
      <c r="D23" s="19"/>
      <c r="E23" s="53" t="s">
        <v>1166</v>
      </c>
      <c r="F23" s="15"/>
      <c r="G23" s="15"/>
      <c r="H23" s="15"/>
      <c r="I23" s="15"/>
      <c r="J23" s="17"/>
      <c r="K23" s="15"/>
      <c r="O23" s="11"/>
    </row>
    <row r="24" spans="1:15" ht="5.25" customHeight="1" x14ac:dyDescent="0.2">
      <c r="A24" s="15"/>
      <c r="B24" s="15"/>
      <c r="C24" s="39"/>
      <c r="D24" s="19"/>
      <c r="E24" s="53"/>
      <c r="F24" s="18"/>
      <c r="G24" s="18"/>
      <c r="H24" s="18"/>
      <c r="I24" s="18"/>
      <c r="J24" s="17"/>
      <c r="K24" s="15"/>
      <c r="O24" s="11"/>
    </row>
    <row r="25" spans="1:15" ht="15" customHeight="1" x14ac:dyDescent="0.2">
      <c r="A25" s="175"/>
      <c r="B25" s="175"/>
      <c r="C25" s="176" t="s">
        <v>127</v>
      </c>
      <c r="D25" s="177"/>
      <c r="E25" s="178"/>
      <c r="F25" s="185" t="s">
        <v>1198</v>
      </c>
      <c r="G25" s="184"/>
      <c r="H25" s="209" t="s">
        <v>1158</v>
      </c>
      <c r="I25" s="209"/>
      <c r="J25" s="178"/>
      <c r="K25" s="175"/>
      <c r="M25" s="37">
        <v>1</v>
      </c>
      <c r="O25" s="11"/>
    </row>
    <row r="26" spans="1:15" ht="14.25" customHeight="1" x14ac:dyDescent="0.2">
      <c r="A26" s="175"/>
      <c r="B26" s="175"/>
      <c r="C26" s="179"/>
      <c r="D26" s="179"/>
      <c r="E26" s="175"/>
      <c r="F26" s="175"/>
      <c r="G26" s="175"/>
      <c r="H26" s="175"/>
      <c r="I26" s="178"/>
      <c r="J26" s="180"/>
      <c r="K26" s="175"/>
      <c r="O26" s="11"/>
    </row>
    <row r="27" spans="1:15" ht="18.75" customHeight="1" x14ac:dyDescent="0.2">
      <c r="A27" s="166"/>
      <c r="B27" s="223" t="s">
        <v>137</v>
      </c>
      <c r="C27" s="223"/>
      <c r="D27" s="223"/>
      <c r="E27" s="223"/>
      <c r="F27" s="223"/>
      <c r="G27" s="223"/>
      <c r="H27" s="223"/>
      <c r="I27" s="223"/>
      <c r="J27" s="223"/>
      <c r="K27" s="166"/>
      <c r="O27" s="11"/>
    </row>
    <row r="28" spans="1:15" ht="21.75" customHeight="1" x14ac:dyDescent="0.2">
      <c r="A28" s="85"/>
      <c r="B28" s="82"/>
      <c r="C28" s="83"/>
      <c r="D28" s="84"/>
      <c r="E28" s="174" t="s">
        <v>9</v>
      </c>
      <c r="F28" s="174" t="s">
        <v>8</v>
      </c>
      <c r="G28" s="174" t="s">
        <v>1164</v>
      </c>
      <c r="H28" s="174" t="s">
        <v>14</v>
      </c>
      <c r="I28" s="174" t="s">
        <v>1199</v>
      </c>
      <c r="J28" s="174" t="s">
        <v>1156</v>
      </c>
      <c r="K28" s="85"/>
      <c r="O28" s="11"/>
    </row>
    <row r="29" spans="1:15" ht="15" customHeight="1" x14ac:dyDescent="0.2">
      <c r="A29" s="85"/>
      <c r="B29" s="85"/>
      <c r="C29" s="86" t="s">
        <v>7</v>
      </c>
      <c r="D29" s="87"/>
      <c r="E29" s="181"/>
      <c r="F29" s="191"/>
      <c r="G29" s="182"/>
      <c r="H29" s="183"/>
      <c r="I29" s="182"/>
      <c r="J29" s="181"/>
      <c r="K29" s="85"/>
      <c r="O29" s="11"/>
    </row>
    <row r="30" spans="1:15" ht="5.0999999999999996" customHeight="1" x14ac:dyDescent="0.2">
      <c r="A30" s="85"/>
      <c r="B30" s="85"/>
      <c r="C30" s="86"/>
      <c r="D30" s="87"/>
      <c r="E30" s="85"/>
      <c r="F30" s="85"/>
      <c r="G30" s="93"/>
      <c r="H30" s="85"/>
      <c r="I30" s="95"/>
      <c r="J30" s="85"/>
      <c r="K30" s="85"/>
      <c r="O30" s="11"/>
    </row>
    <row r="31" spans="1:15" ht="15" customHeight="1" x14ac:dyDescent="0.2">
      <c r="A31" s="85"/>
      <c r="B31" s="88"/>
      <c r="C31" s="89" t="s">
        <v>1200</v>
      </c>
      <c r="D31" s="90"/>
      <c r="E31" s="192"/>
      <c r="F31" s="94"/>
      <c r="G31" s="94"/>
      <c r="H31" s="210" t="s">
        <v>5</v>
      </c>
      <c r="I31" s="211"/>
      <c r="J31" s="192"/>
      <c r="K31" s="85"/>
    </row>
    <row r="32" spans="1:15" ht="7.5" customHeight="1" x14ac:dyDescent="0.2">
      <c r="A32" s="85"/>
      <c r="B32" s="85"/>
      <c r="C32" s="91"/>
      <c r="D32" s="92"/>
      <c r="E32" s="95"/>
      <c r="F32" s="95"/>
      <c r="G32" s="95"/>
      <c r="H32" s="95"/>
      <c r="I32" s="95"/>
      <c r="J32" s="95"/>
      <c r="K32" s="85"/>
      <c r="O32" s="11"/>
    </row>
    <row r="33" spans="1:15" x14ac:dyDescent="0.2">
      <c r="A33" s="21"/>
      <c r="B33" s="15"/>
      <c r="C33" s="20"/>
      <c r="D33" s="20"/>
      <c r="E33" s="17"/>
      <c r="F33" s="17"/>
      <c r="G33" s="17"/>
      <c r="H33" s="17"/>
      <c r="I33" s="17"/>
      <c r="J33" s="15"/>
      <c r="K33" s="15"/>
      <c r="O33" s="11"/>
    </row>
    <row r="34" spans="1:15" ht="12.75" customHeight="1" x14ac:dyDescent="0.2">
      <c r="A34" s="189"/>
      <c r="B34" s="170" t="s">
        <v>1205</v>
      </c>
      <c r="C34" s="170"/>
      <c r="D34" s="170"/>
      <c r="E34" s="170"/>
      <c r="F34" s="170"/>
      <c r="G34" s="170"/>
      <c r="H34" s="171"/>
      <c r="I34" s="172"/>
      <c r="J34" s="173"/>
      <c r="K34" s="172"/>
      <c r="O34" s="11"/>
    </row>
    <row r="35" spans="1:15" ht="6.95" customHeight="1" x14ac:dyDescent="0.2">
      <c r="A35" s="15"/>
      <c r="B35" s="15"/>
      <c r="C35" s="42"/>
      <c r="D35" s="20"/>
      <c r="E35" s="17"/>
      <c r="F35" s="17"/>
      <c r="G35" s="17"/>
      <c r="H35" s="17"/>
      <c r="I35" s="17"/>
      <c r="J35" s="22"/>
      <c r="K35" s="15"/>
      <c r="M35" s="37"/>
      <c r="O35" s="11"/>
    </row>
    <row r="36" spans="1:15" x14ac:dyDescent="0.2">
      <c r="A36" s="15"/>
      <c r="B36" s="213"/>
      <c r="C36" s="64" t="s">
        <v>1188</v>
      </c>
      <c r="D36" s="64"/>
      <c r="E36" s="65"/>
      <c r="F36" s="65"/>
      <c r="G36" s="65"/>
      <c r="H36" s="65"/>
      <c r="I36" s="65"/>
      <c r="J36" s="66"/>
      <c r="K36" s="15"/>
      <c r="O36" s="11"/>
    </row>
    <row r="37" spans="1:15" ht="12.75" customHeight="1" x14ac:dyDescent="0.2">
      <c r="A37" s="15"/>
      <c r="B37" s="245"/>
      <c r="C37" s="217" t="str">
        <f>CONCATENATE(IF(I22="männlich","Der ",IF(I22="weiblich","Die ","Der/Die ")),"Unterschriftsberechtigte, bestätigt, dass der  Beitrag hiermit vollständig abgerechnet worden ist.")&amp;" "&amp;A53</f>
        <v xml:space="preserve">Der Unterschriftsberechtigte, bestätigt, dass der  Beitrag hiermit vollständig abgerechnet worden ist. </v>
      </c>
      <c r="D37" s="217"/>
      <c r="E37" s="217"/>
      <c r="F37" s="217"/>
      <c r="G37" s="217"/>
      <c r="H37" s="217"/>
      <c r="I37" s="217"/>
      <c r="J37" s="217"/>
      <c r="K37" s="15"/>
      <c r="M37" s="37">
        <v>1</v>
      </c>
      <c r="O37" s="11"/>
    </row>
    <row r="38" spans="1:15" x14ac:dyDescent="0.2">
      <c r="A38" s="15"/>
      <c r="B38" s="214"/>
      <c r="C38" s="218"/>
      <c r="D38" s="218"/>
      <c r="E38" s="218"/>
      <c r="F38" s="218"/>
      <c r="G38" s="218"/>
      <c r="H38" s="218"/>
      <c r="I38" s="218"/>
      <c r="J38" s="218"/>
      <c r="K38" s="15"/>
      <c r="M38" s="37"/>
      <c r="O38" s="11"/>
    </row>
    <row r="39" spans="1:15" x14ac:dyDescent="0.2">
      <c r="A39" s="15"/>
      <c r="B39" s="213"/>
      <c r="C39" s="64" t="s">
        <v>1189</v>
      </c>
      <c r="D39" s="68"/>
      <c r="E39" s="68"/>
      <c r="F39" s="68"/>
      <c r="G39" s="68"/>
      <c r="H39" s="68"/>
      <c r="I39" s="68"/>
      <c r="J39" s="69"/>
      <c r="K39" s="15"/>
      <c r="O39" s="11"/>
    </row>
    <row r="40" spans="1:15" ht="15.75" customHeight="1" x14ac:dyDescent="0.2">
      <c r="A40" s="15"/>
      <c r="B40" s="214"/>
      <c r="C40" s="219" t="str">
        <f>CONCATENATE(IF(I22="männlich","Der ",IF(I22="weiblich","Die ","Der/Die ")),"Unterschriftsberechtigte, bestätigt, dass der  Beitrag hiermit vollständig abgerechnet worden ist.")&amp;" "&amp;A53</f>
        <v xml:space="preserve">Der Unterschriftsberechtigte, bestätigt, dass der  Beitrag hiermit vollständig abgerechnet worden ist. </v>
      </c>
      <c r="D40" s="219"/>
      <c r="E40" s="219"/>
      <c r="F40" s="219"/>
      <c r="G40" s="219"/>
      <c r="H40" s="219"/>
      <c r="I40" s="219"/>
      <c r="J40" s="67"/>
      <c r="K40" s="15"/>
      <c r="M40" s="37"/>
      <c r="O40" s="11"/>
    </row>
    <row r="41" spans="1:15" x14ac:dyDescent="0.2">
      <c r="A41" s="15"/>
      <c r="B41" s="15"/>
      <c r="C41" s="20"/>
      <c r="D41" s="20"/>
      <c r="E41" s="17"/>
      <c r="F41" s="17"/>
      <c r="G41" s="17"/>
      <c r="H41" s="17"/>
      <c r="I41" s="17"/>
      <c r="J41" s="22"/>
      <c r="K41" s="15"/>
      <c r="O41" s="11"/>
    </row>
    <row r="42" spans="1:15" x14ac:dyDescent="0.2">
      <c r="A42" s="169"/>
      <c r="B42" s="170" t="s">
        <v>1206</v>
      </c>
      <c r="C42" s="171"/>
      <c r="D42" s="172"/>
      <c r="E42" s="173"/>
      <c r="F42" s="168"/>
      <c r="G42" s="168"/>
      <c r="H42" s="168"/>
      <c r="I42" s="168"/>
      <c r="J42" s="168"/>
      <c r="K42" s="167"/>
      <c r="O42" s="11"/>
    </row>
    <row r="43" spans="1:15" ht="6.95" customHeight="1" x14ac:dyDescent="0.2">
      <c r="A43" s="15"/>
      <c r="B43" s="15"/>
      <c r="C43" s="15"/>
      <c r="D43" s="15"/>
      <c r="E43" s="15"/>
      <c r="F43" s="15"/>
      <c r="G43" s="15"/>
      <c r="H43" s="15"/>
      <c r="I43" s="15"/>
      <c r="J43" s="15"/>
      <c r="K43" s="15"/>
      <c r="M43"/>
      <c r="O43" s="11"/>
    </row>
    <row r="44" spans="1:15" ht="15.75" customHeight="1" x14ac:dyDescent="0.2">
      <c r="A44" s="15"/>
      <c r="B44" s="70"/>
      <c r="C44" s="71" t="s">
        <v>1159</v>
      </c>
      <c r="D44" s="72"/>
      <c r="E44" s="73"/>
      <c r="F44" s="73"/>
      <c r="G44" s="73"/>
      <c r="H44" s="73"/>
      <c r="I44" s="73"/>
      <c r="J44" s="74"/>
      <c r="K44" s="15"/>
      <c r="M44" s="138" t="b">
        <v>1</v>
      </c>
      <c r="O44" s="11"/>
    </row>
    <row r="45" spans="1:15" ht="38.25" customHeight="1" x14ac:dyDescent="0.2">
      <c r="A45" s="15"/>
      <c r="B45" s="70"/>
      <c r="C45" s="227" t="str">
        <f>IF(I22="männlich","Der Unterschriftsberechtigte",IF(I22="weiblich","Die Unterschriftsberechtigte","Der/Die Unterschriftsberechtigte"))&amp;" erklärt, die für diesen Antrag verwendeten Ausgabenbelege (siehe beigelegte Liste) nicht für die Auszahlung von jeglichen anderen finanziellen Zuwendungen seitens anderer öffentlicher Körperschaften benutzt zu haben oder zu benutzen."</f>
        <v>Der Unterschriftsberechtigte erklärt, die für diesen Antrag verwendeten Ausgabenbelege (siehe beigelegte Liste) nicht für die Auszahlung von jeglichen anderen finanziellen Zuwendungen seitens anderer öffentlicher Körperschaften benutzt zu haben oder zu benutzen.</v>
      </c>
      <c r="D45" s="227"/>
      <c r="E45" s="227"/>
      <c r="F45" s="227"/>
      <c r="G45" s="227"/>
      <c r="H45" s="227"/>
      <c r="I45" s="227"/>
      <c r="J45" s="227"/>
      <c r="K45" s="15"/>
      <c r="M45" s="138" t="b">
        <v>1</v>
      </c>
      <c r="O45" s="11"/>
    </row>
    <row r="46" spans="1:15" ht="52.5" customHeight="1" x14ac:dyDescent="0.2">
      <c r="A46" s="15"/>
      <c r="B46" s="15"/>
      <c r="C46" s="215" t="s">
        <v>1196</v>
      </c>
      <c r="D46" s="216"/>
      <c r="E46" s="216"/>
      <c r="F46" s="216"/>
      <c r="G46" s="216"/>
      <c r="H46" s="216"/>
      <c r="I46" s="216"/>
      <c r="J46" s="216"/>
      <c r="K46" s="15"/>
      <c r="M46" s="138" t="b">
        <v>1</v>
      </c>
      <c r="O46" s="11"/>
    </row>
    <row r="47" spans="1:15" ht="15.75" customHeight="1" x14ac:dyDescent="0.2">
      <c r="A47" s="15"/>
      <c r="B47" s="15"/>
      <c r="C47" s="15"/>
      <c r="D47" s="15"/>
      <c r="E47" s="15"/>
      <c r="F47" s="15"/>
      <c r="G47" s="15"/>
      <c r="H47" s="63" t="s">
        <v>135</v>
      </c>
      <c r="I47" s="15"/>
      <c r="J47" s="15"/>
      <c r="K47" s="15"/>
      <c r="M47" s="138"/>
      <c r="O47" s="11"/>
    </row>
    <row r="48" spans="1:15" ht="6.6" customHeight="1" x14ac:dyDescent="0.2">
      <c r="A48" s="15"/>
      <c r="B48" s="15"/>
      <c r="C48" s="15"/>
      <c r="D48" s="15"/>
      <c r="E48" s="15"/>
      <c r="F48" s="15"/>
      <c r="G48" s="15"/>
      <c r="H48" s="15"/>
      <c r="I48" s="15"/>
      <c r="J48" s="15"/>
      <c r="K48" s="15"/>
      <c r="M48" s="138"/>
      <c r="O48" s="11"/>
    </row>
    <row r="49" spans="1:15" x14ac:dyDescent="0.2">
      <c r="A49" s="15"/>
      <c r="B49" s="15"/>
      <c r="C49" s="15"/>
      <c r="D49" s="15"/>
      <c r="E49" s="15"/>
      <c r="F49" s="15"/>
      <c r="G49" s="15"/>
      <c r="H49" s="63" t="s">
        <v>136</v>
      </c>
      <c r="I49" s="15"/>
      <c r="J49" s="15"/>
      <c r="K49" s="15"/>
      <c r="M49" s="138"/>
      <c r="O49" s="11"/>
    </row>
    <row r="50" spans="1:15" x14ac:dyDescent="0.2">
      <c r="A50" s="15"/>
      <c r="B50" s="15"/>
      <c r="C50" s="15"/>
      <c r="D50" s="15"/>
      <c r="E50" s="15"/>
      <c r="F50" s="15"/>
      <c r="G50" s="15"/>
      <c r="H50" s="15"/>
      <c r="I50" s="15"/>
      <c r="J50" s="15"/>
      <c r="K50" s="15"/>
      <c r="M50" s="138"/>
      <c r="O50" s="11"/>
    </row>
    <row r="51" spans="1:15" x14ac:dyDescent="0.2">
      <c r="O51" s="11"/>
    </row>
    <row r="52" spans="1:15" x14ac:dyDescent="0.2">
      <c r="O52" s="11"/>
    </row>
    <row r="53" spans="1:15" ht="66.75" customHeight="1" x14ac:dyDescent="0.2">
      <c r="C53" s="212"/>
      <c r="D53" s="212"/>
      <c r="E53" s="212"/>
      <c r="F53" s="212"/>
      <c r="G53" s="212"/>
      <c r="H53" s="212"/>
      <c r="I53" s="212"/>
      <c r="J53" s="212"/>
      <c r="O53" s="11"/>
    </row>
    <row r="54" spans="1:15" ht="66.75" customHeight="1" x14ac:dyDescent="0.2">
      <c r="E54" s="1"/>
      <c r="F54" s="1"/>
      <c r="G54" s="1"/>
      <c r="H54" s="1"/>
      <c r="I54" s="1"/>
      <c r="J54" s="1"/>
      <c r="O54" s="11"/>
    </row>
    <row r="55" spans="1:15" x14ac:dyDescent="0.2">
      <c r="E55" s="1"/>
      <c r="F55" s="1"/>
      <c r="G55" s="1"/>
      <c r="H55" s="1"/>
      <c r="I55" s="1"/>
      <c r="J55" s="1"/>
      <c r="O55" s="11"/>
    </row>
    <row r="56" spans="1:15" x14ac:dyDescent="0.2">
      <c r="E56" s="1"/>
      <c r="F56" s="1"/>
      <c r="G56" s="1"/>
      <c r="H56" s="1"/>
      <c r="I56" s="1"/>
      <c r="J56" s="1"/>
      <c r="O56" s="11"/>
    </row>
    <row r="57" spans="1:15" x14ac:dyDescent="0.2">
      <c r="E57" s="1"/>
      <c r="F57" s="1"/>
      <c r="G57" s="1"/>
      <c r="H57" s="1"/>
      <c r="I57" s="1"/>
      <c r="J57" s="1"/>
      <c r="O57" s="11"/>
    </row>
    <row r="58" spans="1:15" x14ac:dyDescent="0.2">
      <c r="E58" s="1"/>
      <c r="F58" s="1"/>
      <c r="G58" s="1"/>
      <c r="H58" s="1"/>
      <c r="I58" s="1"/>
      <c r="J58" s="1"/>
      <c r="O58" s="11"/>
    </row>
    <row r="59" spans="1:15" x14ac:dyDescent="0.2">
      <c r="E59" s="1"/>
      <c r="F59" s="1"/>
      <c r="G59" s="1"/>
      <c r="H59" s="1"/>
      <c r="I59" s="1"/>
      <c r="J59" s="1"/>
      <c r="O59" s="11"/>
    </row>
    <row r="60" spans="1:15" x14ac:dyDescent="0.2">
      <c r="O60" s="11"/>
    </row>
    <row r="61" spans="1:15" x14ac:dyDescent="0.2">
      <c r="O61" s="11"/>
    </row>
    <row r="62" spans="1:15" x14ac:dyDescent="0.2">
      <c r="O62" s="11"/>
    </row>
    <row r="63" spans="1:15" x14ac:dyDescent="0.2">
      <c r="O63" s="11"/>
    </row>
    <row r="64" spans="1:15" x14ac:dyDescent="0.2">
      <c r="O64" s="11"/>
    </row>
    <row r="65" spans="15:15" x14ac:dyDescent="0.2">
      <c r="O65" s="11"/>
    </row>
    <row r="66" spans="15:15" x14ac:dyDescent="0.2">
      <c r="O66" s="11"/>
    </row>
    <row r="67" spans="15:15" x14ac:dyDescent="0.2">
      <c r="O67" s="11"/>
    </row>
    <row r="68" spans="15:15" x14ac:dyDescent="0.2">
      <c r="O68" s="11"/>
    </row>
    <row r="69" spans="15:15" x14ac:dyDescent="0.2">
      <c r="O69" s="11"/>
    </row>
    <row r="70" spans="15:15" x14ac:dyDescent="0.2">
      <c r="O70" s="11"/>
    </row>
    <row r="71" spans="15:15" x14ac:dyDescent="0.2">
      <c r="O71" s="11"/>
    </row>
    <row r="72" spans="15:15" x14ac:dyDescent="0.2">
      <c r="O72" s="11"/>
    </row>
    <row r="73" spans="15:15" x14ac:dyDescent="0.2">
      <c r="O73" s="11"/>
    </row>
    <row r="74" spans="15:15" x14ac:dyDescent="0.2">
      <c r="O74" s="11"/>
    </row>
    <row r="75" spans="15:15" x14ac:dyDescent="0.2">
      <c r="O75" s="11"/>
    </row>
    <row r="76" spans="15:15" x14ac:dyDescent="0.2">
      <c r="O76" s="11"/>
    </row>
    <row r="77" spans="15:15" x14ac:dyDescent="0.2">
      <c r="O77" s="11"/>
    </row>
    <row r="78" spans="15:15" x14ac:dyDescent="0.2">
      <c r="O78" s="11"/>
    </row>
    <row r="79" spans="15:15" x14ac:dyDescent="0.2">
      <c r="O79" s="11"/>
    </row>
    <row r="80" spans="15:15" x14ac:dyDescent="0.2">
      <c r="O80" s="11"/>
    </row>
    <row r="81" spans="15:15" x14ac:dyDescent="0.2">
      <c r="O81" s="11"/>
    </row>
    <row r="82" spans="15:15" x14ac:dyDescent="0.2">
      <c r="O82" s="11"/>
    </row>
    <row r="83" spans="15:15" x14ac:dyDescent="0.2">
      <c r="O83" s="11"/>
    </row>
    <row r="84" spans="15:15" x14ac:dyDescent="0.2">
      <c r="O84" s="11"/>
    </row>
    <row r="85" spans="15:15" x14ac:dyDescent="0.2">
      <c r="O85" s="11"/>
    </row>
    <row r="86" spans="15:15" x14ac:dyDescent="0.2">
      <c r="O86" s="11"/>
    </row>
    <row r="87" spans="15:15" x14ac:dyDescent="0.2">
      <c r="O87" s="11"/>
    </row>
    <row r="88" spans="15:15" x14ac:dyDescent="0.2">
      <c r="O88" s="11"/>
    </row>
    <row r="89" spans="15:15" x14ac:dyDescent="0.2">
      <c r="O89" s="11"/>
    </row>
    <row r="90" spans="15:15" x14ac:dyDescent="0.2">
      <c r="O90" s="11"/>
    </row>
    <row r="91" spans="15:15" x14ac:dyDescent="0.2">
      <c r="O91" s="11"/>
    </row>
    <row r="92" spans="15:15" x14ac:dyDescent="0.2">
      <c r="O92" s="11"/>
    </row>
    <row r="93" spans="15:15" x14ac:dyDescent="0.2">
      <c r="O93" s="11"/>
    </row>
    <row r="94" spans="15:15" x14ac:dyDescent="0.2">
      <c r="O94" s="11"/>
    </row>
    <row r="95" spans="15:15" x14ac:dyDescent="0.2">
      <c r="O95" s="11"/>
    </row>
    <row r="96" spans="15:15" x14ac:dyDescent="0.2">
      <c r="O96" s="11"/>
    </row>
    <row r="97" spans="15:15" x14ac:dyDescent="0.2">
      <c r="O97" s="11"/>
    </row>
    <row r="98" spans="15:15" x14ac:dyDescent="0.2">
      <c r="O98" s="11"/>
    </row>
    <row r="99" spans="15:15" x14ac:dyDescent="0.2">
      <c r="O99" s="11"/>
    </row>
    <row r="100" spans="15:15" x14ac:dyDescent="0.2">
      <c r="O100" s="11"/>
    </row>
    <row r="101" spans="15:15" x14ac:dyDescent="0.2">
      <c r="O101" s="11"/>
    </row>
    <row r="102" spans="15:15" x14ac:dyDescent="0.2">
      <c r="O102" s="11"/>
    </row>
    <row r="103" spans="15:15" x14ac:dyDescent="0.2">
      <c r="O103" s="11"/>
    </row>
    <row r="104" spans="15:15" x14ac:dyDescent="0.2">
      <c r="O104" s="11"/>
    </row>
    <row r="105" spans="15:15" x14ac:dyDescent="0.2">
      <c r="O105" s="11"/>
    </row>
    <row r="106" spans="15:15" x14ac:dyDescent="0.2">
      <c r="O106" s="11"/>
    </row>
    <row r="107" spans="15:15" x14ac:dyDescent="0.2">
      <c r="O107" s="11"/>
    </row>
    <row r="108" spans="15:15" x14ac:dyDescent="0.2">
      <c r="O108" s="11"/>
    </row>
    <row r="109" spans="15:15" x14ac:dyDescent="0.2">
      <c r="O109" s="11"/>
    </row>
    <row r="110" spans="15:15" x14ac:dyDescent="0.2">
      <c r="O110" s="11"/>
    </row>
    <row r="111" spans="15:15" x14ac:dyDescent="0.2">
      <c r="O111" s="11"/>
    </row>
    <row r="112" spans="15:15" x14ac:dyDescent="0.2">
      <c r="O112" s="11"/>
    </row>
    <row r="113" spans="15:15" x14ac:dyDescent="0.2">
      <c r="O113" s="11"/>
    </row>
    <row r="114" spans="15:15" x14ac:dyDescent="0.2">
      <c r="O114" s="11"/>
    </row>
    <row r="115" spans="15:15" x14ac:dyDescent="0.2">
      <c r="O115" s="11"/>
    </row>
    <row r="116" spans="15:15" x14ac:dyDescent="0.2">
      <c r="O116" s="11"/>
    </row>
    <row r="117" spans="15:15" x14ac:dyDescent="0.2">
      <c r="O117" s="11"/>
    </row>
    <row r="118" spans="15:15" x14ac:dyDescent="0.2">
      <c r="O118" s="11"/>
    </row>
    <row r="119" spans="15:15" x14ac:dyDescent="0.2">
      <c r="O119" s="11"/>
    </row>
    <row r="120" spans="15:15" x14ac:dyDescent="0.2">
      <c r="O120" s="11"/>
    </row>
    <row r="121" spans="15:15" x14ac:dyDescent="0.2">
      <c r="O121" s="11"/>
    </row>
    <row r="122" spans="15:15" x14ac:dyDescent="0.2">
      <c r="O122" s="11"/>
    </row>
    <row r="123" spans="15:15" x14ac:dyDescent="0.2">
      <c r="O123" s="11"/>
    </row>
    <row r="124" spans="15:15" x14ac:dyDescent="0.2">
      <c r="O124" s="11"/>
    </row>
    <row r="125" spans="15:15" x14ac:dyDescent="0.2">
      <c r="O125" s="11"/>
    </row>
    <row r="126" spans="15:15" x14ac:dyDescent="0.2">
      <c r="O126" s="11"/>
    </row>
    <row r="127" spans="15:15" x14ac:dyDescent="0.2">
      <c r="O127" s="11"/>
    </row>
    <row r="128" spans="15:15" x14ac:dyDescent="0.2">
      <c r="O128" s="11"/>
    </row>
    <row r="129" spans="15:15" x14ac:dyDescent="0.2">
      <c r="O129" s="11"/>
    </row>
    <row r="130" spans="15:15" x14ac:dyDescent="0.2">
      <c r="O130" s="11"/>
    </row>
    <row r="131" spans="15:15" x14ac:dyDescent="0.2">
      <c r="O131" s="11"/>
    </row>
    <row r="132" spans="15:15" x14ac:dyDescent="0.2">
      <c r="O132" s="11"/>
    </row>
    <row r="133" spans="15:15" x14ac:dyDescent="0.2">
      <c r="O133" s="11"/>
    </row>
    <row r="134" spans="15:15" x14ac:dyDescent="0.2">
      <c r="O134" s="11"/>
    </row>
    <row r="135" spans="15:15" x14ac:dyDescent="0.2">
      <c r="O135" s="11"/>
    </row>
    <row r="136" spans="15:15" x14ac:dyDescent="0.2">
      <c r="O136" s="11"/>
    </row>
    <row r="137" spans="15:15" x14ac:dyDescent="0.2">
      <c r="O137" s="11"/>
    </row>
    <row r="138" spans="15:15" x14ac:dyDescent="0.2">
      <c r="O138" s="11"/>
    </row>
    <row r="139" spans="15:15" x14ac:dyDescent="0.2">
      <c r="O139" s="11"/>
    </row>
    <row r="140" spans="15:15" x14ac:dyDescent="0.2">
      <c r="O140" s="11"/>
    </row>
    <row r="141" spans="15:15" x14ac:dyDescent="0.2">
      <c r="O141" s="11"/>
    </row>
    <row r="142" spans="15:15" x14ac:dyDescent="0.2">
      <c r="O142" s="11"/>
    </row>
    <row r="143" spans="15:15" x14ac:dyDescent="0.2">
      <c r="O143" s="11"/>
    </row>
    <row r="144" spans="15:15" x14ac:dyDescent="0.2">
      <c r="O144" s="11"/>
    </row>
    <row r="145" spans="15:15" x14ac:dyDescent="0.2">
      <c r="O145" s="11"/>
    </row>
    <row r="146" spans="15:15" x14ac:dyDescent="0.2">
      <c r="O146" s="11"/>
    </row>
    <row r="147" spans="15:15" x14ac:dyDescent="0.2">
      <c r="O147" s="11"/>
    </row>
    <row r="148" spans="15:15" x14ac:dyDescent="0.2">
      <c r="O148" s="11"/>
    </row>
    <row r="149" spans="15:15" x14ac:dyDescent="0.2">
      <c r="O149" s="11"/>
    </row>
    <row r="150" spans="15:15" x14ac:dyDescent="0.2">
      <c r="O150" s="11"/>
    </row>
    <row r="151" spans="15:15" x14ac:dyDescent="0.2">
      <c r="O151" s="11"/>
    </row>
    <row r="152" spans="15:15" x14ac:dyDescent="0.2">
      <c r="O152" s="11"/>
    </row>
    <row r="153" spans="15:15" x14ac:dyDescent="0.2">
      <c r="O153" s="11"/>
    </row>
    <row r="154" spans="15:15" x14ac:dyDescent="0.2">
      <c r="O154" s="11"/>
    </row>
    <row r="155" spans="15:15" x14ac:dyDescent="0.2">
      <c r="O155" s="11"/>
    </row>
    <row r="156" spans="15:15" x14ac:dyDescent="0.2">
      <c r="O156" s="11"/>
    </row>
    <row r="157" spans="15:15" x14ac:dyDescent="0.2">
      <c r="O157" s="11"/>
    </row>
    <row r="158" spans="15:15" x14ac:dyDescent="0.2">
      <c r="O158" s="11"/>
    </row>
    <row r="159" spans="15:15" x14ac:dyDescent="0.2">
      <c r="O159" s="11"/>
    </row>
    <row r="160" spans="15:15" x14ac:dyDescent="0.2">
      <c r="O160" s="11"/>
    </row>
    <row r="161" spans="15:15" x14ac:dyDescent="0.2">
      <c r="O161" s="11"/>
    </row>
    <row r="162" spans="15:15" x14ac:dyDescent="0.2">
      <c r="O162" s="11"/>
    </row>
    <row r="163" spans="15:15" x14ac:dyDescent="0.2">
      <c r="O163" s="11"/>
    </row>
    <row r="164" spans="15:15" x14ac:dyDescent="0.2">
      <c r="O164" s="11"/>
    </row>
    <row r="165" spans="15:15" x14ac:dyDescent="0.2">
      <c r="O165" s="11"/>
    </row>
    <row r="166" spans="15:15" x14ac:dyDescent="0.2">
      <c r="O166" s="11"/>
    </row>
    <row r="167" spans="15:15" x14ac:dyDescent="0.2">
      <c r="O167" s="11"/>
    </row>
    <row r="168" spans="15:15" x14ac:dyDescent="0.2">
      <c r="O168" s="11"/>
    </row>
    <row r="169" spans="15:15" x14ac:dyDescent="0.2">
      <c r="O169" s="11"/>
    </row>
    <row r="170" spans="15:15" x14ac:dyDescent="0.2">
      <c r="O170" s="11"/>
    </row>
    <row r="171" spans="15:15" x14ac:dyDescent="0.2">
      <c r="O171" s="11"/>
    </row>
    <row r="172" spans="15:15" x14ac:dyDescent="0.2">
      <c r="O172" s="11"/>
    </row>
    <row r="173" spans="15:15" x14ac:dyDescent="0.2">
      <c r="O173" s="11"/>
    </row>
    <row r="174" spans="15:15" x14ac:dyDescent="0.2">
      <c r="O174" s="11"/>
    </row>
    <row r="175" spans="15:15" x14ac:dyDescent="0.2">
      <c r="O175" s="11"/>
    </row>
    <row r="176" spans="15:15" x14ac:dyDescent="0.2">
      <c r="O176" s="11"/>
    </row>
    <row r="177" spans="15:15" x14ac:dyDescent="0.2">
      <c r="O177" s="11"/>
    </row>
    <row r="178" spans="15:15" x14ac:dyDescent="0.2">
      <c r="O178" s="11"/>
    </row>
    <row r="179" spans="15:15" x14ac:dyDescent="0.2">
      <c r="O179" s="11"/>
    </row>
    <row r="180" spans="15:15" x14ac:dyDescent="0.2">
      <c r="O180" s="11"/>
    </row>
    <row r="181" spans="15:15" x14ac:dyDescent="0.2">
      <c r="O181" s="11"/>
    </row>
    <row r="182" spans="15:15" x14ac:dyDescent="0.2">
      <c r="O182" s="11"/>
    </row>
    <row r="183" spans="15:15" x14ac:dyDescent="0.2">
      <c r="O183" s="11"/>
    </row>
    <row r="184" spans="15:15" x14ac:dyDescent="0.2">
      <c r="O184" s="11"/>
    </row>
    <row r="185" spans="15:15" x14ac:dyDescent="0.2">
      <c r="O185" s="11"/>
    </row>
    <row r="186" spans="15:15" x14ac:dyDescent="0.2">
      <c r="O186" s="11"/>
    </row>
    <row r="187" spans="15:15" x14ac:dyDescent="0.2">
      <c r="O187" s="11"/>
    </row>
    <row r="188" spans="15:15" x14ac:dyDescent="0.2">
      <c r="O188" s="11"/>
    </row>
    <row r="189" spans="15:15" x14ac:dyDescent="0.2">
      <c r="O189" s="11"/>
    </row>
    <row r="190" spans="15:15" x14ac:dyDescent="0.2">
      <c r="O190" s="11"/>
    </row>
    <row r="191" spans="15:15" x14ac:dyDescent="0.2">
      <c r="O191" s="11"/>
    </row>
    <row r="192" spans="15:15" x14ac:dyDescent="0.2">
      <c r="O192" s="11"/>
    </row>
    <row r="193" spans="15:15" x14ac:dyDescent="0.2">
      <c r="O193" s="11"/>
    </row>
    <row r="194" spans="15:15" x14ac:dyDescent="0.2">
      <c r="O194" s="11"/>
    </row>
    <row r="195" spans="15:15" x14ac:dyDescent="0.2">
      <c r="O195" s="11"/>
    </row>
    <row r="196" spans="15:15" x14ac:dyDescent="0.2">
      <c r="O196" s="11"/>
    </row>
    <row r="197" spans="15:15" x14ac:dyDescent="0.2">
      <c r="O197" s="11"/>
    </row>
    <row r="198" spans="15:15" x14ac:dyDescent="0.2">
      <c r="O198" s="11"/>
    </row>
    <row r="199" spans="15:15" x14ac:dyDescent="0.2">
      <c r="O199" s="11"/>
    </row>
    <row r="200" spans="15:15" x14ac:dyDescent="0.2">
      <c r="O200" s="11"/>
    </row>
    <row r="201" spans="15:15" x14ac:dyDescent="0.2">
      <c r="O201" s="11"/>
    </row>
    <row r="202" spans="15:15" x14ac:dyDescent="0.2">
      <c r="O202" s="11"/>
    </row>
    <row r="203" spans="15:15" x14ac:dyDescent="0.2">
      <c r="O203" s="11"/>
    </row>
    <row r="204" spans="15:15" x14ac:dyDescent="0.2">
      <c r="O204" s="11"/>
    </row>
    <row r="205" spans="15:15" x14ac:dyDescent="0.2">
      <c r="O205" s="11"/>
    </row>
    <row r="206" spans="15:15" x14ac:dyDescent="0.2">
      <c r="O206" s="11"/>
    </row>
    <row r="207" spans="15:15" x14ac:dyDescent="0.2">
      <c r="O207" s="11"/>
    </row>
    <row r="208" spans="15:15" x14ac:dyDescent="0.2">
      <c r="O208" s="11"/>
    </row>
    <row r="209" spans="15:15" x14ac:dyDescent="0.2">
      <c r="O209" s="11"/>
    </row>
    <row r="210" spans="15:15" x14ac:dyDescent="0.2">
      <c r="O210" s="11"/>
    </row>
    <row r="211" spans="15:15" x14ac:dyDescent="0.2">
      <c r="O211" s="11"/>
    </row>
    <row r="212" spans="15:15" x14ac:dyDescent="0.2">
      <c r="O212" s="11"/>
    </row>
    <row r="213" spans="15:15" x14ac:dyDescent="0.2">
      <c r="O213" s="11"/>
    </row>
    <row r="214" spans="15:15" x14ac:dyDescent="0.2">
      <c r="O214" s="11"/>
    </row>
    <row r="215" spans="15:15" x14ac:dyDescent="0.2">
      <c r="O215" s="11"/>
    </row>
    <row r="216" spans="15:15" x14ac:dyDescent="0.2">
      <c r="O216" s="11"/>
    </row>
    <row r="217" spans="15:15" x14ac:dyDescent="0.2">
      <c r="O217" s="11"/>
    </row>
    <row r="218" spans="15:15" x14ac:dyDescent="0.2">
      <c r="O218" s="11"/>
    </row>
    <row r="219" spans="15:15" x14ac:dyDescent="0.2">
      <c r="O219" s="11"/>
    </row>
    <row r="220" spans="15:15" x14ac:dyDescent="0.2">
      <c r="O220" s="11"/>
    </row>
    <row r="221" spans="15:15" x14ac:dyDescent="0.2">
      <c r="O221" s="11"/>
    </row>
    <row r="222" spans="15:15" x14ac:dyDescent="0.2">
      <c r="O222" s="11"/>
    </row>
    <row r="223" spans="15:15" x14ac:dyDescent="0.2">
      <c r="O223" s="11"/>
    </row>
    <row r="224" spans="15:15" x14ac:dyDescent="0.2">
      <c r="O224" s="11"/>
    </row>
    <row r="225" spans="15:15" x14ac:dyDescent="0.2">
      <c r="O225" s="11"/>
    </row>
    <row r="226" spans="15:15" x14ac:dyDescent="0.2">
      <c r="O226" s="11"/>
    </row>
    <row r="227" spans="15:15" x14ac:dyDescent="0.2">
      <c r="O227" s="11"/>
    </row>
    <row r="228" spans="15:15" x14ac:dyDescent="0.2">
      <c r="O228" s="11"/>
    </row>
    <row r="229" spans="15:15" x14ac:dyDescent="0.2">
      <c r="O229" s="11"/>
    </row>
    <row r="230" spans="15:15" x14ac:dyDescent="0.2">
      <c r="O230" s="11"/>
    </row>
    <row r="231" spans="15:15" x14ac:dyDescent="0.2">
      <c r="O231" s="11"/>
    </row>
    <row r="232" spans="15:15" x14ac:dyDescent="0.2">
      <c r="O232" s="11"/>
    </row>
    <row r="233" spans="15:15" x14ac:dyDescent="0.2">
      <c r="O233" s="11"/>
    </row>
    <row r="234" spans="15:15" x14ac:dyDescent="0.2">
      <c r="O234" s="11"/>
    </row>
    <row r="235" spans="15:15" x14ac:dyDescent="0.2">
      <c r="O235" s="11"/>
    </row>
    <row r="236" spans="15:15" x14ac:dyDescent="0.2">
      <c r="O236" s="11"/>
    </row>
    <row r="237" spans="15:15" x14ac:dyDescent="0.2">
      <c r="O237" s="11"/>
    </row>
    <row r="238" spans="15:15" x14ac:dyDescent="0.2">
      <c r="O238" s="11"/>
    </row>
    <row r="239" spans="15:15" x14ac:dyDescent="0.2">
      <c r="O239" s="11"/>
    </row>
    <row r="240" spans="15:15" x14ac:dyDescent="0.2">
      <c r="O240" s="11"/>
    </row>
    <row r="241" spans="15:15" x14ac:dyDescent="0.2">
      <c r="O241" s="11"/>
    </row>
    <row r="242" spans="15:15" x14ac:dyDescent="0.2">
      <c r="O242" s="11"/>
    </row>
    <row r="243" spans="15:15" x14ac:dyDescent="0.2">
      <c r="O243" s="11"/>
    </row>
    <row r="244" spans="15:15" x14ac:dyDescent="0.2">
      <c r="O244" s="11"/>
    </row>
    <row r="245" spans="15:15" x14ac:dyDescent="0.2">
      <c r="O245" s="11"/>
    </row>
    <row r="246" spans="15:15" x14ac:dyDescent="0.2">
      <c r="O246" s="11"/>
    </row>
    <row r="247" spans="15:15" x14ac:dyDescent="0.2">
      <c r="O247" s="11"/>
    </row>
    <row r="248" spans="15:15" x14ac:dyDescent="0.2">
      <c r="O248" s="11"/>
    </row>
    <row r="249" spans="15:15" x14ac:dyDescent="0.2">
      <c r="O249" s="11"/>
    </row>
    <row r="250" spans="15:15" x14ac:dyDescent="0.2">
      <c r="O250" s="11"/>
    </row>
    <row r="251" spans="15:15" x14ac:dyDescent="0.2">
      <c r="O251" s="11"/>
    </row>
    <row r="252" spans="15:15" x14ac:dyDescent="0.2">
      <c r="O252" s="11"/>
    </row>
    <row r="253" spans="15:15" x14ac:dyDescent="0.2">
      <c r="O253" s="11"/>
    </row>
    <row r="254" spans="15:15" x14ac:dyDescent="0.2">
      <c r="O254" s="11"/>
    </row>
    <row r="255" spans="15:15" x14ac:dyDescent="0.2">
      <c r="O255" s="11"/>
    </row>
    <row r="256" spans="15:15" x14ac:dyDescent="0.2">
      <c r="O256" s="11"/>
    </row>
    <row r="257" spans="15:15" x14ac:dyDescent="0.2">
      <c r="O257" s="11"/>
    </row>
    <row r="258" spans="15:15" x14ac:dyDescent="0.2">
      <c r="O258" s="11"/>
    </row>
    <row r="259" spans="15:15" x14ac:dyDescent="0.2">
      <c r="O259" s="11"/>
    </row>
    <row r="260" spans="15:15" x14ac:dyDescent="0.2">
      <c r="O260" s="11"/>
    </row>
    <row r="261" spans="15:15" x14ac:dyDescent="0.2">
      <c r="O261" s="11"/>
    </row>
    <row r="262" spans="15:15" x14ac:dyDescent="0.2">
      <c r="O262" s="11"/>
    </row>
    <row r="263" spans="15:15" x14ac:dyDescent="0.2">
      <c r="O263" s="11"/>
    </row>
    <row r="264" spans="15:15" x14ac:dyDescent="0.2">
      <c r="O264" s="11"/>
    </row>
    <row r="265" spans="15:15" x14ac:dyDescent="0.2">
      <c r="O265" s="11"/>
    </row>
    <row r="266" spans="15:15" x14ac:dyDescent="0.2">
      <c r="O266" s="11"/>
    </row>
    <row r="267" spans="15:15" x14ac:dyDescent="0.2">
      <c r="O267" s="11"/>
    </row>
    <row r="268" spans="15:15" x14ac:dyDescent="0.2">
      <c r="O268" s="11"/>
    </row>
    <row r="269" spans="15:15" x14ac:dyDescent="0.2">
      <c r="O269" s="11"/>
    </row>
    <row r="270" spans="15:15" x14ac:dyDescent="0.2">
      <c r="O270" s="11"/>
    </row>
    <row r="271" spans="15:15" x14ac:dyDescent="0.2">
      <c r="O271" s="11"/>
    </row>
    <row r="272" spans="15:15" x14ac:dyDescent="0.2">
      <c r="O272" s="11"/>
    </row>
    <row r="273" spans="15:15" x14ac:dyDescent="0.2">
      <c r="O273" s="11"/>
    </row>
    <row r="274" spans="15:15" x14ac:dyDescent="0.2">
      <c r="O274" s="11"/>
    </row>
    <row r="275" spans="15:15" x14ac:dyDescent="0.2">
      <c r="O275" s="11"/>
    </row>
    <row r="276" spans="15:15" x14ac:dyDescent="0.2">
      <c r="O276" s="11"/>
    </row>
    <row r="277" spans="15:15" x14ac:dyDescent="0.2">
      <c r="O277" s="11"/>
    </row>
    <row r="278" spans="15:15" x14ac:dyDescent="0.2">
      <c r="O278" s="11"/>
    </row>
    <row r="279" spans="15:15" x14ac:dyDescent="0.2">
      <c r="O279" s="11"/>
    </row>
    <row r="280" spans="15:15" x14ac:dyDescent="0.2">
      <c r="O280" s="11"/>
    </row>
    <row r="281" spans="15:15" x14ac:dyDescent="0.2">
      <c r="O281" s="11"/>
    </row>
    <row r="282" spans="15:15" x14ac:dyDescent="0.2">
      <c r="O282" s="11"/>
    </row>
    <row r="283" spans="15:15" x14ac:dyDescent="0.2">
      <c r="O283" s="11"/>
    </row>
    <row r="284" spans="15:15" x14ac:dyDescent="0.2">
      <c r="O284" s="11"/>
    </row>
    <row r="285" spans="15:15" x14ac:dyDescent="0.2">
      <c r="O285" s="11"/>
    </row>
    <row r="286" spans="15:15" x14ac:dyDescent="0.2">
      <c r="O286" s="11"/>
    </row>
    <row r="287" spans="15:15" x14ac:dyDescent="0.2">
      <c r="O287" s="11"/>
    </row>
    <row r="288" spans="15:15" x14ac:dyDescent="0.2">
      <c r="O288" s="11"/>
    </row>
    <row r="289" spans="15:15" x14ac:dyDescent="0.2">
      <c r="O289" s="11"/>
    </row>
    <row r="290" spans="15:15" x14ac:dyDescent="0.2">
      <c r="O290" s="11"/>
    </row>
    <row r="291" spans="15:15" x14ac:dyDescent="0.2">
      <c r="O291" s="11"/>
    </row>
    <row r="292" spans="15:15" x14ac:dyDescent="0.2">
      <c r="O292" s="11"/>
    </row>
    <row r="293" spans="15:15" x14ac:dyDescent="0.2">
      <c r="O293" s="11"/>
    </row>
    <row r="294" spans="15:15" x14ac:dyDescent="0.2">
      <c r="O294" s="11"/>
    </row>
    <row r="295" spans="15:15" x14ac:dyDescent="0.2">
      <c r="O295" s="11"/>
    </row>
    <row r="296" spans="15:15" x14ac:dyDescent="0.2">
      <c r="O296" s="11"/>
    </row>
    <row r="297" spans="15:15" x14ac:dyDescent="0.2">
      <c r="O297" s="11"/>
    </row>
    <row r="298" spans="15:15" x14ac:dyDescent="0.2">
      <c r="O298" s="11"/>
    </row>
    <row r="299" spans="15:15" x14ac:dyDescent="0.2">
      <c r="O299" s="11"/>
    </row>
    <row r="300" spans="15:15" x14ac:dyDescent="0.2">
      <c r="O300" s="11"/>
    </row>
    <row r="301" spans="15:15" x14ac:dyDescent="0.2">
      <c r="O301" s="11"/>
    </row>
    <row r="302" spans="15:15" x14ac:dyDescent="0.2">
      <c r="O302" s="11"/>
    </row>
    <row r="303" spans="15:15" x14ac:dyDescent="0.2">
      <c r="O303" s="11"/>
    </row>
    <row r="304" spans="15:15" x14ac:dyDescent="0.2">
      <c r="O304" s="11"/>
    </row>
    <row r="305" spans="15:15" x14ac:dyDescent="0.2">
      <c r="O305" s="11"/>
    </row>
    <row r="306" spans="15:15" x14ac:dyDescent="0.2">
      <c r="O306" s="11"/>
    </row>
    <row r="307" spans="15:15" x14ac:dyDescent="0.2">
      <c r="O307" s="11"/>
    </row>
    <row r="308" spans="15:15" x14ac:dyDescent="0.2">
      <c r="O308" s="11"/>
    </row>
    <row r="309" spans="15:15" x14ac:dyDescent="0.2">
      <c r="O309" s="11"/>
    </row>
    <row r="310" spans="15:15" x14ac:dyDescent="0.2">
      <c r="O310" s="11"/>
    </row>
    <row r="311" spans="15:15" x14ac:dyDescent="0.2">
      <c r="O311" s="11"/>
    </row>
    <row r="312" spans="15:15" x14ac:dyDescent="0.2">
      <c r="O312" s="11"/>
    </row>
    <row r="313" spans="15:15" x14ac:dyDescent="0.2">
      <c r="O313" s="11"/>
    </row>
    <row r="314" spans="15:15" x14ac:dyDescent="0.2">
      <c r="O314" s="11"/>
    </row>
    <row r="315" spans="15:15" x14ac:dyDescent="0.2">
      <c r="O315" s="11"/>
    </row>
    <row r="316" spans="15:15" x14ac:dyDescent="0.2">
      <c r="O316" s="11"/>
    </row>
    <row r="317" spans="15:15" x14ac:dyDescent="0.2">
      <c r="O317" s="11"/>
    </row>
    <row r="318" spans="15:15" x14ac:dyDescent="0.2">
      <c r="O318" s="11"/>
    </row>
    <row r="319" spans="15:15" x14ac:dyDescent="0.2">
      <c r="O319" s="11"/>
    </row>
    <row r="320" spans="15:15" x14ac:dyDescent="0.2">
      <c r="O320" s="11"/>
    </row>
    <row r="321" spans="15:15" x14ac:dyDescent="0.2">
      <c r="O321" s="11"/>
    </row>
    <row r="322" spans="15:15" x14ac:dyDescent="0.2">
      <c r="O322" s="11"/>
    </row>
    <row r="323" spans="15:15" x14ac:dyDescent="0.2">
      <c r="O323" s="11"/>
    </row>
    <row r="324" spans="15:15" x14ac:dyDescent="0.2">
      <c r="O324" s="11"/>
    </row>
    <row r="325" spans="15:15" x14ac:dyDescent="0.2">
      <c r="O325" s="11"/>
    </row>
    <row r="326" spans="15:15" x14ac:dyDescent="0.2">
      <c r="O326" s="11"/>
    </row>
    <row r="327" spans="15:15" x14ac:dyDescent="0.2">
      <c r="O327" s="11"/>
    </row>
    <row r="328" spans="15:15" x14ac:dyDescent="0.2">
      <c r="O328" s="11"/>
    </row>
    <row r="329" spans="15:15" x14ac:dyDescent="0.2">
      <c r="O329" s="11"/>
    </row>
    <row r="330" spans="15:15" x14ac:dyDescent="0.2">
      <c r="O330" s="11"/>
    </row>
    <row r="331" spans="15:15" x14ac:dyDescent="0.2">
      <c r="O331" s="11"/>
    </row>
    <row r="332" spans="15:15" x14ac:dyDescent="0.2">
      <c r="O332" s="11"/>
    </row>
    <row r="333" spans="15:15" x14ac:dyDescent="0.2">
      <c r="O333" s="11"/>
    </row>
    <row r="334" spans="15:15" x14ac:dyDescent="0.2">
      <c r="O334" s="11"/>
    </row>
    <row r="335" spans="15:15" x14ac:dyDescent="0.2">
      <c r="O335" s="11"/>
    </row>
    <row r="336" spans="15:15" x14ac:dyDescent="0.2">
      <c r="O336" s="11"/>
    </row>
    <row r="337" spans="15:15" x14ac:dyDescent="0.2">
      <c r="O337" s="11"/>
    </row>
    <row r="338" spans="15:15" x14ac:dyDescent="0.2">
      <c r="O338" s="11"/>
    </row>
    <row r="339" spans="15:15" x14ac:dyDescent="0.2">
      <c r="O339" s="11"/>
    </row>
    <row r="340" spans="15:15" x14ac:dyDescent="0.2">
      <c r="O340" s="11"/>
    </row>
    <row r="341" spans="15:15" x14ac:dyDescent="0.2">
      <c r="O341" s="11"/>
    </row>
    <row r="342" spans="15:15" x14ac:dyDescent="0.2">
      <c r="O342" s="11"/>
    </row>
    <row r="343" spans="15:15" x14ac:dyDescent="0.2">
      <c r="O343" s="11"/>
    </row>
    <row r="344" spans="15:15" x14ac:dyDescent="0.2">
      <c r="O344" s="11"/>
    </row>
    <row r="345" spans="15:15" x14ac:dyDescent="0.2">
      <c r="O345" s="11"/>
    </row>
    <row r="346" spans="15:15" x14ac:dyDescent="0.2">
      <c r="O346" s="11"/>
    </row>
    <row r="347" spans="15:15" x14ac:dyDescent="0.2">
      <c r="O347" s="11"/>
    </row>
    <row r="348" spans="15:15" x14ac:dyDescent="0.2">
      <c r="O348" s="11"/>
    </row>
    <row r="349" spans="15:15" x14ac:dyDescent="0.2">
      <c r="O349" s="11"/>
    </row>
    <row r="350" spans="15:15" x14ac:dyDescent="0.2">
      <c r="O350" s="11"/>
    </row>
    <row r="351" spans="15:15" x14ac:dyDescent="0.2">
      <c r="O351" s="11"/>
    </row>
    <row r="352" spans="15:15" x14ac:dyDescent="0.2">
      <c r="O352" s="11"/>
    </row>
    <row r="353" spans="15:15" x14ac:dyDescent="0.2">
      <c r="O353" s="11"/>
    </row>
    <row r="354" spans="15:15" x14ac:dyDescent="0.2">
      <c r="O354" s="11"/>
    </row>
    <row r="355" spans="15:15" x14ac:dyDescent="0.2">
      <c r="O355" s="11"/>
    </row>
    <row r="356" spans="15:15" x14ac:dyDescent="0.2">
      <c r="O356" s="11"/>
    </row>
    <row r="357" spans="15:15" x14ac:dyDescent="0.2">
      <c r="O357" s="11"/>
    </row>
    <row r="358" spans="15:15" x14ac:dyDescent="0.2">
      <c r="O358" s="11"/>
    </row>
    <row r="359" spans="15:15" x14ac:dyDescent="0.2">
      <c r="O359" s="11"/>
    </row>
    <row r="360" spans="15:15" x14ac:dyDescent="0.2">
      <c r="O360" s="11"/>
    </row>
    <row r="361" spans="15:15" x14ac:dyDescent="0.2">
      <c r="O361" s="11"/>
    </row>
    <row r="362" spans="15:15" x14ac:dyDescent="0.2">
      <c r="O362" s="11"/>
    </row>
    <row r="363" spans="15:15" x14ac:dyDescent="0.2">
      <c r="O363" s="11"/>
    </row>
    <row r="364" spans="15:15" x14ac:dyDescent="0.2">
      <c r="O364" s="11"/>
    </row>
    <row r="365" spans="15:15" x14ac:dyDescent="0.2">
      <c r="O365" s="11"/>
    </row>
    <row r="366" spans="15:15" x14ac:dyDescent="0.2">
      <c r="O366" s="11"/>
    </row>
    <row r="367" spans="15:15" x14ac:dyDescent="0.2">
      <c r="O367" s="11"/>
    </row>
    <row r="368" spans="15:15" x14ac:dyDescent="0.2">
      <c r="O368" s="11"/>
    </row>
    <row r="369" spans="15:15" x14ac:dyDescent="0.2">
      <c r="O369" s="11"/>
    </row>
    <row r="370" spans="15:15" x14ac:dyDescent="0.2">
      <c r="O370" s="11"/>
    </row>
    <row r="371" spans="15:15" x14ac:dyDescent="0.2">
      <c r="O371" s="11"/>
    </row>
  </sheetData>
  <sheetProtection algorithmName="SHA-512" hashValue="xn04ADQojod1hVem/6zeC7m35kJc6ffu6RWcC3v8bFpeql52o14GhXW653KgECR+YDUqoeKFAeGHG8GncMwT4Q==" saltValue="NpKsKvCyjqtAhvfFZZQprw==" spinCount="100000" sheet="1" objects="1" scenarios="1"/>
  <mergeCells count="23">
    <mergeCell ref="E22:G22"/>
    <mergeCell ref="B27:J27"/>
    <mergeCell ref="E19:I19"/>
    <mergeCell ref="C45:J45"/>
    <mergeCell ref="A1:K1"/>
    <mergeCell ref="A4:K4"/>
    <mergeCell ref="E15:I15"/>
    <mergeCell ref="E17:I17"/>
    <mergeCell ref="E7:I7"/>
    <mergeCell ref="F9:I9"/>
    <mergeCell ref="F11:I11"/>
    <mergeCell ref="E14:I14"/>
    <mergeCell ref="G3:J3"/>
    <mergeCell ref="E13:I13"/>
    <mergeCell ref="A2:K2"/>
    <mergeCell ref="B36:B38"/>
    <mergeCell ref="H25:I25"/>
    <mergeCell ref="H31:I31"/>
    <mergeCell ref="C53:J53"/>
    <mergeCell ref="B39:B40"/>
    <mergeCell ref="C46:J46"/>
    <mergeCell ref="C37:J38"/>
    <mergeCell ref="C40:I40"/>
  </mergeCells>
  <phoneticPr fontId="4" type="noConversion"/>
  <dataValidations xWindow="942" yWindow="837" count="11">
    <dataValidation allowBlank="1" showInputMessage="1" showErrorMessage="1" promptTitle="Datum Beitragsgesuch" prompt="In diese Zelle ist das Datum des Beitragsgesuch  im Format TT.MM.JJJJ oder TT-MM-JJJJ einzutragen." sqref="J31" xr:uid="{00000000-0002-0000-0000-000000000000}"/>
    <dataValidation type="custom" allowBlank="1" showInputMessage="1" showErrorMessage="1" errorTitle="Prozent absetzbare MwSt." error="Bevor Sie den Prozentsatz (Format 00,00) für die absetzbare Mehtwertsteuer eingeben, müssen Sie die nebenstehende Auswahl mit &lt;Ja&gt; aktivieren." promptTitle="Prozentsatz Absetzbarkeit" prompt="In diese Zelle ist der Prozentsatz der Absatzbarkeit der Mehrwertsteuer enzugeben." sqref="G25" xr:uid="{00000000-0002-0000-0000-000001000000}">
      <formula1>M25=1</formula1>
    </dataValidation>
    <dataValidation allowBlank="1" showInputMessage="1" showErrorMessage="1" promptTitle="Nummer Beitrag" prompt="In diese Zelle ist die Beitragsnummer einzutragen, die Sie aus dem Dekrete entnehmen, mit welchem der Beitrag gewährt worden ist." sqref="J29" xr:uid="{00000000-0002-0000-0000-000002000000}"/>
    <dataValidation allowBlank="1" showInputMessage="1" showErrorMessage="1" promptTitle="Prozentsatz Beitrag" prompt="In diese Zelle ist der Prozentsatz für die Beitragsgewährung einzutragen, den sie aus dem vorher genannnten Dekret entnehmen. Der Prozentsatz ist immer mit zwei Kommastellen einzutragen." sqref="H29" xr:uid="{00000000-0002-0000-0000-000003000000}"/>
    <dataValidation allowBlank="1" showInputMessage="1" showErrorMessage="1" promptTitle="Anerkannter Beitrag" prompt="In diese Zelle ist der Beitrag einzutragen, der aufgrund des genannten Dekretes gewährt worden ist einzutragen." sqref="I29" xr:uid="{00000000-0002-0000-0000-000004000000}"/>
    <dataValidation type="list" allowBlank="1" showInputMessage="1" showErrorMessage="1" errorTitle="Geschlecht Bürgermeister/in" error="In diese Zelle können Sie nur &lt;männlich&gt; oder &lt;weiblich&gt; aus dem Drop-Down-Feld auswählen." promptTitle="Geschlecht Bürgermeister/in" prompt="In diese Zelle können Sie nur &lt;m&gt; für männlich oder &lt;w&gt; für weiblich eintippen oder aus dem Drop-Down-Feld auswählen." sqref="I22" xr:uid="{00000000-0002-0000-0000-000005000000}">
      <formula1>"männlich,weiblich"</formula1>
    </dataValidation>
    <dataValidation allowBlank="1" showInputMessage="1" showErrorMessage="1" promptTitle="Kindergarten" prompt="In diese Zelle ist die Bezeichnung des Kindergartens einzutragen für welchen um einen Beitrag angesucht worden ist." sqref="E19:I19" xr:uid="{00000000-0002-0000-0000-000006000000}"/>
    <dataValidation allowBlank="1" showInputMessage="1" showErrorMessage="1" promptTitle="Nummer Dekret" prompt="In diese Zelle ist die Nummer des Dekretes mit welchem der Beitrag gewährt worden ist einzutragen." sqref="E29" xr:uid="{00000000-0002-0000-0000-000007000000}"/>
    <dataValidation allowBlank="1" showInputMessage="1" showErrorMessage="1" promptTitle="Datum Dekret" prompt="In diese Zelle ist das Datum des Dekretes mit welchem der Beitrag gewährt worden ist  im Format TT.MM.JJJJ oder TT-MM-JJJJ einzutragen." sqref="F29" xr:uid="{00000000-0002-0000-0000-000008000000}"/>
    <dataValidation allowBlank="1" showInputMessage="1" showErrorMessage="1" promptTitle="Datum Antrag Auszahlug" prompt="In diese Zelle ist das Datum des Antrages  um Auszahlung des Beitrages im Format TT.MM.JJJJ oder TT-MM-JJJJ einzutragen." sqref="E31" xr:uid="{00000000-0002-0000-0000-000009000000}"/>
    <dataValidation type="list" allowBlank="1" showInputMessage="1" showErrorMessage="1" errorTitle="Gemeinde" error="Sie müssen die Gemeinde aus dem Drop-Down-Feld in dieser Zelle auswählen" promptTitle="Gemeinde" prompt="Bitte die Gemeinde aus dem Drop-Down-Feld in dieser Zelle auswählen." sqref="E7:I7" xr:uid="{00000000-0002-0000-0000-00000A000000}">
      <formula1>gem</formula1>
    </dataValidation>
  </dataValidations>
  <hyperlinks>
    <hyperlink ref="H47" location="Rechnungen!A1" display="zur Aufstellung der Rechnungen …" xr:uid="{00000000-0004-0000-0000-000000000000}"/>
    <hyperlink ref="H49" location="Antrag!A1" display="zum Antrag …" xr:uid="{00000000-0004-0000-0000-000001000000}"/>
  </hyperlinks>
  <printOptions horizontalCentered="1"/>
  <pageMargins left="0.39370078740157483" right="0.39370078740157483" top="0.39370078740157483" bottom="0.39370078740157483" header="0.51181102362204722" footer="0.51181102362204722"/>
  <pageSetup paperSize="9" scale="8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5" r:id="rId4" name="Check Box 3">
              <controlPr locked="0" defaultSize="0" autoFill="0" autoLine="0" autoPict="0">
                <anchor moveWithCells="1">
                  <from>
                    <xdr:col>1</xdr:col>
                    <xdr:colOff>0</xdr:colOff>
                    <xdr:row>43</xdr:row>
                    <xdr:rowOff>9525</xdr:rowOff>
                  </from>
                  <to>
                    <xdr:col>2</xdr:col>
                    <xdr:colOff>38100</xdr:colOff>
                    <xdr:row>44</xdr:row>
                    <xdr:rowOff>9525</xdr:rowOff>
                  </to>
                </anchor>
              </controlPr>
            </control>
          </mc:Choice>
        </mc:AlternateContent>
        <mc:AlternateContent xmlns:mc="http://schemas.openxmlformats.org/markup-compatibility/2006">
          <mc:Choice Requires="x14">
            <control shapeId="3077" r:id="rId5" name="Check Box 5">
              <controlPr locked="0" defaultSize="0" autoFill="0" autoLine="0" autoPict="0">
                <anchor moveWithCells="1">
                  <from>
                    <xdr:col>1</xdr:col>
                    <xdr:colOff>0</xdr:colOff>
                    <xdr:row>44</xdr:row>
                    <xdr:rowOff>47625</xdr:rowOff>
                  </from>
                  <to>
                    <xdr:col>2</xdr:col>
                    <xdr:colOff>38100</xdr:colOff>
                    <xdr:row>44</xdr:row>
                    <xdr:rowOff>295275</xdr:rowOff>
                  </to>
                </anchor>
              </controlPr>
            </control>
          </mc:Choice>
        </mc:AlternateContent>
        <mc:AlternateContent xmlns:mc="http://schemas.openxmlformats.org/markup-compatibility/2006">
          <mc:Choice Requires="x14">
            <control shapeId="3106" r:id="rId6" name="Option Button 34">
              <controlPr locked="0" defaultSize="0" autoFill="0" autoLine="0" autoPict="0">
                <anchor moveWithCells="1">
                  <from>
                    <xdr:col>4</xdr:col>
                    <xdr:colOff>19050</xdr:colOff>
                    <xdr:row>24</xdr:row>
                    <xdr:rowOff>0</xdr:rowOff>
                  </from>
                  <to>
                    <xdr:col>4</xdr:col>
                    <xdr:colOff>352425</xdr:colOff>
                    <xdr:row>25</xdr:row>
                    <xdr:rowOff>28575</xdr:rowOff>
                  </to>
                </anchor>
              </controlPr>
            </control>
          </mc:Choice>
        </mc:AlternateContent>
        <mc:AlternateContent xmlns:mc="http://schemas.openxmlformats.org/markup-compatibility/2006">
          <mc:Choice Requires="x14">
            <control shapeId="3107" r:id="rId7" name="Option Button 35">
              <controlPr locked="0" defaultSize="0" autoFill="0" autoLine="0" autoPict="0">
                <anchor moveWithCells="1">
                  <from>
                    <xdr:col>4</xdr:col>
                    <xdr:colOff>438150</xdr:colOff>
                    <xdr:row>24</xdr:row>
                    <xdr:rowOff>0</xdr:rowOff>
                  </from>
                  <to>
                    <xdr:col>4</xdr:col>
                    <xdr:colOff>885825</xdr:colOff>
                    <xdr:row>25</xdr:row>
                    <xdr:rowOff>28575</xdr:rowOff>
                  </to>
                </anchor>
              </controlPr>
            </control>
          </mc:Choice>
        </mc:AlternateContent>
        <mc:AlternateContent xmlns:mc="http://schemas.openxmlformats.org/markup-compatibility/2006">
          <mc:Choice Requires="x14">
            <control shapeId="3168" r:id="rId8" name="Group Box 96">
              <controlPr defaultSize="0" autoFill="0" autoPict="0">
                <anchor moveWithCells="1">
                  <from>
                    <xdr:col>0</xdr:col>
                    <xdr:colOff>190500</xdr:colOff>
                    <xdr:row>35</xdr:row>
                    <xdr:rowOff>0</xdr:rowOff>
                  </from>
                  <to>
                    <xdr:col>10</xdr:col>
                    <xdr:colOff>0</xdr:colOff>
                    <xdr:row>40</xdr:row>
                    <xdr:rowOff>57150</xdr:rowOff>
                  </to>
                </anchor>
              </controlPr>
            </control>
          </mc:Choice>
        </mc:AlternateContent>
        <mc:AlternateContent xmlns:mc="http://schemas.openxmlformats.org/markup-compatibility/2006">
          <mc:Choice Requires="x14">
            <control shapeId="3190" r:id="rId9" name="Check Box 118">
              <controlPr locked="0" defaultSize="0" autoFill="0" autoLine="0" autoPict="0">
                <anchor moveWithCells="1">
                  <from>
                    <xdr:col>1</xdr:col>
                    <xdr:colOff>0</xdr:colOff>
                    <xdr:row>45</xdr:row>
                    <xdr:rowOff>47625</xdr:rowOff>
                  </from>
                  <to>
                    <xdr:col>2</xdr:col>
                    <xdr:colOff>38100</xdr:colOff>
                    <xdr:row>45</xdr:row>
                    <xdr:rowOff>295275</xdr:rowOff>
                  </to>
                </anchor>
              </controlPr>
            </control>
          </mc:Choice>
        </mc:AlternateContent>
        <mc:AlternateContent xmlns:mc="http://schemas.openxmlformats.org/markup-compatibility/2006">
          <mc:Choice Requires="x14">
            <control shapeId="3199" r:id="rId10" name="Option Button 127">
              <controlPr defaultSize="0" autoFill="0" autoLine="0" autoPict="0">
                <anchor moveWithCells="1">
                  <from>
                    <xdr:col>1</xdr:col>
                    <xdr:colOff>47625</xdr:colOff>
                    <xdr:row>35</xdr:row>
                    <xdr:rowOff>161925</xdr:rowOff>
                  </from>
                  <to>
                    <xdr:col>2</xdr:col>
                    <xdr:colOff>85725</xdr:colOff>
                    <xdr:row>37</xdr:row>
                    <xdr:rowOff>19050</xdr:rowOff>
                  </to>
                </anchor>
              </controlPr>
            </control>
          </mc:Choice>
        </mc:AlternateContent>
        <mc:AlternateContent xmlns:mc="http://schemas.openxmlformats.org/markup-compatibility/2006">
          <mc:Choice Requires="x14">
            <control shapeId="3201" r:id="rId11" name="Option Button 129">
              <controlPr defaultSize="0" autoFill="0" autoLine="0" autoPict="0">
                <anchor moveWithCells="1">
                  <from>
                    <xdr:col>1</xdr:col>
                    <xdr:colOff>47625</xdr:colOff>
                    <xdr:row>38</xdr:row>
                    <xdr:rowOff>85725</xdr:rowOff>
                  </from>
                  <to>
                    <xdr:col>2</xdr:col>
                    <xdr:colOff>85725</xdr:colOff>
                    <xdr:row>39</xdr:row>
                    <xdr:rowOff>104775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rgb="FFFFFF00"/>
    <pageSetUpPr fitToPage="1"/>
  </sheetPr>
  <dimension ref="A1:R398"/>
  <sheetViews>
    <sheetView showZeros="0" zoomScale="115" zoomScaleNormal="115" workbookViewId="0">
      <pane xSplit="1" ySplit="3" topLeftCell="B9" activePane="bottomRight" state="frozen"/>
      <selection pane="topRight" activeCell="B1" sqref="B1"/>
      <selection pane="bottomLeft" activeCell="A3" sqref="A3"/>
      <selection pane="bottomRight" activeCell="Q25" sqref="O25:Q25"/>
    </sheetView>
  </sheetViews>
  <sheetFormatPr baseColWidth="10" defaultRowHeight="12.75" x14ac:dyDescent="0.2"/>
  <cols>
    <col min="1" max="1" width="4.85546875" customWidth="1"/>
    <col min="2" max="2" width="37.7109375" customWidth="1"/>
    <col min="3" max="5" width="11.7109375" customWidth="1"/>
    <col min="6" max="6" width="12.42578125" customWidth="1"/>
    <col min="7" max="7" width="11.7109375" customWidth="1"/>
    <col min="9" max="9" width="7.7109375" style="25" customWidth="1"/>
    <col min="10" max="12" width="11.7109375" customWidth="1"/>
    <col min="13" max="13" width="9.5703125" style="25" customWidth="1"/>
    <col min="14" max="16" width="11.7109375" customWidth="1"/>
    <col min="17" max="18" width="48.7109375" customWidth="1"/>
  </cols>
  <sheetData>
    <row r="1" spans="1:18" s="52" customFormat="1" ht="18" customHeight="1" x14ac:dyDescent="0.2">
      <c r="A1" s="97"/>
      <c r="B1" s="98" t="str">
        <f>IF(Daten!E7="","Sie müssen in Blatt &lt;Daten&gt; in Zelle &lt;E7&gt; die Gemeinde und in Zelle &lt;E19&gt; den Kindergarten eintragen.","Aufstellung der Rechnungen der Gemeinde " &amp; Daten!E7 &amp; " für den Kindergarten »" &amp; Daten!E19 &amp; "«")</f>
        <v>Sie müssen in Blatt &lt;Daten&gt; in Zelle &lt;E7&gt; die Gemeinde und in Zelle &lt;E19&gt; den Kindergarten eintragen.</v>
      </c>
      <c r="C1" s="99"/>
      <c r="D1" s="99"/>
      <c r="E1" s="99"/>
      <c r="F1" s="99"/>
      <c r="G1" s="99"/>
      <c r="H1" s="99"/>
      <c r="I1" s="100"/>
      <c r="J1" s="99"/>
      <c r="K1" s="99"/>
      <c r="L1" s="99"/>
      <c r="M1" s="100"/>
      <c r="N1" s="250" t="s">
        <v>1165</v>
      </c>
      <c r="O1" s="250"/>
      <c r="P1" s="188">
        <f>IF(SUM(P4:P101)&gt;Daten!I29,Daten!I29,SUM(P4:P101))</f>
        <v>0</v>
      </c>
      <c r="Q1" s="88"/>
      <c r="R1" s="88"/>
    </row>
    <row r="2" spans="1:18" ht="50.45" customHeight="1" x14ac:dyDescent="0.2">
      <c r="A2" s="109" t="s">
        <v>0</v>
      </c>
      <c r="B2" s="113" t="s">
        <v>10</v>
      </c>
      <c r="C2" s="122" t="s">
        <v>2</v>
      </c>
      <c r="D2" s="110" t="s">
        <v>1</v>
      </c>
      <c r="E2" s="123" t="s">
        <v>11</v>
      </c>
      <c r="F2" s="112" t="s">
        <v>1203</v>
      </c>
      <c r="G2" s="110" t="s">
        <v>12</v>
      </c>
      <c r="H2" s="111" t="s">
        <v>138</v>
      </c>
      <c r="I2" s="110" t="s">
        <v>1207</v>
      </c>
      <c r="J2" s="110" t="s">
        <v>1204</v>
      </c>
      <c r="K2" s="110" t="s">
        <v>1157</v>
      </c>
      <c r="L2" s="110" t="s">
        <v>1167</v>
      </c>
      <c r="M2" s="110" t="s">
        <v>1168</v>
      </c>
      <c r="N2" s="110" t="s">
        <v>17</v>
      </c>
      <c r="O2" s="111" t="s">
        <v>13</v>
      </c>
      <c r="P2" s="187" t="s">
        <v>1170</v>
      </c>
      <c r="Q2" s="246" t="s">
        <v>16</v>
      </c>
      <c r="R2" s="248" t="s">
        <v>16</v>
      </c>
    </row>
    <row r="3" spans="1:18" ht="13.5" thickBot="1" x14ac:dyDescent="0.25">
      <c r="A3" s="132"/>
      <c r="B3" s="133" t="s">
        <v>1160</v>
      </c>
      <c r="C3" s="132"/>
      <c r="D3" s="137"/>
      <c r="E3" s="96">
        <f>SUM(E4:E103)</f>
        <v>0</v>
      </c>
      <c r="F3" s="108">
        <f>SUM(F4:F103)</f>
        <v>0</v>
      </c>
      <c r="G3" s="134"/>
      <c r="H3" s="134"/>
      <c r="I3" s="136"/>
      <c r="J3" s="38">
        <f>SUM(J4:J101)</f>
        <v>0</v>
      </c>
      <c r="K3" s="38">
        <f>SUM(K4:K101)</f>
        <v>0</v>
      </c>
      <c r="L3" s="135"/>
      <c r="M3" s="136"/>
      <c r="N3" s="38">
        <f>SUM(N4:N101)</f>
        <v>0</v>
      </c>
      <c r="O3" s="135"/>
      <c r="P3" s="96">
        <f>SUM(P4:P103)</f>
        <v>0</v>
      </c>
      <c r="Q3" s="247"/>
      <c r="R3" s="249"/>
    </row>
    <row r="4" spans="1:18" x14ac:dyDescent="0.2">
      <c r="A4" s="27"/>
      <c r="B4" s="193"/>
      <c r="C4" s="194"/>
      <c r="D4" s="141"/>
      <c r="E4" s="124"/>
      <c r="F4" s="116"/>
      <c r="G4" s="195"/>
      <c r="H4" s="101"/>
      <c r="I4" s="103"/>
      <c r="J4" s="28">
        <f>ROUND(F4/(1+I4),2)</f>
        <v>0</v>
      </c>
      <c r="K4" s="28">
        <f>F4-J4</f>
        <v>0</v>
      </c>
      <c r="L4" s="29" t="str">
        <f>IF(F4=0,"",IF(OR(Daten!$M$25=1,Daten!$M$25=TRUE),"ja","nein"))</f>
        <v/>
      </c>
      <c r="M4" s="105" t="str">
        <f t="shared" ref="M4:M67" si="0">IF(L4="","",IF(L4="ja",absetzbar,"n.a."))</f>
        <v/>
      </c>
      <c r="N4" s="28">
        <f>IF(AND(L4="ja",M4=1),J4,IF(AND(L4="ja",M4&lt;1),J4+(K4*(1-M4)),F4))</f>
        <v>0</v>
      </c>
      <c r="O4" s="30">
        <f t="shared" ref="O4:O35" si="1">IF(E4="",0,proz_beitrag)</f>
        <v>0</v>
      </c>
      <c r="P4" s="31">
        <f>ROUND(N4*proz_beitrag,2)</f>
        <v>0</v>
      </c>
      <c r="Q4" s="44"/>
      <c r="R4" s="45"/>
    </row>
    <row r="5" spans="1:18" x14ac:dyDescent="0.2">
      <c r="A5" s="27" t="str">
        <f>IF(B5="","",SUBTOTAL(3,$B$4:B5))</f>
        <v/>
      </c>
      <c r="B5" s="114"/>
      <c r="C5" s="118"/>
      <c r="D5" s="142"/>
      <c r="E5" s="119"/>
      <c r="F5" s="116"/>
      <c r="G5" s="43"/>
      <c r="H5" s="101"/>
      <c r="I5" s="103"/>
      <c r="J5" s="28">
        <f>ROUND(F5/(1+I5),2)</f>
        <v>0</v>
      </c>
      <c r="K5" s="28">
        <f>F5-J5</f>
        <v>0</v>
      </c>
      <c r="L5" s="29" t="str">
        <f>IF(F5=0,"",IF(OR(Daten!$M$25=1,Daten!$M$25=TRUE),"ja","nein"))</f>
        <v/>
      </c>
      <c r="M5" s="105" t="str">
        <f t="shared" si="0"/>
        <v/>
      </c>
      <c r="N5" s="28">
        <f>IF(AND(L5="ja",M5=1),J5,IF(AND(L5="ja",M5&lt;1),J5+(K5*(1-M5)),F5))</f>
        <v>0</v>
      </c>
      <c r="O5" s="30">
        <f>IF(E5="",0,proz_beitrag)</f>
        <v>0</v>
      </c>
      <c r="P5" s="31">
        <f>ROUND(N5*proz_beitrag,2)</f>
        <v>0</v>
      </c>
      <c r="Q5" s="46"/>
      <c r="R5" s="47"/>
    </row>
    <row r="6" spans="1:18" x14ac:dyDescent="0.2">
      <c r="A6" s="27" t="str">
        <f>IF(B6="","",SUBTOTAL(3,$B$4:B6))</f>
        <v/>
      </c>
      <c r="B6" s="114"/>
      <c r="C6" s="118"/>
      <c r="D6" s="142"/>
      <c r="E6" s="119"/>
      <c r="F6" s="116"/>
      <c r="G6" s="43"/>
      <c r="H6" s="101"/>
      <c r="I6" s="103"/>
      <c r="J6" s="28">
        <f t="shared" ref="J6:J68" si="2">ROUND(F6/(1+I6),2)</f>
        <v>0</v>
      </c>
      <c r="K6" s="28">
        <f t="shared" ref="K6:K68" si="3">F6-J6</f>
        <v>0</v>
      </c>
      <c r="L6" s="29" t="str">
        <f>IF(F6=0,"",IF(OR(Daten!$M$25=1,Daten!$M$25=TRUE),"ja","nein"))</f>
        <v/>
      </c>
      <c r="M6" s="105" t="str">
        <f t="shared" si="0"/>
        <v/>
      </c>
      <c r="N6" s="28">
        <f t="shared" ref="N6:N68" si="4">IF(AND(L6="ja",M6=1),J6,IF(AND(L6="ja",M6&lt;1),J6+(K6*(1-M6)),F6))</f>
        <v>0</v>
      </c>
      <c r="O6" s="30">
        <f t="shared" si="1"/>
        <v>0</v>
      </c>
      <c r="P6" s="31">
        <f t="shared" ref="P6:P68" si="5">ROUND(N6*proz_beitrag,2)</f>
        <v>0</v>
      </c>
      <c r="Q6" s="46"/>
      <c r="R6" s="47"/>
    </row>
    <row r="7" spans="1:18" x14ac:dyDescent="0.2">
      <c r="A7" s="27" t="str">
        <f>IF(B7="","",SUBTOTAL(3,$B$4:B7))</f>
        <v/>
      </c>
      <c r="B7" s="114"/>
      <c r="C7" s="118"/>
      <c r="D7" s="142"/>
      <c r="E7" s="119"/>
      <c r="F7" s="116"/>
      <c r="G7" s="43"/>
      <c r="H7" s="101"/>
      <c r="I7" s="103"/>
      <c r="J7" s="28">
        <f t="shared" si="2"/>
        <v>0</v>
      </c>
      <c r="K7" s="28">
        <f t="shared" si="3"/>
        <v>0</v>
      </c>
      <c r="L7" s="29" t="str">
        <f>IF(F7=0,"",IF(OR(Daten!$M$25=1,Daten!$M$25=TRUE),"ja","nein"))</f>
        <v/>
      </c>
      <c r="M7" s="105" t="str">
        <f t="shared" si="0"/>
        <v/>
      </c>
      <c r="N7" s="28">
        <f t="shared" si="4"/>
        <v>0</v>
      </c>
      <c r="O7" s="30">
        <f t="shared" si="1"/>
        <v>0</v>
      </c>
      <c r="P7" s="31">
        <f t="shared" si="5"/>
        <v>0</v>
      </c>
      <c r="Q7" s="46"/>
      <c r="R7" s="47"/>
    </row>
    <row r="8" spans="1:18" x14ac:dyDescent="0.2">
      <c r="A8" s="27" t="str">
        <f>IF(B8="","",SUBTOTAL(3,$B$4:B8))</f>
        <v/>
      </c>
      <c r="B8" s="114"/>
      <c r="C8" s="118"/>
      <c r="D8" s="142"/>
      <c r="E8" s="119"/>
      <c r="F8" s="116"/>
      <c r="G8" s="43"/>
      <c r="H8" s="101"/>
      <c r="I8" s="103"/>
      <c r="J8" s="28">
        <f t="shared" si="2"/>
        <v>0</v>
      </c>
      <c r="K8" s="28">
        <f t="shared" si="3"/>
        <v>0</v>
      </c>
      <c r="L8" s="29" t="str">
        <f>IF(F8=0,"",IF(OR(Daten!$M$25=1,Daten!$M$25=TRUE),"ja","nein"))</f>
        <v/>
      </c>
      <c r="M8" s="105" t="str">
        <f t="shared" si="0"/>
        <v/>
      </c>
      <c r="N8" s="28">
        <f t="shared" si="4"/>
        <v>0</v>
      </c>
      <c r="O8" s="30">
        <f t="shared" si="1"/>
        <v>0</v>
      </c>
      <c r="P8" s="31">
        <f t="shared" si="5"/>
        <v>0</v>
      </c>
      <c r="Q8" s="46"/>
      <c r="R8" s="47"/>
    </row>
    <row r="9" spans="1:18" x14ac:dyDescent="0.2">
      <c r="A9" s="27" t="str">
        <f>IF(B9="","",SUBTOTAL(3,$B$4:B9))</f>
        <v/>
      </c>
      <c r="B9" s="114"/>
      <c r="C9" s="118"/>
      <c r="D9" s="142"/>
      <c r="E9" s="119"/>
      <c r="F9" s="116"/>
      <c r="G9" s="43"/>
      <c r="H9" s="101"/>
      <c r="I9" s="103"/>
      <c r="J9" s="28">
        <f t="shared" si="2"/>
        <v>0</v>
      </c>
      <c r="K9" s="28">
        <f t="shared" si="3"/>
        <v>0</v>
      </c>
      <c r="L9" s="29" t="str">
        <f>IF(F9=0,"",IF(OR(Daten!$M$25=1,Daten!$M$25=TRUE),"ja","nein"))</f>
        <v/>
      </c>
      <c r="M9" s="105" t="str">
        <f t="shared" si="0"/>
        <v/>
      </c>
      <c r="N9" s="28">
        <f t="shared" si="4"/>
        <v>0</v>
      </c>
      <c r="O9" s="30">
        <f t="shared" si="1"/>
        <v>0</v>
      </c>
      <c r="P9" s="31">
        <f t="shared" si="5"/>
        <v>0</v>
      </c>
      <c r="Q9" s="46"/>
      <c r="R9" s="47"/>
    </row>
    <row r="10" spans="1:18" x14ac:dyDescent="0.2">
      <c r="A10" s="27" t="str">
        <f>IF(B10="","",SUBTOTAL(3,$B$4:B10))</f>
        <v/>
      </c>
      <c r="B10" s="114"/>
      <c r="C10" s="118"/>
      <c r="D10" s="142"/>
      <c r="E10" s="119"/>
      <c r="F10" s="116"/>
      <c r="G10" s="43"/>
      <c r="H10" s="101"/>
      <c r="I10" s="103"/>
      <c r="J10" s="28">
        <f t="shared" si="2"/>
        <v>0</v>
      </c>
      <c r="K10" s="28">
        <f t="shared" si="3"/>
        <v>0</v>
      </c>
      <c r="L10" s="29" t="str">
        <f>IF(F10=0,"",IF(OR(Daten!$M$25=1,Daten!$M$25=TRUE),"ja","nein"))</f>
        <v/>
      </c>
      <c r="M10" s="105" t="str">
        <f t="shared" si="0"/>
        <v/>
      </c>
      <c r="N10" s="28">
        <f t="shared" si="4"/>
        <v>0</v>
      </c>
      <c r="O10" s="30">
        <f t="shared" si="1"/>
        <v>0</v>
      </c>
      <c r="P10" s="31">
        <f t="shared" si="5"/>
        <v>0</v>
      </c>
      <c r="Q10" s="46"/>
      <c r="R10" s="47"/>
    </row>
    <row r="11" spans="1:18" x14ac:dyDescent="0.2">
      <c r="A11" s="27" t="str">
        <f>IF(B11="","",SUBTOTAL(3,$B$4:B11))</f>
        <v/>
      </c>
      <c r="B11" s="114"/>
      <c r="C11" s="118"/>
      <c r="D11" s="142"/>
      <c r="E11" s="119"/>
      <c r="F11" s="116"/>
      <c r="G11" s="43"/>
      <c r="H11" s="101"/>
      <c r="I11" s="103"/>
      <c r="J11" s="28">
        <f t="shared" si="2"/>
        <v>0</v>
      </c>
      <c r="K11" s="28">
        <f t="shared" si="3"/>
        <v>0</v>
      </c>
      <c r="L11" s="29" t="str">
        <f>IF(F11=0,"",IF(OR(Daten!$M$25=1,Daten!$M$25=TRUE),"ja","nein"))</f>
        <v/>
      </c>
      <c r="M11" s="105" t="str">
        <f t="shared" si="0"/>
        <v/>
      </c>
      <c r="N11" s="28">
        <f t="shared" si="4"/>
        <v>0</v>
      </c>
      <c r="O11" s="30">
        <f t="shared" si="1"/>
        <v>0</v>
      </c>
      <c r="P11" s="31">
        <f t="shared" si="5"/>
        <v>0</v>
      </c>
      <c r="Q11" s="46"/>
      <c r="R11" s="47"/>
    </row>
    <row r="12" spans="1:18" x14ac:dyDescent="0.2">
      <c r="A12" s="27" t="str">
        <f>IF(B12="","",SUBTOTAL(3,$B$4:B12))</f>
        <v/>
      </c>
      <c r="B12" s="114"/>
      <c r="C12" s="118"/>
      <c r="D12" s="142"/>
      <c r="E12" s="119"/>
      <c r="F12" s="116"/>
      <c r="G12" s="43"/>
      <c r="H12" s="101"/>
      <c r="I12" s="103"/>
      <c r="J12" s="28">
        <f t="shared" si="2"/>
        <v>0</v>
      </c>
      <c r="K12" s="28">
        <f t="shared" si="3"/>
        <v>0</v>
      </c>
      <c r="L12" s="29" t="str">
        <f>IF(F12=0,"",IF(OR(Daten!$M$25=1,Daten!$M$25=TRUE),"ja","nein"))</f>
        <v/>
      </c>
      <c r="M12" s="105" t="str">
        <f t="shared" si="0"/>
        <v/>
      </c>
      <c r="N12" s="28">
        <f t="shared" si="4"/>
        <v>0</v>
      </c>
      <c r="O12" s="30">
        <f t="shared" si="1"/>
        <v>0</v>
      </c>
      <c r="P12" s="31">
        <f t="shared" si="5"/>
        <v>0</v>
      </c>
      <c r="Q12" s="46"/>
      <c r="R12" s="47"/>
    </row>
    <row r="13" spans="1:18" x14ac:dyDescent="0.2">
      <c r="A13" s="27" t="str">
        <f>IF(B13="","",SUBTOTAL(3,$B$4:B13))</f>
        <v/>
      </c>
      <c r="B13" s="114"/>
      <c r="C13" s="118"/>
      <c r="D13" s="142"/>
      <c r="E13" s="119"/>
      <c r="F13" s="116"/>
      <c r="G13" s="43"/>
      <c r="H13" s="101"/>
      <c r="I13" s="103"/>
      <c r="J13" s="28">
        <f t="shared" si="2"/>
        <v>0</v>
      </c>
      <c r="K13" s="28">
        <f t="shared" si="3"/>
        <v>0</v>
      </c>
      <c r="L13" s="29" t="str">
        <f>IF(F13=0,"",IF(OR(Daten!$M$25=1,Daten!$M$25=TRUE),"ja","nein"))</f>
        <v/>
      </c>
      <c r="M13" s="105" t="str">
        <f t="shared" si="0"/>
        <v/>
      </c>
      <c r="N13" s="28">
        <f t="shared" si="4"/>
        <v>0</v>
      </c>
      <c r="O13" s="30">
        <f t="shared" si="1"/>
        <v>0</v>
      </c>
      <c r="P13" s="31">
        <f t="shared" si="5"/>
        <v>0</v>
      </c>
      <c r="Q13" s="46"/>
      <c r="R13" s="47"/>
    </row>
    <row r="14" spans="1:18" x14ac:dyDescent="0.2">
      <c r="A14" s="27" t="str">
        <f>IF(B14="","",SUBTOTAL(3,$B$4:B14))</f>
        <v/>
      </c>
      <c r="B14" s="114"/>
      <c r="C14" s="118"/>
      <c r="D14" s="142"/>
      <c r="E14" s="119"/>
      <c r="F14" s="116"/>
      <c r="G14" s="43"/>
      <c r="H14" s="101"/>
      <c r="I14" s="103"/>
      <c r="J14" s="28">
        <f t="shared" si="2"/>
        <v>0</v>
      </c>
      <c r="K14" s="28">
        <f t="shared" si="3"/>
        <v>0</v>
      </c>
      <c r="L14" s="29" t="str">
        <f>IF(F14=0,"",IF(OR(Daten!$M$25=1,Daten!$M$25=TRUE),"ja","nein"))</f>
        <v/>
      </c>
      <c r="M14" s="105" t="str">
        <f t="shared" si="0"/>
        <v/>
      </c>
      <c r="N14" s="28">
        <f t="shared" si="4"/>
        <v>0</v>
      </c>
      <c r="O14" s="30">
        <f t="shared" si="1"/>
        <v>0</v>
      </c>
      <c r="P14" s="31">
        <f t="shared" si="5"/>
        <v>0</v>
      </c>
      <c r="Q14" s="46"/>
      <c r="R14" s="47"/>
    </row>
    <row r="15" spans="1:18" x14ac:dyDescent="0.2">
      <c r="A15" s="27" t="str">
        <f>IF(B15="","",SUBTOTAL(3,$B$4:B15))</f>
        <v/>
      </c>
      <c r="B15" s="114"/>
      <c r="C15" s="118"/>
      <c r="D15" s="142"/>
      <c r="E15" s="119"/>
      <c r="F15" s="116"/>
      <c r="G15" s="43"/>
      <c r="H15" s="101"/>
      <c r="I15" s="103"/>
      <c r="J15" s="28">
        <f t="shared" si="2"/>
        <v>0</v>
      </c>
      <c r="K15" s="28">
        <f t="shared" si="3"/>
        <v>0</v>
      </c>
      <c r="L15" s="29" t="str">
        <f>IF(F15=0,"",IF(OR(Daten!$M$25=1,Daten!$M$25=TRUE),"ja","nein"))</f>
        <v/>
      </c>
      <c r="M15" s="105" t="str">
        <f t="shared" si="0"/>
        <v/>
      </c>
      <c r="N15" s="28">
        <f t="shared" si="4"/>
        <v>0</v>
      </c>
      <c r="O15" s="30">
        <f t="shared" si="1"/>
        <v>0</v>
      </c>
      <c r="P15" s="31">
        <f t="shared" si="5"/>
        <v>0</v>
      </c>
      <c r="Q15" s="46"/>
      <c r="R15" s="47"/>
    </row>
    <row r="16" spans="1:18" x14ac:dyDescent="0.2">
      <c r="A16" s="27" t="str">
        <f>IF(B16="","",SUBTOTAL(3,$B$4:B16))</f>
        <v/>
      </c>
      <c r="B16" s="114"/>
      <c r="C16" s="118"/>
      <c r="D16" s="142"/>
      <c r="E16" s="119"/>
      <c r="F16" s="116"/>
      <c r="G16" s="43"/>
      <c r="H16" s="101"/>
      <c r="I16" s="103"/>
      <c r="J16" s="28">
        <f t="shared" si="2"/>
        <v>0</v>
      </c>
      <c r="K16" s="28">
        <f t="shared" si="3"/>
        <v>0</v>
      </c>
      <c r="L16" s="29" t="str">
        <f>IF(F16=0,"",IF(OR(Daten!$M$25=1,Daten!$M$25=TRUE),"ja","nein"))</f>
        <v/>
      </c>
      <c r="M16" s="105" t="str">
        <f t="shared" si="0"/>
        <v/>
      </c>
      <c r="N16" s="28">
        <f t="shared" si="4"/>
        <v>0</v>
      </c>
      <c r="O16" s="30">
        <f t="shared" si="1"/>
        <v>0</v>
      </c>
      <c r="P16" s="31">
        <f t="shared" si="5"/>
        <v>0</v>
      </c>
      <c r="Q16" s="46"/>
      <c r="R16" s="47"/>
    </row>
    <row r="17" spans="1:18" x14ac:dyDescent="0.2">
      <c r="A17" s="27" t="str">
        <f>IF(B17="","",SUBTOTAL(3,$B$4:B17))</f>
        <v/>
      </c>
      <c r="B17" s="114"/>
      <c r="C17" s="118"/>
      <c r="D17" s="142"/>
      <c r="E17" s="119"/>
      <c r="F17" s="116"/>
      <c r="G17" s="43"/>
      <c r="H17" s="101"/>
      <c r="I17" s="103"/>
      <c r="J17" s="28">
        <f t="shared" si="2"/>
        <v>0</v>
      </c>
      <c r="K17" s="28">
        <f t="shared" si="3"/>
        <v>0</v>
      </c>
      <c r="L17" s="29" t="str">
        <f>IF(F17=0,"",IF(OR(Daten!$M$25=1,Daten!$M$25=TRUE),"ja","nein"))</f>
        <v/>
      </c>
      <c r="M17" s="105" t="str">
        <f t="shared" si="0"/>
        <v/>
      </c>
      <c r="N17" s="28">
        <f t="shared" si="4"/>
        <v>0</v>
      </c>
      <c r="O17" s="30">
        <f t="shared" si="1"/>
        <v>0</v>
      </c>
      <c r="P17" s="31">
        <f t="shared" si="5"/>
        <v>0</v>
      </c>
      <c r="Q17" s="46"/>
      <c r="R17" s="47"/>
    </row>
    <row r="18" spans="1:18" x14ac:dyDescent="0.2">
      <c r="A18" s="27" t="str">
        <f>IF(B18="","",SUBTOTAL(3,$B$4:B18))</f>
        <v/>
      </c>
      <c r="B18" s="114"/>
      <c r="C18" s="118"/>
      <c r="D18" s="142"/>
      <c r="E18" s="119"/>
      <c r="F18" s="116"/>
      <c r="G18" s="43"/>
      <c r="H18" s="101"/>
      <c r="I18" s="103"/>
      <c r="J18" s="28">
        <f t="shared" si="2"/>
        <v>0</v>
      </c>
      <c r="K18" s="28">
        <f t="shared" si="3"/>
        <v>0</v>
      </c>
      <c r="L18" s="29" t="str">
        <f>IF(F18=0,"",IF(OR(Daten!$M$25=1,Daten!$M$25=TRUE),"ja","nein"))</f>
        <v/>
      </c>
      <c r="M18" s="105" t="str">
        <f t="shared" si="0"/>
        <v/>
      </c>
      <c r="N18" s="28">
        <f t="shared" si="4"/>
        <v>0</v>
      </c>
      <c r="O18" s="30">
        <f t="shared" si="1"/>
        <v>0</v>
      </c>
      <c r="P18" s="31">
        <f t="shared" si="5"/>
        <v>0</v>
      </c>
      <c r="Q18" s="46"/>
      <c r="R18" s="47"/>
    </row>
    <row r="19" spans="1:18" x14ac:dyDescent="0.2">
      <c r="A19" s="27" t="str">
        <f>IF(B19="","",SUBTOTAL(3,$B$4:B19))</f>
        <v/>
      </c>
      <c r="B19" s="114"/>
      <c r="C19" s="118"/>
      <c r="D19" s="142"/>
      <c r="E19" s="119"/>
      <c r="F19" s="116"/>
      <c r="G19" s="43"/>
      <c r="H19" s="101"/>
      <c r="I19" s="103"/>
      <c r="J19" s="28">
        <f t="shared" si="2"/>
        <v>0</v>
      </c>
      <c r="K19" s="28">
        <f t="shared" si="3"/>
        <v>0</v>
      </c>
      <c r="L19" s="29" t="str">
        <f>IF(F19=0,"",IF(OR(Daten!$M$25=1,Daten!$M$25=TRUE),"ja","nein"))</f>
        <v/>
      </c>
      <c r="M19" s="105" t="str">
        <f t="shared" si="0"/>
        <v/>
      </c>
      <c r="N19" s="28">
        <f t="shared" si="4"/>
        <v>0</v>
      </c>
      <c r="O19" s="30">
        <f t="shared" si="1"/>
        <v>0</v>
      </c>
      <c r="P19" s="31">
        <f t="shared" si="5"/>
        <v>0</v>
      </c>
      <c r="Q19" s="46"/>
      <c r="R19" s="47"/>
    </row>
    <row r="20" spans="1:18" x14ac:dyDescent="0.2">
      <c r="A20" s="27" t="str">
        <f>IF(B20="","",SUBTOTAL(3,$B$4:B20))</f>
        <v/>
      </c>
      <c r="B20" s="114"/>
      <c r="C20" s="118"/>
      <c r="D20" s="142"/>
      <c r="E20" s="119"/>
      <c r="F20" s="116"/>
      <c r="G20" s="43"/>
      <c r="H20" s="101"/>
      <c r="I20" s="103"/>
      <c r="J20" s="28">
        <f t="shared" si="2"/>
        <v>0</v>
      </c>
      <c r="K20" s="28">
        <f t="shared" si="3"/>
        <v>0</v>
      </c>
      <c r="L20" s="29" t="str">
        <f>IF(F20=0,"",IF(OR(Daten!$M$25=1,Daten!$M$25=TRUE),"ja","nein"))</f>
        <v/>
      </c>
      <c r="M20" s="105" t="str">
        <f t="shared" si="0"/>
        <v/>
      </c>
      <c r="N20" s="28">
        <f t="shared" si="4"/>
        <v>0</v>
      </c>
      <c r="O20" s="30">
        <f t="shared" si="1"/>
        <v>0</v>
      </c>
      <c r="P20" s="31">
        <f t="shared" si="5"/>
        <v>0</v>
      </c>
      <c r="Q20" s="46"/>
      <c r="R20" s="47"/>
    </row>
    <row r="21" spans="1:18" x14ac:dyDescent="0.2">
      <c r="A21" s="27" t="str">
        <f>IF(B21="","",SUBTOTAL(3,$B$4:B21))</f>
        <v/>
      </c>
      <c r="B21" s="114"/>
      <c r="C21" s="118"/>
      <c r="D21" s="142"/>
      <c r="E21" s="119"/>
      <c r="F21" s="116"/>
      <c r="G21" s="43"/>
      <c r="H21" s="101"/>
      <c r="I21" s="103"/>
      <c r="J21" s="28">
        <f t="shared" si="2"/>
        <v>0</v>
      </c>
      <c r="K21" s="28">
        <f t="shared" si="3"/>
        <v>0</v>
      </c>
      <c r="L21" s="29" t="str">
        <f>IF(F21=0,"",IF(OR(Daten!$M$25=1,Daten!$M$25=TRUE),"ja","nein"))</f>
        <v/>
      </c>
      <c r="M21" s="105" t="str">
        <f t="shared" si="0"/>
        <v/>
      </c>
      <c r="N21" s="28">
        <f t="shared" si="4"/>
        <v>0</v>
      </c>
      <c r="O21" s="30">
        <f t="shared" si="1"/>
        <v>0</v>
      </c>
      <c r="P21" s="31">
        <f t="shared" si="5"/>
        <v>0</v>
      </c>
      <c r="Q21" s="46"/>
      <c r="R21" s="47"/>
    </row>
    <row r="22" spans="1:18" x14ac:dyDescent="0.2">
      <c r="A22" s="27" t="str">
        <f>IF(B22="","",SUBTOTAL(3,$B$4:B22))</f>
        <v/>
      </c>
      <c r="B22" s="114"/>
      <c r="C22" s="118"/>
      <c r="D22" s="142"/>
      <c r="E22" s="119"/>
      <c r="F22" s="116"/>
      <c r="G22" s="43"/>
      <c r="H22" s="101"/>
      <c r="I22" s="103"/>
      <c r="J22" s="28">
        <f t="shared" si="2"/>
        <v>0</v>
      </c>
      <c r="K22" s="28">
        <f t="shared" si="3"/>
        <v>0</v>
      </c>
      <c r="L22" s="29" t="str">
        <f>IF(F22=0,"",IF(OR(Daten!$M$25=1,Daten!$M$25=TRUE),"ja","nein"))</f>
        <v/>
      </c>
      <c r="M22" s="105" t="str">
        <f t="shared" si="0"/>
        <v/>
      </c>
      <c r="N22" s="28">
        <f t="shared" si="4"/>
        <v>0</v>
      </c>
      <c r="O22" s="30">
        <f t="shared" si="1"/>
        <v>0</v>
      </c>
      <c r="P22" s="31">
        <f t="shared" si="5"/>
        <v>0</v>
      </c>
      <c r="Q22" s="46"/>
      <c r="R22" s="47"/>
    </row>
    <row r="23" spans="1:18" x14ac:dyDescent="0.2">
      <c r="A23" s="27" t="str">
        <f>IF(B23="","",SUBTOTAL(3,$B$4:B23))</f>
        <v/>
      </c>
      <c r="B23" s="114"/>
      <c r="C23" s="118"/>
      <c r="D23" s="142"/>
      <c r="E23" s="119"/>
      <c r="F23" s="116"/>
      <c r="G23" s="43"/>
      <c r="H23" s="101"/>
      <c r="I23" s="103"/>
      <c r="J23" s="28">
        <f t="shared" si="2"/>
        <v>0</v>
      </c>
      <c r="K23" s="28">
        <f t="shared" si="3"/>
        <v>0</v>
      </c>
      <c r="L23" s="29" t="str">
        <f>IF(F23=0,"",IF(OR(Daten!$M$25=1,Daten!$M$25=TRUE),"ja","nein"))</f>
        <v/>
      </c>
      <c r="M23" s="105" t="str">
        <f t="shared" si="0"/>
        <v/>
      </c>
      <c r="N23" s="28">
        <f t="shared" si="4"/>
        <v>0</v>
      </c>
      <c r="O23" s="30">
        <f t="shared" si="1"/>
        <v>0</v>
      </c>
      <c r="P23" s="31">
        <f t="shared" si="5"/>
        <v>0</v>
      </c>
      <c r="Q23" s="46"/>
      <c r="R23" s="47"/>
    </row>
    <row r="24" spans="1:18" x14ac:dyDescent="0.2">
      <c r="A24" s="27" t="str">
        <f>IF(B24="","",SUBTOTAL(3,$B$4:B24))</f>
        <v/>
      </c>
      <c r="B24" s="114"/>
      <c r="C24" s="118"/>
      <c r="D24" s="142"/>
      <c r="E24" s="119"/>
      <c r="F24" s="116"/>
      <c r="G24" s="43"/>
      <c r="H24" s="101"/>
      <c r="I24" s="103"/>
      <c r="J24" s="28">
        <f t="shared" si="2"/>
        <v>0</v>
      </c>
      <c r="K24" s="28">
        <f t="shared" si="3"/>
        <v>0</v>
      </c>
      <c r="L24" s="29" t="str">
        <f>IF(F24=0,"",IF(OR(Daten!$M$25=1,Daten!$M$25=TRUE),"ja","nein"))</f>
        <v/>
      </c>
      <c r="M24" s="105" t="str">
        <f t="shared" si="0"/>
        <v/>
      </c>
      <c r="N24" s="28">
        <f t="shared" si="4"/>
        <v>0</v>
      </c>
      <c r="O24" s="30">
        <f t="shared" si="1"/>
        <v>0</v>
      </c>
      <c r="P24" s="31">
        <f t="shared" si="5"/>
        <v>0</v>
      </c>
      <c r="Q24" s="46"/>
      <c r="R24" s="47"/>
    </row>
    <row r="25" spans="1:18" x14ac:dyDescent="0.2">
      <c r="A25" s="27" t="str">
        <f>IF(B25="","",SUBTOTAL(3,$B$4:B25))</f>
        <v/>
      </c>
      <c r="B25" s="114"/>
      <c r="C25" s="118"/>
      <c r="D25" s="142"/>
      <c r="E25" s="119"/>
      <c r="F25" s="116"/>
      <c r="G25" s="43"/>
      <c r="H25" s="101"/>
      <c r="I25" s="103"/>
      <c r="J25" s="28">
        <f t="shared" si="2"/>
        <v>0</v>
      </c>
      <c r="K25" s="28">
        <f t="shared" si="3"/>
        <v>0</v>
      </c>
      <c r="L25" s="29" t="str">
        <f>IF(F25=0,"",IF(OR(Daten!$M$25=1,Daten!$M$25=TRUE),"ja","nein"))</f>
        <v/>
      </c>
      <c r="M25" s="105" t="str">
        <f t="shared" si="0"/>
        <v/>
      </c>
      <c r="N25" s="28">
        <f t="shared" si="4"/>
        <v>0</v>
      </c>
      <c r="O25" s="30">
        <f t="shared" si="1"/>
        <v>0</v>
      </c>
      <c r="P25" s="31">
        <f t="shared" si="5"/>
        <v>0</v>
      </c>
      <c r="Q25" s="46"/>
      <c r="R25" s="47"/>
    </row>
    <row r="26" spans="1:18" x14ac:dyDescent="0.2">
      <c r="A26" s="27" t="str">
        <f>IF(B26="","",SUBTOTAL(3,$B$4:B26))</f>
        <v/>
      </c>
      <c r="B26" s="114"/>
      <c r="C26" s="118"/>
      <c r="D26" s="142"/>
      <c r="E26" s="119"/>
      <c r="F26" s="116"/>
      <c r="G26" s="43"/>
      <c r="H26" s="101"/>
      <c r="I26" s="103"/>
      <c r="J26" s="28">
        <f t="shared" si="2"/>
        <v>0</v>
      </c>
      <c r="K26" s="28">
        <f t="shared" si="3"/>
        <v>0</v>
      </c>
      <c r="L26" s="29" t="str">
        <f>IF(F26=0,"",IF(OR(Daten!$M$25=1,Daten!$M$25=TRUE),"ja","nein"))</f>
        <v/>
      </c>
      <c r="M26" s="105" t="str">
        <f t="shared" si="0"/>
        <v/>
      </c>
      <c r="N26" s="28">
        <f t="shared" si="4"/>
        <v>0</v>
      </c>
      <c r="O26" s="30">
        <f t="shared" si="1"/>
        <v>0</v>
      </c>
      <c r="P26" s="31">
        <f t="shared" si="5"/>
        <v>0</v>
      </c>
      <c r="Q26" s="46"/>
      <c r="R26" s="47"/>
    </row>
    <row r="27" spans="1:18" x14ac:dyDescent="0.2">
      <c r="A27" s="27" t="str">
        <f>IF(B27="","",SUBTOTAL(3,$B$4:B27))</f>
        <v/>
      </c>
      <c r="B27" s="114"/>
      <c r="C27" s="118"/>
      <c r="D27" s="142"/>
      <c r="E27" s="119"/>
      <c r="F27" s="116"/>
      <c r="G27" s="43"/>
      <c r="H27" s="101"/>
      <c r="I27" s="103"/>
      <c r="J27" s="28">
        <f t="shared" si="2"/>
        <v>0</v>
      </c>
      <c r="K27" s="28">
        <f t="shared" si="3"/>
        <v>0</v>
      </c>
      <c r="L27" s="29" t="str">
        <f>IF(F27=0,"",IF(OR(Daten!$M$25=1,Daten!$M$25=TRUE),"ja","nein"))</f>
        <v/>
      </c>
      <c r="M27" s="105" t="str">
        <f t="shared" si="0"/>
        <v/>
      </c>
      <c r="N27" s="28">
        <f t="shared" si="4"/>
        <v>0</v>
      </c>
      <c r="O27" s="30">
        <f t="shared" si="1"/>
        <v>0</v>
      </c>
      <c r="P27" s="31">
        <f t="shared" si="5"/>
        <v>0</v>
      </c>
      <c r="Q27" s="46"/>
      <c r="R27" s="47"/>
    </row>
    <row r="28" spans="1:18" x14ac:dyDescent="0.2">
      <c r="A28" s="27" t="str">
        <f>IF(B28="","",SUBTOTAL(3,$B$4:B28))</f>
        <v/>
      </c>
      <c r="B28" s="114"/>
      <c r="C28" s="118"/>
      <c r="D28" s="142"/>
      <c r="E28" s="119"/>
      <c r="F28" s="116"/>
      <c r="G28" s="43"/>
      <c r="H28" s="101"/>
      <c r="I28" s="103"/>
      <c r="J28" s="28">
        <f t="shared" si="2"/>
        <v>0</v>
      </c>
      <c r="K28" s="28">
        <f t="shared" si="3"/>
        <v>0</v>
      </c>
      <c r="L28" s="29" t="str">
        <f>IF(F28=0,"",IF(OR(Daten!$M$25=1,Daten!$M$25=TRUE),"ja","nein"))</f>
        <v/>
      </c>
      <c r="M28" s="105" t="str">
        <f t="shared" si="0"/>
        <v/>
      </c>
      <c r="N28" s="28">
        <f t="shared" si="4"/>
        <v>0</v>
      </c>
      <c r="O28" s="30">
        <f t="shared" si="1"/>
        <v>0</v>
      </c>
      <c r="P28" s="31">
        <f t="shared" si="5"/>
        <v>0</v>
      </c>
      <c r="Q28" s="46"/>
      <c r="R28" s="47"/>
    </row>
    <row r="29" spans="1:18" x14ac:dyDescent="0.2">
      <c r="A29" s="27" t="str">
        <f>IF(B29="","",SUBTOTAL(3,$B$4:B29))</f>
        <v/>
      </c>
      <c r="B29" s="114"/>
      <c r="C29" s="118"/>
      <c r="D29" s="142"/>
      <c r="E29" s="119"/>
      <c r="F29" s="116"/>
      <c r="G29" s="43"/>
      <c r="H29" s="101"/>
      <c r="I29" s="103"/>
      <c r="J29" s="28">
        <f t="shared" si="2"/>
        <v>0</v>
      </c>
      <c r="K29" s="28">
        <f t="shared" si="3"/>
        <v>0</v>
      </c>
      <c r="L29" s="29" t="str">
        <f>IF(F29=0,"",IF(OR(Daten!$M$25=1,Daten!$M$25=TRUE),"ja","nein"))</f>
        <v/>
      </c>
      <c r="M29" s="105" t="str">
        <f t="shared" si="0"/>
        <v/>
      </c>
      <c r="N29" s="28">
        <f t="shared" si="4"/>
        <v>0</v>
      </c>
      <c r="O29" s="30">
        <f t="shared" si="1"/>
        <v>0</v>
      </c>
      <c r="P29" s="31">
        <f t="shared" si="5"/>
        <v>0</v>
      </c>
      <c r="Q29" s="46"/>
      <c r="R29" s="47"/>
    </row>
    <row r="30" spans="1:18" x14ac:dyDescent="0.2">
      <c r="A30" s="27" t="str">
        <f>IF(B30="","",SUBTOTAL(3,$B$4:B30))</f>
        <v/>
      </c>
      <c r="B30" s="114"/>
      <c r="C30" s="118"/>
      <c r="D30" s="142"/>
      <c r="E30" s="119"/>
      <c r="F30" s="116"/>
      <c r="G30" s="43"/>
      <c r="H30" s="101"/>
      <c r="I30" s="103"/>
      <c r="J30" s="28">
        <f t="shared" si="2"/>
        <v>0</v>
      </c>
      <c r="K30" s="28">
        <f t="shared" si="3"/>
        <v>0</v>
      </c>
      <c r="L30" s="29" t="str">
        <f>IF(F30=0,"",IF(OR(Daten!$M$25=1,Daten!$M$25=TRUE),"ja","nein"))</f>
        <v/>
      </c>
      <c r="M30" s="105" t="str">
        <f t="shared" si="0"/>
        <v/>
      </c>
      <c r="N30" s="28">
        <f t="shared" si="4"/>
        <v>0</v>
      </c>
      <c r="O30" s="30">
        <f t="shared" si="1"/>
        <v>0</v>
      </c>
      <c r="P30" s="31">
        <f t="shared" si="5"/>
        <v>0</v>
      </c>
      <c r="Q30" s="46"/>
      <c r="R30" s="47"/>
    </row>
    <row r="31" spans="1:18" x14ac:dyDescent="0.2">
      <c r="A31" s="27" t="str">
        <f>IF(B31="","",SUBTOTAL(3,$B$4:B31))</f>
        <v/>
      </c>
      <c r="B31" s="114"/>
      <c r="C31" s="118"/>
      <c r="D31" s="142"/>
      <c r="E31" s="119"/>
      <c r="F31" s="116"/>
      <c r="G31" s="43"/>
      <c r="H31" s="101"/>
      <c r="I31" s="103"/>
      <c r="J31" s="28">
        <f t="shared" si="2"/>
        <v>0</v>
      </c>
      <c r="K31" s="28">
        <f t="shared" si="3"/>
        <v>0</v>
      </c>
      <c r="L31" s="29" t="str">
        <f>IF(F31=0,"",IF(OR(Daten!$M$25=1,Daten!$M$25=TRUE),"ja","nein"))</f>
        <v/>
      </c>
      <c r="M31" s="105" t="str">
        <f t="shared" si="0"/>
        <v/>
      </c>
      <c r="N31" s="28">
        <f t="shared" si="4"/>
        <v>0</v>
      </c>
      <c r="O31" s="30">
        <f t="shared" si="1"/>
        <v>0</v>
      </c>
      <c r="P31" s="31">
        <f t="shared" si="5"/>
        <v>0</v>
      </c>
      <c r="Q31" s="46"/>
      <c r="R31" s="47"/>
    </row>
    <row r="32" spans="1:18" x14ac:dyDescent="0.2">
      <c r="A32" s="27" t="str">
        <f>IF(B32="","",SUBTOTAL(3,$B$4:B32))</f>
        <v/>
      </c>
      <c r="B32" s="114"/>
      <c r="C32" s="118"/>
      <c r="D32" s="142"/>
      <c r="E32" s="119"/>
      <c r="F32" s="116"/>
      <c r="G32" s="43"/>
      <c r="H32" s="101"/>
      <c r="I32" s="103"/>
      <c r="J32" s="28">
        <f t="shared" si="2"/>
        <v>0</v>
      </c>
      <c r="K32" s="28">
        <f t="shared" si="3"/>
        <v>0</v>
      </c>
      <c r="L32" s="29" t="str">
        <f>IF(F32=0,"",IF(OR(Daten!$M$25=1,Daten!$M$25=TRUE),"ja","nein"))</f>
        <v/>
      </c>
      <c r="M32" s="105" t="str">
        <f t="shared" si="0"/>
        <v/>
      </c>
      <c r="N32" s="28">
        <f t="shared" si="4"/>
        <v>0</v>
      </c>
      <c r="O32" s="30">
        <f t="shared" si="1"/>
        <v>0</v>
      </c>
      <c r="P32" s="31">
        <f t="shared" si="5"/>
        <v>0</v>
      </c>
      <c r="Q32" s="46"/>
      <c r="R32" s="47"/>
    </row>
    <row r="33" spans="1:18" x14ac:dyDescent="0.2">
      <c r="A33" s="27" t="str">
        <f>IF(B33="","",SUBTOTAL(3,$B$4:B33))</f>
        <v/>
      </c>
      <c r="B33" s="114"/>
      <c r="C33" s="118"/>
      <c r="D33" s="142"/>
      <c r="E33" s="119"/>
      <c r="F33" s="116"/>
      <c r="G33" s="43"/>
      <c r="H33" s="101"/>
      <c r="I33" s="103"/>
      <c r="J33" s="28">
        <f t="shared" si="2"/>
        <v>0</v>
      </c>
      <c r="K33" s="28">
        <f t="shared" si="3"/>
        <v>0</v>
      </c>
      <c r="L33" s="29" t="str">
        <f>IF(F33=0,"",IF(OR(Daten!$M$25=1,Daten!$M$25=TRUE),"ja","nein"))</f>
        <v/>
      </c>
      <c r="M33" s="105" t="str">
        <f t="shared" si="0"/>
        <v/>
      </c>
      <c r="N33" s="28">
        <f t="shared" si="4"/>
        <v>0</v>
      </c>
      <c r="O33" s="30">
        <f t="shared" si="1"/>
        <v>0</v>
      </c>
      <c r="P33" s="31">
        <f t="shared" si="5"/>
        <v>0</v>
      </c>
      <c r="Q33" s="46"/>
      <c r="R33" s="47"/>
    </row>
    <row r="34" spans="1:18" x14ac:dyDescent="0.2">
      <c r="A34" s="27" t="str">
        <f>IF(B34="","",SUBTOTAL(3,$B$4:B34))</f>
        <v/>
      </c>
      <c r="B34" s="114"/>
      <c r="C34" s="118"/>
      <c r="D34" s="142"/>
      <c r="E34" s="119"/>
      <c r="F34" s="116"/>
      <c r="G34" s="43"/>
      <c r="H34" s="101"/>
      <c r="I34" s="103"/>
      <c r="J34" s="28">
        <f t="shared" si="2"/>
        <v>0</v>
      </c>
      <c r="K34" s="28">
        <f t="shared" si="3"/>
        <v>0</v>
      </c>
      <c r="L34" s="29" t="str">
        <f>IF(F34=0,"",IF(OR(Daten!$M$25=1,Daten!$M$25=TRUE),"ja","nein"))</f>
        <v/>
      </c>
      <c r="M34" s="105" t="str">
        <f t="shared" si="0"/>
        <v/>
      </c>
      <c r="N34" s="28">
        <f t="shared" si="4"/>
        <v>0</v>
      </c>
      <c r="O34" s="30">
        <f t="shared" si="1"/>
        <v>0</v>
      </c>
      <c r="P34" s="31">
        <f t="shared" si="5"/>
        <v>0</v>
      </c>
      <c r="Q34" s="46"/>
      <c r="R34" s="47"/>
    </row>
    <row r="35" spans="1:18" x14ac:dyDescent="0.2">
      <c r="A35" s="27" t="str">
        <f>IF(B35="","",SUBTOTAL(3,$B$4:B35))</f>
        <v/>
      </c>
      <c r="B35" s="114"/>
      <c r="C35" s="118"/>
      <c r="D35" s="142"/>
      <c r="E35" s="119"/>
      <c r="F35" s="116"/>
      <c r="G35" s="43"/>
      <c r="H35" s="101"/>
      <c r="I35" s="103"/>
      <c r="J35" s="28">
        <f t="shared" si="2"/>
        <v>0</v>
      </c>
      <c r="K35" s="28">
        <f t="shared" si="3"/>
        <v>0</v>
      </c>
      <c r="L35" s="29" t="str">
        <f>IF(F35=0,"",IF(OR(Daten!$M$25=1,Daten!$M$25=TRUE),"ja","nein"))</f>
        <v/>
      </c>
      <c r="M35" s="105" t="str">
        <f t="shared" si="0"/>
        <v/>
      </c>
      <c r="N35" s="28">
        <f t="shared" si="4"/>
        <v>0</v>
      </c>
      <c r="O35" s="30">
        <f t="shared" si="1"/>
        <v>0</v>
      </c>
      <c r="P35" s="31">
        <f t="shared" si="5"/>
        <v>0</v>
      </c>
      <c r="Q35" s="46"/>
      <c r="R35" s="47"/>
    </row>
    <row r="36" spans="1:18" x14ac:dyDescent="0.2">
      <c r="A36" s="27" t="str">
        <f>IF(B36="","",SUBTOTAL(3,$B$4:B36))</f>
        <v/>
      </c>
      <c r="B36" s="114"/>
      <c r="C36" s="118"/>
      <c r="D36" s="142"/>
      <c r="E36" s="119"/>
      <c r="F36" s="116"/>
      <c r="G36" s="43"/>
      <c r="H36" s="101"/>
      <c r="I36" s="103"/>
      <c r="J36" s="28">
        <f t="shared" si="2"/>
        <v>0</v>
      </c>
      <c r="K36" s="28">
        <f t="shared" si="3"/>
        <v>0</v>
      </c>
      <c r="L36" s="29" t="str">
        <f>IF(F36=0,"",IF(OR(Daten!$M$25=1,Daten!$M$25=TRUE),"ja","nein"))</f>
        <v/>
      </c>
      <c r="M36" s="105" t="str">
        <f t="shared" si="0"/>
        <v/>
      </c>
      <c r="N36" s="28">
        <f t="shared" si="4"/>
        <v>0</v>
      </c>
      <c r="O36" s="30">
        <f t="shared" ref="O36:O67" si="6">IF(E36="",0,proz_beitrag)</f>
        <v>0</v>
      </c>
      <c r="P36" s="31">
        <f t="shared" si="5"/>
        <v>0</v>
      </c>
      <c r="Q36" s="46"/>
      <c r="R36" s="47"/>
    </row>
    <row r="37" spans="1:18" x14ac:dyDescent="0.2">
      <c r="A37" s="27" t="str">
        <f>IF(B37="","",SUBTOTAL(3,$B$4:B37))</f>
        <v/>
      </c>
      <c r="B37" s="114"/>
      <c r="C37" s="118"/>
      <c r="D37" s="142"/>
      <c r="E37" s="119"/>
      <c r="F37" s="116"/>
      <c r="G37" s="43"/>
      <c r="H37" s="101"/>
      <c r="I37" s="103"/>
      <c r="J37" s="28">
        <f t="shared" si="2"/>
        <v>0</v>
      </c>
      <c r="K37" s="28">
        <f t="shared" si="3"/>
        <v>0</v>
      </c>
      <c r="L37" s="29" t="str">
        <f>IF(F37=0,"",IF(OR(Daten!$M$25=1,Daten!$M$25=TRUE),"ja","nein"))</f>
        <v/>
      </c>
      <c r="M37" s="105" t="str">
        <f t="shared" si="0"/>
        <v/>
      </c>
      <c r="N37" s="28">
        <f t="shared" si="4"/>
        <v>0</v>
      </c>
      <c r="O37" s="30">
        <f t="shared" si="6"/>
        <v>0</v>
      </c>
      <c r="P37" s="31">
        <f t="shared" si="5"/>
        <v>0</v>
      </c>
      <c r="Q37" s="46"/>
      <c r="R37" s="47"/>
    </row>
    <row r="38" spans="1:18" x14ac:dyDescent="0.2">
      <c r="A38" s="27" t="str">
        <f>IF(B38="","",SUBTOTAL(3,$B$4:B38))</f>
        <v/>
      </c>
      <c r="B38" s="114"/>
      <c r="C38" s="118"/>
      <c r="D38" s="142"/>
      <c r="E38" s="119"/>
      <c r="F38" s="116"/>
      <c r="G38" s="43"/>
      <c r="H38" s="101"/>
      <c r="I38" s="103"/>
      <c r="J38" s="28">
        <f t="shared" si="2"/>
        <v>0</v>
      </c>
      <c r="K38" s="28">
        <f t="shared" si="3"/>
        <v>0</v>
      </c>
      <c r="L38" s="29" t="str">
        <f>IF(F38=0,"",IF(OR(Daten!$M$25=1,Daten!$M$25=TRUE),"ja","nein"))</f>
        <v/>
      </c>
      <c r="M38" s="105" t="str">
        <f t="shared" si="0"/>
        <v/>
      </c>
      <c r="N38" s="28">
        <f t="shared" si="4"/>
        <v>0</v>
      </c>
      <c r="O38" s="30">
        <f t="shared" si="6"/>
        <v>0</v>
      </c>
      <c r="P38" s="31">
        <f t="shared" si="5"/>
        <v>0</v>
      </c>
      <c r="Q38" s="46"/>
      <c r="R38" s="47"/>
    </row>
    <row r="39" spans="1:18" x14ac:dyDescent="0.2">
      <c r="A39" s="27" t="str">
        <f>IF(B39="","",SUBTOTAL(3,$B$4:B39))</f>
        <v/>
      </c>
      <c r="B39" s="114"/>
      <c r="C39" s="118"/>
      <c r="D39" s="142"/>
      <c r="E39" s="119"/>
      <c r="F39" s="116"/>
      <c r="G39" s="43"/>
      <c r="H39" s="101"/>
      <c r="I39" s="103"/>
      <c r="J39" s="28">
        <f t="shared" si="2"/>
        <v>0</v>
      </c>
      <c r="K39" s="28">
        <f t="shared" si="3"/>
        <v>0</v>
      </c>
      <c r="L39" s="29" t="str">
        <f>IF(F39=0,"",IF(OR(Daten!$M$25=1,Daten!$M$25=TRUE),"ja","nein"))</f>
        <v/>
      </c>
      <c r="M39" s="105" t="str">
        <f t="shared" si="0"/>
        <v/>
      </c>
      <c r="N39" s="28">
        <f t="shared" si="4"/>
        <v>0</v>
      </c>
      <c r="O39" s="30">
        <f t="shared" si="6"/>
        <v>0</v>
      </c>
      <c r="P39" s="31">
        <f t="shared" si="5"/>
        <v>0</v>
      </c>
      <c r="Q39" s="46"/>
      <c r="R39" s="47"/>
    </row>
    <row r="40" spans="1:18" x14ac:dyDescent="0.2">
      <c r="A40" s="27" t="str">
        <f>IF(B40="","",SUBTOTAL(3,$B$4:B40))</f>
        <v/>
      </c>
      <c r="B40" s="114"/>
      <c r="C40" s="118"/>
      <c r="D40" s="142"/>
      <c r="E40" s="119"/>
      <c r="F40" s="116"/>
      <c r="G40" s="43"/>
      <c r="H40" s="101"/>
      <c r="I40" s="103"/>
      <c r="J40" s="28">
        <f t="shared" si="2"/>
        <v>0</v>
      </c>
      <c r="K40" s="28">
        <f t="shared" si="3"/>
        <v>0</v>
      </c>
      <c r="L40" s="29" t="str">
        <f>IF(F40=0,"",IF(OR(Daten!$M$25=1,Daten!$M$25=TRUE),"ja","nein"))</f>
        <v/>
      </c>
      <c r="M40" s="105" t="str">
        <f t="shared" si="0"/>
        <v/>
      </c>
      <c r="N40" s="28">
        <f t="shared" si="4"/>
        <v>0</v>
      </c>
      <c r="O40" s="30">
        <f t="shared" si="6"/>
        <v>0</v>
      </c>
      <c r="P40" s="31">
        <f t="shared" si="5"/>
        <v>0</v>
      </c>
      <c r="Q40" s="46"/>
      <c r="R40" s="47"/>
    </row>
    <row r="41" spans="1:18" x14ac:dyDescent="0.2">
      <c r="A41" s="27" t="str">
        <f>IF(B41="","",SUBTOTAL(3,$B$4:B41))</f>
        <v/>
      </c>
      <c r="B41" s="114"/>
      <c r="C41" s="118"/>
      <c r="D41" s="142"/>
      <c r="E41" s="119"/>
      <c r="F41" s="116"/>
      <c r="G41" s="43"/>
      <c r="H41" s="101"/>
      <c r="I41" s="103"/>
      <c r="J41" s="28">
        <f t="shared" si="2"/>
        <v>0</v>
      </c>
      <c r="K41" s="28">
        <f t="shared" si="3"/>
        <v>0</v>
      </c>
      <c r="L41" s="29" t="str">
        <f>IF(F41=0,"",IF(OR(Daten!$M$25=1,Daten!$M$25=TRUE),"ja","nein"))</f>
        <v/>
      </c>
      <c r="M41" s="105" t="str">
        <f t="shared" si="0"/>
        <v/>
      </c>
      <c r="N41" s="28">
        <f t="shared" si="4"/>
        <v>0</v>
      </c>
      <c r="O41" s="30">
        <f t="shared" si="6"/>
        <v>0</v>
      </c>
      <c r="P41" s="31">
        <f t="shared" si="5"/>
        <v>0</v>
      </c>
      <c r="Q41" s="46"/>
      <c r="R41" s="47"/>
    </row>
    <row r="42" spans="1:18" x14ac:dyDescent="0.2">
      <c r="A42" s="27" t="str">
        <f>IF(B42="","",SUBTOTAL(3,$B$4:B42))</f>
        <v/>
      </c>
      <c r="B42" s="114"/>
      <c r="C42" s="118"/>
      <c r="D42" s="142"/>
      <c r="E42" s="119"/>
      <c r="F42" s="116"/>
      <c r="G42" s="43"/>
      <c r="H42" s="101"/>
      <c r="I42" s="103"/>
      <c r="J42" s="28">
        <f t="shared" si="2"/>
        <v>0</v>
      </c>
      <c r="K42" s="28">
        <f t="shared" si="3"/>
        <v>0</v>
      </c>
      <c r="L42" s="29" t="str">
        <f>IF(F42=0,"",IF(OR(Daten!$M$25=1,Daten!$M$25=TRUE),"ja","nein"))</f>
        <v/>
      </c>
      <c r="M42" s="105" t="str">
        <f t="shared" si="0"/>
        <v/>
      </c>
      <c r="N42" s="28">
        <f t="shared" si="4"/>
        <v>0</v>
      </c>
      <c r="O42" s="30">
        <f t="shared" si="6"/>
        <v>0</v>
      </c>
      <c r="P42" s="31">
        <f t="shared" si="5"/>
        <v>0</v>
      </c>
      <c r="Q42" s="46"/>
      <c r="R42" s="47"/>
    </row>
    <row r="43" spans="1:18" x14ac:dyDescent="0.2">
      <c r="A43" s="27" t="str">
        <f>IF(B43="","",SUBTOTAL(3,$B$4:B43))</f>
        <v/>
      </c>
      <c r="B43" s="114"/>
      <c r="C43" s="118"/>
      <c r="D43" s="142"/>
      <c r="E43" s="119"/>
      <c r="F43" s="116"/>
      <c r="G43" s="43"/>
      <c r="H43" s="101"/>
      <c r="I43" s="103"/>
      <c r="J43" s="28">
        <f t="shared" si="2"/>
        <v>0</v>
      </c>
      <c r="K43" s="28">
        <f t="shared" si="3"/>
        <v>0</v>
      </c>
      <c r="L43" s="29" t="str">
        <f>IF(F43=0,"",IF(OR(Daten!$M$25=1,Daten!$M$25=TRUE),"ja","nein"))</f>
        <v/>
      </c>
      <c r="M43" s="105" t="str">
        <f t="shared" si="0"/>
        <v/>
      </c>
      <c r="N43" s="28">
        <f t="shared" si="4"/>
        <v>0</v>
      </c>
      <c r="O43" s="30">
        <f t="shared" si="6"/>
        <v>0</v>
      </c>
      <c r="P43" s="31">
        <f t="shared" si="5"/>
        <v>0</v>
      </c>
      <c r="Q43" s="46"/>
      <c r="R43" s="47"/>
    </row>
    <row r="44" spans="1:18" x14ac:dyDescent="0.2">
      <c r="A44" s="27" t="str">
        <f>IF(B44="","",SUBTOTAL(3,$B$4:B44))</f>
        <v/>
      </c>
      <c r="B44" s="114"/>
      <c r="C44" s="118"/>
      <c r="D44" s="142"/>
      <c r="E44" s="119"/>
      <c r="F44" s="116"/>
      <c r="G44" s="43"/>
      <c r="H44" s="101"/>
      <c r="I44" s="103"/>
      <c r="J44" s="28">
        <f t="shared" si="2"/>
        <v>0</v>
      </c>
      <c r="K44" s="28">
        <f t="shared" si="3"/>
        <v>0</v>
      </c>
      <c r="L44" s="29" t="str">
        <f>IF(F44=0,"",IF(OR(Daten!$M$25=1,Daten!$M$25=TRUE),"ja","nein"))</f>
        <v/>
      </c>
      <c r="M44" s="105" t="str">
        <f t="shared" si="0"/>
        <v/>
      </c>
      <c r="N44" s="28">
        <f t="shared" si="4"/>
        <v>0</v>
      </c>
      <c r="O44" s="30">
        <f t="shared" si="6"/>
        <v>0</v>
      </c>
      <c r="P44" s="31">
        <f t="shared" si="5"/>
        <v>0</v>
      </c>
      <c r="Q44" s="46"/>
      <c r="R44" s="47"/>
    </row>
    <row r="45" spans="1:18" x14ac:dyDescent="0.2">
      <c r="A45" s="27" t="str">
        <f>IF(B45="","",SUBTOTAL(3,$B$4:B45))</f>
        <v/>
      </c>
      <c r="B45" s="114"/>
      <c r="C45" s="118"/>
      <c r="D45" s="142"/>
      <c r="E45" s="119"/>
      <c r="F45" s="116"/>
      <c r="G45" s="43"/>
      <c r="H45" s="101"/>
      <c r="I45" s="103"/>
      <c r="J45" s="28">
        <f t="shared" si="2"/>
        <v>0</v>
      </c>
      <c r="K45" s="28">
        <f t="shared" si="3"/>
        <v>0</v>
      </c>
      <c r="L45" s="29" t="str">
        <f>IF(F45=0,"",IF(OR(Daten!$M$25=1,Daten!$M$25=TRUE),"ja","nein"))</f>
        <v/>
      </c>
      <c r="M45" s="105" t="str">
        <f t="shared" si="0"/>
        <v/>
      </c>
      <c r="N45" s="28">
        <f t="shared" si="4"/>
        <v>0</v>
      </c>
      <c r="O45" s="30">
        <f t="shared" si="6"/>
        <v>0</v>
      </c>
      <c r="P45" s="31">
        <f t="shared" si="5"/>
        <v>0</v>
      </c>
      <c r="Q45" s="46"/>
      <c r="R45" s="47"/>
    </row>
    <row r="46" spans="1:18" x14ac:dyDescent="0.2">
      <c r="A46" s="27" t="str">
        <f>IF(B46="","",SUBTOTAL(3,$B$4:B46))</f>
        <v/>
      </c>
      <c r="B46" s="114"/>
      <c r="C46" s="118"/>
      <c r="D46" s="142"/>
      <c r="E46" s="119"/>
      <c r="F46" s="116"/>
      <c r="G46" s="43"/>
      <c r="H46" s="101"/>
      <c r="I46" s="103"/>
      <c r="J46" s="28">
        <f t="shared" si="2"/>
        <v>0</v>
      </c>
      <c r="K46" s="28">
        <f t="shared" si="3"/>
        <v>0</v>
      </c>
      <c r="L46" s="29" t="str">
        <f>IF(F46=0,"",IF(OR(Daten!$M$25=1,Daten!$M$25=TRUE),"ja","nein"))</f>
        <v/>
      </c>
      <c r="M46" s="105" t="str">
        <f t="shared" si="0"/>
        <v/>
      </c>
      <c r="N46" s="28">
        <f t="shared" si="4"/>
        <v>0</v>
      </c>
      <c r="O46" s="30">
        <f t="shared" si="6"/>
        <v>0</v>
      </c>
      <c r="P46" s="31">
        <f t="shared" si="5"/>
        <v>0</v>
      </c>
      <c r="Q46" s="46"/>
      <c r="R46" s="47"/>
    </row>
    <row r="47" spans="1:18" x14ac:dyDescent="0.2">
      <c r="A47" s="27" t="str">
        <f>IF(B47="","",SUBTOTAL(3,$B$4:B47))</f>
        <v/>
      </c>
      <c r="B47" s="114"/>
      <c r="C47" s="118"/>
      <c r="D47" s="142"/>
      <c r="E47" s="119"/>
      <c r="F47" s="116"/>
      <c r="G47" s="43"/>
      <c r="H47" s="101"/>
      <c r="I47" s="103"/>
      <c r="J47" s="28">
        <f t="shared" si="2"/>
        <v>0</v>
      </c>
      <c r="K47" s="28">
        <f t="shared" si="3"/>
        <v>0</v>
      </c>
      <c r="L47" s="29" t="str">
        <f>IF(F47=0,"",IF(OR(Daten!$M$25=1,Daten!$M$25=TRUE),"ja","nein"))</f>
        <v/>
      </c>
      <c r="M47" s="105" t="str">
        <f t="shared" si="0"/>
        <v/>
      </c>
      <c r="N47" s="28">
        <f t="shared" si="4"/>
        <v>0</v>
      </c>
      <c r="O47" s="30">
        <f t="shared" si="6"/>
        <v>0</v>
      </c>
      <c r="P47" s="31">
        <f t="shared" si="5"/>
        <v>0</v>
      </c>
      <c r="Q47" s="46"/>
      <c r="R47" s="47"/>
    </row>
    <row r="48" spans="1:18" x14ac:dyDescent="0.2">
      <c r="A48" s="27" t="str">
        <f>IF(B48="","",SUBTOTAL(3,$B$4:B48))</f>
        <v/>
      </c>
      <c r="B48" s="114"/>
      <c r="C48" s="118"/>
      <c r="D48" s="142"/>
      <c r="E48" s="119"/>
      <c r="F48" s="116"/>
      <c r="G48" s="43"/>
      <c r="H48" s="101"/>
      <c r="I48" s="103"/>
      <c r="J48" s="28">
        <f t="shared" si="2"/>
        <v>0</v>
      </c>
      <c r="K48" s="28">
        <f t="shared" si="3"/>
        <v>0</v>
      </c>
      <c r="L48" s="29" t="str">
        <f>IF(F48=0,"",IF(OR(Daten!$M$25=1,Daten!$M$25=TRUE),"ja","nein"))</f>
        <v/>
      </c>
      <c r="M48" s="105" t="str">
        <f t="shared" si="0"/>
        <v/>
      </c>
      <c r="N48" s="28">
        <f t="shared" si="4"/>
        <v>0</v>
      </c>
      <c r="O48" s="30">
        <f t="shared" si="6"/>
        <v>0</v>
      </c>
      <c r="P48" s="31">
        <f t="shared" si="5"/>
        <v>0</v>
      </c>
      <c r="Q48" s="46"/>
      <c r="R48" s="47"/>
    </row>
    <row r="49" spans="1:18" x14ac:dyDescent="0.2">
      <c r="A49" s="27" t="str">
        <f>IF(B49="","",SUBTOTAL(3,$B$4:B49))</f>
        <v/>
      </c>
      <c r="B49" s="114"/>
      <c r="C49" s="118"/>
      <c r="D49" s="142"/>
      <c r="E49" s="119"/>
      <c r="F49" s="116"/>
      <c r="G49" s="43"/>
      <c r="H49" s="101"/>
      <c r="I49" s="103"/>
      <c r="J49" s="28">
        <f t="shared" si="2"/>
        <v>0</v>
      </c>
      <c r="K49" s="28">
        <f t="shared" si="3"/>
        <v>0</v>
      </c>
      <c r="L49" s="29" t="str">
        <f>IF(F49=0,"",IF(OR(Daten!$M$25=1,Daten!$M$25=TRUE),"ja","nein"))</f>
        <v/>
      </c>
      <c r="M49" s="105" t="str">
        <f t="shared" si="0"/>
        <v/>
      </c>
      <c r="N49" s="28">
        <f t="shared" si="4"/>
        <v>0</v>
      </c>
      <c r="O49" s="30">
        <f t="shared" si="6"/>
        <v>0</v>
      </c>
      <c r="P49" s="31">
        <f t="shared" si="5"/>
        <v>0</v>
      </c>
      <c r="Q49" s="46"/>
      <c r="R49" s="47"/>
    </row>
    <row r="50" spans="1:18" x14ac:dyDescent="0.2">
      <c r="A50" s="27" t="str">
        <f>IF(B50="","",SUBTOTAL(3,$B$4:B50))</f>
        <v/>
      </c>
      <c r="B50" s="114"/>
      <c r="C50" s="118"/>
      <c r="D50" s="142"/>
      <c r="E50" s="119"/>
      <c r="F50" s="116"/>
      <c r="G50" s="43"/>
      <c r="H50" s="101"/>
      <c r="I50" s="103"/>
      <c r="J50" s="28">
        <f t="shared" si="2"/>
        <v>0</v>
      </c>
      <c r="K50" s="28">
        <f t="shared" si="3"/>
        <v>0</v>
      </c>
      <c r="L50" s="29" t="str">
        <f>IF(F50=0,"",IF(OR(Daten!$M$25=1,Daten!$M$25=TRUE),"ja","nein"))</f>
        <v/>
      </c>
      <c r="M50" s="105" t="str">
        <f t="shared" si="0"/>
        <v/>
      </c>
      <c r="N50" s="28">
        <f t="shared" si="4"/>
        <v>0</v>
      </c>
      <c r="O50" s="30">
        <f t="shared" si="6"/>
        <v>0</v>
      </c>
      <c r="P50" s="31">
        <f t="shared" si="5"/>
        <v>0</v>
      </c>
      <c r="Q50" s="46"/>
      <c r="R50" s="47"/>
    </row>
    <row r="51" spans="1:18" x14ac:dyDescent="0.2">
      <c r="A51" s="27" t="str">
        <f>IF(B51="","",SUBTOTAL(3,$B$4:B51))</f>
        <v/>
      </c>
      <c r="B51" s="114"/>
      <c r="C51" s="118"/>
      <c r="D51" s="142"/>
      <c r="E51" s="119"/>
      <c r="F51" s="116"/>
      <c r="G51" s="43"/>
      <c r="H51" s="101"/>
      <c r="I51" s="103"/>
      <c r="J51" s="28">
        <f t="shared" si="2"/>
        <v>0</v>
      </c>
      <c r="K51" s="28">
        <f t="shared" si="3"/>
        <v>0</v>
      </c>
      <c r="L51" s="29" t="str">
        <f>IF(F51=0,"",IF(OR(Daten!$M$25=1,Daten!$M$25=TRUE),"ja","nein"))</f>
        <v/>
      </c>
      <c r="M51" s="105" t="str">
        <f t="shared" si="0"/>
        <v/>
      </c>
      <c r="N51" s="28">
        <f t="shared" si="4"/>
        <v>0</v>
      </c>
      <c r="O51" s="30">
        <f t="shared" si="6"/>
        <v>0</v>
      </c>
      <c r="P51" s="31">
        <f t="shared" si="5"/>
        <v>0</v>
      </c>
      <c r="Q51" s="46"/>
      <c r="R51" s="47"/>
    </row>
    <row r="52" spans="1:18" x14ac:dyDescent="0.2">
      <c r="A52" s="27" t="str">
        <f>IF(B52="","",SUBTOTAL(3,$B$4:B52))</f>
        <v/>
      </c>
      <c r="B52" s="114"/>
      <c r="C52" s="118"/>
      <c r="D52" s="142"/>
      <c r="E52" s="119"/>
      <c r="F52" s="116"/>
      <c r="G52" s="43"/>
      <c r="H52" s="101"/>
      <c r="I52" s="103"/>
      <c r="J52" s="28">
        <f t="shared" si="2"/>
        <v>0</v>
      </c>
      <c r="K52" s="28">
        <f t="shared" si="3"/>
        <v>0</v>
      </c>
      <c r="L52" s="29" t="str">
        <f>IF(F52=0,"",IF(OR(Daten!$M$25=1,Daten!$M$25=TRUE),"ja","nein"))</f>
        <v/>
      </c>
      <c r="M52" s="105" t="str">
        <f t="shared" si="0"/>
        <v/>
      </c>
      <c r="N52" s="28">
        <f t="shared" si="4"/>
        <v>0</v>
      </c>
      <c r="O52" s="30">
        <f t="shared" si="6"/>
        <v>0</v>
      </c>
      <c r="P52" s="31">
        <f t="shared" si="5"/>
        <v>0</v>
      </c>
      <c r="Q52" s="46"/>
      <c r="R52" s="47"/>
    </row>
    <row r="53" spans="1:18" x14ac:dyDescent="0.2">
      <c r="A53" s="27" t="str">
        <f>IF(B53="","",SUBTOTAL(3,$B$4:B53))</f>
        <v/>
      </c>
      <c r="B53" s="114"/>
      <c r="C53" s="118"/>
      <c r="D53" s="142"/>
      <c r="E53" s="119"/>
      <c r="F53" s="116"/>
      <c r="G53" s="43"/>
      <c r="H53" s="101"/>
      <c r="I53" s="103"/>
      <c r="J53" s="28">
        <f t="shared" si="2"/>
        <v>0</v>
      </c>
      <c r="K53" s="28">
        <f t="shared" si="3"/>
        <v>0</v>
      </c>
      <c r="L53" s="29" t="str">
        <f>IF(F53=0,"",IF(OR(Daten!$M$25=1,Daten!$M$25=TRUE),"ja","nein"))</f>
        <v/>
      </c>
      <c r="M53" s="105" t="str">
        <f t="shared" si="0"/>
        <v/>
      </c>
      <c r="N53" s="28">
        <f t="shared" si="4"/>
        <v>0</v>
      </c>
      <c r="O53" s="30">
        <f t="shared" si="6"/>
        <v>0</v>
      </c>
      <c r="P53" s="31">
        <f t="shared" si="5"/>
        <v>0</v>
      </c>
      <c r="Q53" s="46"/>
      <c r="R53" s="47"/>
    </row>
    <row r="54" spans="1:18" x14ac:dyDescent="0.2">
      <c r="A54" s="27" t="str">
        <f>IF(B54="","",SUBTOTAL(3,$B$4:B54))</f>
        <v/>
      </c>
      <c r="B54" s="114"/>
      <c r="C54" s="118"/>
      <c r="D54" s="142"/>
      <c r="E54" s="119"/>
      <c r="F54" s="116"/>
      <c r="G54" s="43"/>
      <c r="H54" s="101"/>
      <c r="I54" s="103"/>
      <c r="J54" s="28">
        <f t="shared" si="2"/>
        <v>0</v>
      </c>
      <c r="K54" s="28">
        <f t="shared" si="3"/>
        <v>0</v>
      </c>
      <c r="L54" s="29" t="str">
        <f>IF(F54=0,"",IF(OR(Daten!$M$25=1,Daten!$M$25=TRUE),"ja","nein"))</f>
        <v/>
      </c>
      <c r="M54" s="105" t="str">
        <f t="shared" si="0"/>
        <v/>
      </c>
      <c r="N54" s="28">
        <f t="shared" si="4"/>
        <v>0</v>
      </c>
      <c r="O54" s="30">
        <f t="shared" si="6"/>
        <v>0</v>
      </c>
      <c r="P54" s="31">
        <f t="shared" si="5"/>
        <v>0</v>
      </c>
      <c r="Q54" s="46"/>
      <c r="R54" s="47"/>
    </row>
    <row r="55" spans="1:18" x14ac:dyDescent="0.2">
      <c r="A55" s="27" t="str">
        <f>IF(B55="","",SUBTOTAL(3,$B$4:B55))</f>
        <v/>
      </c>
      <c r="B55" s="114"/>
      <c r="C55" s="118"/>
      <c r="D55" s="142"/>
      <c r="E55" s="119"/>
      <c r="F55" s="116"/>
      <c r="G55" s="43"/>
      <c r="H55" s="101"/>
      <c r="I55" s="103"/>
      <c r="J55" s="28">
        <f t="shared" si="2"/>
        <v>0</v>
      </c>
      <c r="K55" s="28">
        <f t="shared" si="3"/>
        <v>0</v>
      </c>
      <c r="L55" s="29" t="str">
        <f>IF(F55=0,"",IF(OR(Daten!$M$25=1,Daten!$M$25=TRUE),"ja","nein"))</f>
        <v/>
      </c>
      <c r="M55" s="105" t="str">
        <f t="shared" si="0"/>
        <v/>
      </c>
      <c r="N55" s="28">
        <f t="shared" si="4"/>
        <v>0</v>
      </c>
      <c r="O55" s="30">
        <f t="shared" si="6"/>
        <v>0</v>
      </c>
      <c r="P55" s="31">
        <f t="shared" si="5"/>
        <v>0</v>
      </c>
      <c r="Q55" s="46"/>
      <c r="R55" s="47"/>
    </row>
    <row r="56" spans="1:18" x14ac:dyDescent="0.2">
      <c r="A56" s="27" t="str">
        <f>IF(B56="","",SUBTOTAL(3,$B$4:B56))</f>
        <v/>
      </c>
      <c r="B56" s="114"/>
      <c r="C56" s="118"/>
      <c r="D56" s="142"/>
      <c r="E56" s="119"/>
      <c r="F56" s="116"/>
      <c r="G56" s="43"/>
      <c r="H56" s="101"/>
      <c r="I56" s="103"/>
      <c r="J56" s="28">
        <f t="shared" si="2"/>
        <v>0</v>
      </c>
      <c r="K56" s="28">
        <f t="shared" si="3"/>
        <v>0</v>
      </c>
      <c r="L56" s="29" t="str">
        <f>IF(F56=0,"",IF(OR(Daten!$M$25=1,Daten!$M$25=TRUE),"ja","nein"))</f>
        <v/>
      </c>
      <c r="M56" s="105" t="str">
        <f t="shared" si="0"/>
        <v/>
      </c>
      <c r="N56" s="28">
        <f t="shared" si="4"/>
        <v>0</v>
      </c>
      <c r="O56" s="30">
        <f t="shared" si="6"/>
        <v>0</v>
      </c>
      <c r="P56" s="31">
        <f t="shared" si="5"/>
        <v>0</v>
      </c>
      <c r="Q56" s="46"/>
      <c r="R56" s="47"/>
    </row>
    <row r="57" spans="1:18" x14ac:dyDescent="0.2">
      <c r="A57" s="27" t="str">
        <f>IF(B57="","",SUBTOTAL(3,$B$4:B57))</f>
        <v/>
      </c>
      <c r="B57" s="114"/>
      <c r="C57" s="118"/>
      <c r="D57" s="142"/>
      <c r="E57" s="119"/>
      <c r="F57" s="116"/>
      <c r="G57" s="43"/>
      <c r="H57" s="101"/>
      <c r="I57" s="103"/>
      <c r="J57" s="28">
        <f t="shared" si="2"/>
        <v>0</v>
      </c>
      <c r="K57" s="28">
        <f t="shared" si="3"/>
        <v>0</v>
      </c>
      <c r="L57" s="29" t="str">
        <f>IF(F57=0,"",IF(OR(Daten!$M$25=1,Daten!$M$25=TRUE),"ja","nein"))</f>
        <v/>
      </c>
      <c r="M57" s="105" t="str">
        <f t="shared" si="0"/>
        <v/>
      </c>
      <c r="N57" s="28">
        <f t="shared" si="4"/>
        <v>0</v>
      </c>
      <c r="O57" s="30">
        <f t="shared" si="6"/>
        <v>0</v>
      </c>
      <c r="P57" s="31">
        <f t="shared" si="5"/>
        <v>0</v>
      </c>
      <c r="Q57" s="46"/>
      <c r="R57" s="47"/>
    </row>
    <row r="58" spans="1:18" x14ac:dyDescent="0.2">
      <c r="A58" s="27" t="str">
        <f>IF(B58="","",SUBTOTAL(3,$B$4:B58))</f>
        <v/>
      </c>
      <c r="B58" s="114"/>
      <c r="C58" s="118"/>
      <c r="D58" s="142"/>
      <c r="E58" s="119"/>
      <c r="F58" s="116"/>
      <c r="G58" s="43"/>
      <c r="H58" s="101"/>
      <c r="I58" s="103"/>
      <c r="J58" s="28">
        <f t="shared" si="2"/>
        <v>0</v>
      </c>
      <c r="K58" s="28">
        <f t="shared" si="3"/>
        <v>0</v>
      </c>
      <c r="L58" s="29" t="str">
        <f>IF(F58=0,"",IF(OR(Daten!$M$25=1,Daten!$M$25=TRUE),"ja","nein"))</f>
        <v/>
      </c>
      <c r="M58" s="105" t="str">
        <f t="shared" si="0"/>
        <v/>
      </c>
      <c r="N58" s="28">
        <f t="shared" si="4"/>
        <v>0</v>
      </c>
      <c r="O58" s="30">
        <f t="shared" si="6"/>
        <v>0</v>
      </c>
      <c r="P58" s="31">
        <f t="shared" si="5"/>
        <v>0</v>
      </c>
      <c r="Q58" s="46"/>
      <c r="R58" s="47"/>
    </row>
    <row r="59" spans="1:18" x14ac:dyDescent="0.2">
      <c r="A59" s="27" t="str">
        <f>IF(B59="","",SUBTOTAL(3,$B$4:B59))</f>
        <v/>
      </c>
      <c r="B59" s="114"/>
      <c r="C59" s="118"/>
      <c r="D59" s="142"/>
      <c r="E59" s="119"/>
      <c r="F59" s="116"/>
      <c r="G59" s="43"/>
      <c r="H59" s="101"/>
      <c r="I59" s="103"/>
      <c r="J59" s="28">
        <f t="shared" si="2"/>
        <v>0</v>
      </c>
      <c r="K59" s="28">
        <f t="shared" si="3"/>
        <v>0</v>
      </c>
      <c r="L59" s="29" t="str">
        <f>IF(F59=0,"",IF(OR(Daten!$M$25=1,Daten!$M$25=TRUE),"ja","nein"))</f>
        <v/>
      </c>
      <c r="M59" s="105" t="str">
        <f t="shared" si="0"/>
        <v/>
      </c>
      <c r="N59" s="28">
        <f t="shared" si="4"/>
        <v>0</v>
      </c>
      <c r="O59" s="30">
        <f t="shared" si="6"/>
        <v>0</v>
      </c>
      <c r="P59" s="31">
        <f t="shared" si="5"/>
        <v>0</v>
      </c>
      <c r="Q59" s="46"/>
      <c r="R59" s="47"/>
    </row>
    <row r="60" spans="1:18" x14ac:dyDescent="0.2">
      <c r="A60" s="27" t="str">
        <f>IF(B60="","",SUBTOTAL(3,$B$4:B60))</f>
        <v/>
      </c>
      <c r="B60" s="114"/>
      <c r="C60" s="118"/>
      <c r="D60" s="142"/>
      <c r="E60" s="119"/>
      <c r="F60" s="116"/>
      <c r="G60" s="43"/>
      <c r="H60" s="101"/>
      <c r="I60" s="103"/>
      <c r="J60" s="28">
        <f t="shared" si="2"/>
        <v>0</v>
      </c>
      <c r="K60" s="28">
        <f t="shared" si="3"/>
        <v>0</v>
      </c>
      <c r="L60" s="29" t="str">
        <f>IF(F60=0,"",IF(OR(Daten!$M$25=1,Daten!$M$25=TRUE),"ja","nein"))</f>
        <v/>
      </c>
      <c r="M60" s="105" t="str">
        <f t="shared" si="0"/>
        <v/>
      </c>
      <c r="N60" s="28">
        <f t="shared" si="4"/>
        <v>0</v>
      </c>
      <c r="O60" s="30">
        <f t="shared" si="6"/>
        <v>0</v>
      </c>
      <c r="P60" s="31">
        <f t="shared" si="5"/>
        <v>0</v>
      </c>
      <c r="Q60" s="46"/>
      <c r="R60" s="47"/>
    </row>
    <row r="61" spans="1:18" x14ac:dyDescent="0.2">
      <c r="A61" s="27" t="str">
        <f>IF(B61="","",SUBTOTAL(3,$B$4:B61))</f>
        <v/>
      </c>
      <c r="B61" s="114"/>
      <c r="C61" s="118"/>
      <c r="D61" s="142"/>
      <c r="E61" s="119"/>
      <c r="F61" s="116"/>
      <c r="G61" s="43"/>
      <c r="H61" s="101"/>
      <c r="I61" s="103"/>
      <c r="J61" s="28">
        <f t="shared" si="2"/>
        <v>0</v>
      </c>
      <c r="K61" s="28">
        <f t="shared" si="3"/>
        <v>0</v>
      </c>
      <c r="L61" s="29" t="str">
        <f>IF(F61=0,"",IF(OR(Daten!$M$25=1,Daten!$M$25=TRUE),"ja","nein"))</f>
        <v/>
      </c>
      <c r="M61" s="105" t="str">
        <f t="shared" si="0"/>
        <v/>
      </c>
      <c r="N61" s="28">
        <f t="shared" si="4"/>
        <v>0</v>
      </c>
      <c r="O61" s="30">
        <f t="shared" si="6"/>
        <v>0</v>
      </c>
      <c r="P61" s="31">
        <f t="shared" si="5"/>
        <v>0</v>
      </c>
      <c r="Q61" s="46"/>
      <c r="R61" s="47"/>
    </row>
    <row r="62" spans="1:18" x14ac:dyDescent="0.2">
      <c r="A62" s="27" t="str">
        <f>IF(B62="","",SUBTOTAL(3,$B$4:B62))</f>
        <v/>
      </c>
      <c r="B62" s="114"/>
      <c r="C62" s="118"/>
      <c r="D62" s="142"/>
      <c r="E62" s="119"/>
      <c r="F62" s="116"/>
      <c r="G62" s="43"/>
      <c r="H62" s="101"/>
      <c r="I62" s="103"/>
      <c r="J62" s="28">
        <f t="shared" si="2"/>
        <v>0</v>
      </c>
      <c r="K62" s="28">
        <f t="shared" si="3"/>
        <v>0</v>
      </c>
      <c r="L62" s="29" t="str">
        <f>IF(F62=0,"",IF(OR(Daten!$M$25=1,Daten!$M$25=TRUE),"ja","nein"))</f>
        <v/>
      </c>
      <c r="M62" s="105" t="str">
        <f t="shared" si="0"/>
        <v/>
      </c>
      <c r="N62" s="28">
        <f t="shared" si="4"/>
        <v>0</v>
      </c>
      <c r="O62" s="30">
        <f t="shared" si="6"/>
        <v>0</v>
      </c>
      <c r="P62" s="31">
        <f t="shared" si="5"/>
        <v>0</v>
      </c>
      <c r="Q62" s="46"/>
      <c r="R62" s="47"/>
    </row>
    <row r="63" spans="1:18" x14ac:dyDescent="0.2">
      <c r="A63" s="27" t="str">
        <f>IF(B63="","",SUBTOTAL(3,$B$4:B63))</f>
        <v/>
      </c>
      <c r="B63" s="114"/>
      <c r="C63" s="118"/>
      <c r="D63" s="142"/>
      <c r="E63" s="119"/>
      <c r="F63" s="116"/>
      <c r="G63" s="43"/>
      <c r="H63" s="101"/>
      <c r="I63" s="103"/>
      <c r="J63" s="28">
        <f t="shared" si="2"/>
        <v>0</v>
      </c>
      <c r="K63" s="28">
        <f t="shared" si="3"/>
        <v>0</v>
      </c>
      <c r="L63" s="29" t="str">
        <f>IF(F63=0,"",IF(OR(Daten!$M$25=1,Daten!$M$25=TRUE),"ja","nein"))</f>
        <v/>
      </c>
      <c r="M63" s="105" t="str">
        <f t="shared" si="0"/>
        <v/>
      </c>
      <c r="N63" s="28">
        <f t="shared" si="4"/>
        <v>0</v>
      </c>
      <c r="O63" s="30">
        <f t="shared" si="6"/>
        <v>0</v>
      </c>
      <c r="P63" s="31">
        <f t="shared" si="5"/>
        <v>0</v>
      </c>
      <c r="Q63" s="46"/>
      <c r="R63" s="47"/>
    </row>
    <row r="64" spans="1:18" x14ac:dyDescent="0.2">
      <c r="A64" s="27" t="str">
        <f>IF(B64="","",SUBTOTAL(3,$B$4:B64))</f>
        <v/>
      </c>
      <c r="B64" s="114"/>
      <c r="C64" s="118"/>
      <c r="D64" s="142"/>
      <c r="E64" s="119"/>
      <c r="F64" s="116"/>
      <c r="G64" s="43"/>
      <c r="H64" s="101"/>
      <c r="I64" s="103"/>
      <c r="J64" s="28">
        <f t="shared" si="2"/>
        <v>0</v>
      </c>
      <c r="K64" s="28">
        <f t="shared" si="3"/>
        <v>0</v>
      </c>
      <c r="L64" s="29" t="str">
        <f>IF(F64=0,"",IF(OR(Daten!$M$25=1,Daten!$M$25=TRUE),"ja","nein"))</f>
        <v/>
      </c>
      <c r="M64" s="105" t="str">
        <f t="shared" si="0"/>
        <v/>
      </c>
      <c r="N64" s="28">
        <f t="shared" si="4"/>
        <v>0</v>
      </c>
      <c r="O64" s="30">
        <f t="shared" si="6"/>
        <v>0</v>
      </c>
      <c r="P64" s="31">
        <f t="shared" si="5"/>
        <v>0</v>
      </c>
      <c r="Q64" s="46"/>
      <c r="R64" s="47"/>
    </row>
    <row r="65" spans="1:18" x14ac:dyDescent="0.2">
      <c r="A65" s="27" t="str">
        <f>IF(B65="","",SUBTOTAL(3,$B$4:B65))</f>
        <v/>
      </c>
      <c r="B65" s="114"/>
      <c r="C65" s="118"/>
      <c r="D65" s="142"/>
      <c r="E65" s="119"/>
      <c r="F65" s="116"/>
      <c r="G65" s="43"/>
      <c r="H65" s="101"/>
      <c r="I65" s="103"/>
      <c r="J65" s="28">
        <f t="shared" si="2"/>
        <v>0</v>
      </c>
      <c r="K65" s="28">
        <f t="shared" si="3"/>
        <v>0</v>
      </c>
      <c r="L65" s="29" t="str">
        <f>IF(F65=0,"",IF(OR(Daten!$M$25=1,Daten!$M$25=TRUE),"ja","nein"))</f>
        <v/>
      </c>
      <c r="M65" s="105" t="str">
        <f t="shared" si="0"/>
        <v/>
      </c>
      <c r="N65" s="28">
        <f t="shared" si="4"/>
        <v>0</v>
      </c>
      <c r="O65" s="30">
        <f t="shared" si="6"/>
        <v>0</v>
      </c>
      <c r="P65" s="31">
        <f t="shared" si="5"/>
        <v>0</v>
      </c>
      <c r="Q65" s="46"/>
      <c r="R65" s="47"/>
    </row>
    <row r="66" spans="1:18" x14ac:dyDescent="0.2">
      <c r="A66" s="27" t="str">
        <f>IF(B66="","",SUBTOTAL(3,$B$4:B66))</f>
        <v/>
      </c>
      <c r="B66" s="114"/>
      <c r="C66" s="118"/>
      <c r="D66" s="142"/>
      <c r="E66" s="119"/>
      <c r="F66" s="116"/>
      <c r="G66" s="43"/>
      <c r="H66" s="101"/>
      <c r="I66" s="103"/>
      <c r="J66" s="28">
        <f t="shared" si="2"/>
        <v>0</v>
      </c>
      <c r="K66" s="28">
        <f t="shared" si="3"/>
        <v>0</v>
      </c>
      <c r="L66" s="29" t="str">
        <f>IF(F66=0,"",IF(OR(Daten!$M$25=1,Daten!$M$25=TRUE),"ja","nein"))</f>
        <v/>
      </c>
      <c r="M66" s="105" t="str">
        <f t="shared" si="0"/>
        <v/>
      </c>
      <c r="N66" s="28">
        <f t="shared" si="4"/>
        <v>0</v>
      </c>
      <c r="O66" s="30">
        <f t="shared" si="6"/>
        <v>0</v>
      </c>
      <c r="P66" s="31">
        <f t="shared" si="5"/>
        <v>0</v>
      </c>
      <c r="Q66" s="46"/>
      <c r="R66" s="47"/>
    </row>
    <row r="67" spans="1:18" x14ac:dyDescent="0.2">
      <c r="A67" s="27" t="str">
        <f>IF(B67="","",SUBTOTAL(3,$B$4:B67))</f>
        <v/>
      </c>
      <c r="B67" s="114"/>
      <c r="C67" s="118"/>
      <c r="D67" s="142"/>
      <c r="E67" s="119"/>
      <c r="F67" s="116"/>
      <c r="G67" s="43"/>
      <c r="H67" s="101"/>
      <c r="I67" s="103"/>
      <c r="J67" s="28">
        <f t="shared" si="2"/>
        <v>0</v>
      </c>
      <c r="K67" s="28">
        <f t="shared" si="3"/>
        <v>0</v>
      </c>
      <c r="L67" s="29" t="str">
        <f>IF(F67=0,"",IF(OR(Daten!$M$25=1,Daten!$M$25=TRUE),"ja","nein"))</f>
        <v/>
      </c>
      <c r="M67" s="105" t="str">
        <f t="shared" si="0"/>
        <v/>
      </c>
      <c r="N67" s="28">
        <f t="shared" si="4"/>
        <v>0</v>
      </c>
      <c r="O67" s="30">
        <f t="shared" si="6"/>
        <v>0</v>
      </c>
      <c r="P67" s="31">
        <f t="shared" si="5"/>
        <v>0</v>
      </c>
      <c r="Q67" s="46"/>
      <c r="R67" s="47"/>
    </row>
    <row r="68" spans="1:18" x14ac:dyDescent="0.2">
      <c r="A68" s="27" t="str">
        <f>IF(B68="","",SUBTOTAL(3,$B$4:B68))</f>
        <v/>
      </c>
      <c r="B68" s="114"/>
      <c r="C68" s="118"/>
      <c r="D68" s="142"/>
      <c r="E68" s="119"/>
      <c r="F68" s="116"/>
      <c r="G68" s="43"/>
      <c r="H68" s="101"/>
      <c r="I68" s="103"/>
      <c r="J68" s="28">
        <f t="shared" si="2"/>
        <v>0</v>
      </c>
      <c r="K68" s="28">
        <f t="shared" si="3"/>
        <v>0</v>
      </c>
      <c r="L68" s="29" t="str">
        <f>IF(F68=0,"",IF(OR(Daten!$M$25=1,Daten!$M$25=TRUE),"ja","nein"))</f>
        <v/>
      </c>
      <c r="M68" s="105" t="str">
        <f t="shared" ref="M68:M103" si="7">IF(L68="","",IF(L68="ja",absetzbar,"n.a."))</f>
        <v/>
      </c>
      <c r="N68" s="28">
        <f t="shared" si="4"/>
        <v>0</v>
      </c>
      <c r="O68" s="30">
        <f t="shared" ref="O68:O103" si="8">IF(E68="",0,proz_beitrag)</f>
        <v>0</v>
      </c>
      <c r="P68" s="31">
        <f t="shared" si="5"/>
        <v>0</v>
      </c>
      <c r="Q68" s="46"/>
      <c r="R68" s="47"/>
    </row>
    <row r="69" spans="1:18" x14ac:dyDescent="0.2">
      <c r="A69" s="27" t="str">
        <f>IF(B69="","",SUBTOTAL(3,$B$4:B69))</f>
        <v/>
      </c>
      <c r="B69" s="114"/>
      <c r="C69" s="118"/>
      <c r="D69" s="142"/>
      <c r="E69" s="119"/>
      <c r="F69" s="116"/>
      <c r="G69" s="43"/>
      <c r="H69" s="101"/>
      <c r="I69" s="103"/>
      <c r="J69" s="28">
        <f t="shared" ref="J69:J103" si="9">ROUND(F69/(1+I69),2)</f>
        <v>0</v>
      </c>
      <c r="K69" s="28">
        <f t="shared" ref="K69:K103" si="10">F69-J69</f>
        <v>0</v>
      </c>
      <c r="L69" s="29" t="str">
        <f>IF(F69=0,"",IF(OR(Daten!$M$25=1,Daten!$M$25=TRUE),"ja","nein"))</f>
        <v/>
      </c>
      <c r="M69" s="105" t="str">
        <f t="shared" si="7"/>
        <v/>
      </c>
      <c r="N69" s="28">
        <f t="shared" ref="N69:N103" si="11">IF(AND(L69="ja",M69=1),J69,IF(AND(L69="ja",M69&lt;1),J69+(K69*(1-M69)),F69))</f>
        <v>0</v>
      </c>
      <c r="O69" s="30">
        <f t="shared" si="8"/>
        <v>0</v>
      </c>
      <c r="P69" s="31">
        <f t="shared" ref="P69:P103" si="12">ROUND(N69*proz_beitrag,2)</f>
        <v>0</v>
      </c>
      <c r="Q69" s="46"/>
      <c r="R69" s="47"/>
    </row>
    <row r="70" spans="1:18" x14ac:dyDescent="0.2">
      <c r="A70" s="27" t="str">
        <f>IF(B70="","",SUBTOTAL(3,$B$4:B70))</f>
        <v/>
      </c>
      <c r="B70" s="114"/>
      <c r="C70" s="118"/>
      <c r="D70" s="142"/>
      <c r="E70" s="119"/>
      <c r="F70" s="116"/>
      <c r="G70" s="43"/>
      <c r="H70" s="101"/>
      <c r="I70" s="103"/>
      <c r="J70" s="28">
        <f t="shared" si="9"/>
        <v>0</v>
      </c>
      <c r="K70" s="28">
        <f t="shared" si="10"/>
        <v>0</v>
      </c>
      <c r="L70" s="29" t="str">
        <f>IF(F70=0,"",IF(OR(Daten!$M$25=1,Daten!$M$25=TRUE),"ja","nein"))</f>
        <v/>
      </c>
      <c r="M70" s="105" t="str">
        <f t="shared" si="7"/>
        <v/>
      </c>
      <c r="N70" s="28">
        <f t="shared" si="11"/>
        <v>0</v>
      </c>
      <c r="O70" s="30">
        <f t="shared" si="8"/>
        <v>0</v>
      </c>
      <c r="P70" s="31">
        <f t="shared" si="12"/>
        <v>0</v>
      </c>
      <c r="Q70" s="46"/>
      <c r="R70" s="47"/>
    </row>
    <row r="71" spans="1:18" x14ac:dyDescent="0.2">
      <c r="A71" s="27" t="str">
        <f>IF(B71="","",SUBTOTAL(3,$B$4:B71))</f>
        <v/>
      </c>
      <c r="B71" s="114"/>
      <c r="C71" s="118"/>
      <c r="D71" s="142"/>
      <c r="E71" s="119"/>
      <c r="F71" s="116"/>
      <c r="G71" s="43"/>
      <c r="H71" s="101"/>
      <c r="I71" s="103"/>
      <c r="J71" s="28">
        <f t="shared" si="9"/>
        <v>0</v>
      </c>
      <c r="K71" s="28">
        <f t="shared" si="10"/>
        <v>0</v>
      </c>
      <c r="L71" s="29" t="str">
        <f>IF(F71=0,"",IF(OR(Daten!$M$25=1,Daten!$M$25=TRUE),"ja","nein"))</f>
        <v/>
      </c>
      <c r="M71" s="105" t="str">
        <f t="shared" si="7"/>
        <v/>
      </c>
      <c r="N71" s="28">
        <f t="shared" si="11"/>
        <v>0</v>
      </c>
      <c r="O71" s="30">
        <f t="shared" si="8"/>
        <v>0</v>
      </c>
      <c r="P71" s="31">
        <f t="shared" si="12"/>
        <v>0</v>
      </c>
      <c r="Q71" s="46"/>
      <c r="R71" s="47"/>
    </row>
    <row r="72" spans="1:18" x14ac:dyDescent="0.2">
      <c r="A72" s="27" t="str">
        <f>IF(B72="","",SUBTOTAL(3,$B$4:B72))</f>
        <v/>
      </c>
      <c r="B72" s="114"/>
      <c r="C72" s="118"/>
      <c r="D72" s="142"/>
      <c r="E72" s="119"/>
      <c r="F72" s="116"/>
      <c r="G72" s="43"/>
      <c r="H72" s="101"/>
      <c r="I72" s="103"/>
      <c r="J72" s="28">
        <f t="shared" si="9"/>
        <v>0</v>
      </c>
      <c r="K72" s="28">
        <f t="shared" si="10"/>
        <v>0</v>
      </c>
      <c r="L72" s="29" t="str">
        <f>IF(F72=0,"",IF(OR(Daten!$M$25=1,Daten!$M$25=TRUE),"ja","nein"))</f>
        <v/>
      </c>
      <c r="M72" s="105" t="str">
        <f t="shared" si="7"/>
        <v/>
      </c>
      <c r="N72" s="28">
        <f t="shared" si="11"/>
        <v>0</v>
      </c>
      <c r="O72" s="30">
        <f t="shared" si="8"/>
        <v>0</v>
      </c>
      <c r="P72" s="31">
        <f t="shared" si="12"/>
        <v>0</v>
      </c>
      <c r="Q72" s="46"/>
      <c r="R72" s="47"/>
    </row>
    <row r="73" spans="1:18" x14ac:dyDescent="0.2">
      <c r="A73" s="27" t="str">
        <f>IF(B73="","",SUBTOTAL(3,$B$4:B73))</f>
        <v/>
      </c>
      <c r="B73" s="114"/>
      <c r="C73" s="118"/>
      <c r="D73" s="142"/>
      <c r="E73" s="119"/>
      <c r="F73" s="116"/>
      <c r="G73" s="43"/>
      <c r="H73" s="101"/>
      <c r="I73" s="103"/>
      <c r="J73" s="28">
        <f t="shared" si="9"/>
        <v>0</v>
      </c>
      <c r="K73" s="28">
        <f t="shared" si="10"/>
        <v>0</v>
      </c>
      <c r="L73" s="29" t="str">
        <f>IF(F73=0,"",IF(OR(Daten!$M$25=1,Daten!$M$25=TRUE),"ja","nein"))</f>
        <v/>
      </c>
      <c r="M73" s="105" t="str">
        <f t="shared" si="7"/>
        <v/>
      </c>
      <c r="N73" s="28">
        <f t="shared" si="11"/>
        <v>0</v>
      </c>
      <c r="O73" s="30">
        <f t="shared" si="8"/>
        <v>0</v>
      </c>
      <c r="P73" s="31">
        <f t="shared" si="12"/>
        <v>0</v>
      </c>
      <c r="Q73" s="46"/>
      <c r="R73" s="47"/>
    </row>
    <row r="74" spans="1:18" x14ac:dyDescent="0.2">
      <c r="A74" s="27" t="str">
        <f>IF(B74="","",SUBTOTAL(3,$B$4:B74))</f>
        <v/>
      </c>
      <c r="B74" s="114"/>
      <c r="C74" s="118"/>
      <c r="D74" s="142"/>
      <c r="E74" s="119"/>
      <c r="F74" s="116"/>
      <c r="G74" s="43"/>
      <c r="H74" s="101"/>
      <c r="I74" s="103"/>
      <c r="J74" s="28">
        <f t="shared" si="9"/>
        <v>0</v>
      </c>
      <c r="K74" s="28">
        <f t="shared" si="10"/>
        <v>0</v>
      </c>
      <c r="L74" s="29" t="str">
        <f>IF(F74=0,"",IF(OR(Daten!$M$25=1,Daten!$M$25=TRUE),"ja","nein"))</f>
        <v/>
      </c>
      <c r="M74" s="105" t="str">
        <f t="shared" si="7"/>
        <v/>
      </c>
      <c r="N74" s="28">
        <f t="shared" si="11"/>
        <v>0</v>
      </c>
      <c r="O74" s="30">
        <f t="shared" si="8"/>
        <v>0</v>
      </c>
      <c r="P74" s="31">
        <f t="shared" si="12"/>
        <v>0</v>
      </c>
      <c r="Q74" s="46"/>
      <c r="R74" s="47"/>
    </row>
    <row r="75" spans="1:18" x14ac:dyDescent="0.2">
      <c r="A75" s="27" t="str">
        <f>IF(B75="","",SUBTOTAL(3,$B$4:B75))</f>
        <v/>
      </c>
      <c r="B75" s="114"/>
      <c r="C75" s="118"/>
      <c r="D75" s="142"/>
      <c r="E75" s="119"/>
      <c r="F75" s="116"/>
      <c r="G75" s="43"/>
      <c r="H75" s="101"/>
      <c r="I75" s="103"/>
      <c r="J75" s="28">
        <f t="shared" si="9"/>
        <v>0</v>
      </c>
      <c r="K75" s="28">
        <f t="shared" si="10"/>
        <v>0</v>
      </c>
      <c r="L75" s="29" t="str">
        <f>IF(F75=0,"",IF(OR(Daten!$M$25=1,Daten!$M$25=TRUE),"ja","nein"))</f>
        <v/>
      </c>
      <c r="M75" s="105" t="str">
        <f t="shared" si="7"/>
        <v/>
      </c>
      <c r="N75" s="28">
        <f t="shared" si="11"/>
        <v>0</v>
      </c>
      <c r="O75" s="30">
        <f t="shared" si="8"/>
        <v>0</v>
      </c>
      <c r="P75" s="31">
        <f t="shared" si="12"/>
        <v>0</v>
      </c>
      <c r="Q75" s="46"/>
      <c r="R75" s="47"/>
    </row>
    <row r="76" spans="1:18" x14ac:dyDescent="0.2">
      <c r="A76" s="27" t="str">
        <f>IF(B76="","",SUBTOTAL(3,$B$4:B76))</f>
        <v/>
      </c>
      <c r="B76" s="114"/>
      <c r="C76" s="118"/>
      <c r="D76" s="142"/>
      <c r="E76" s="119"/>
      <c r="F76" s="116"/>
      <c r="G76" s="43"/>
      <c r="H76" s="101"/>
      <c r="I76" s="103"/>
      <c r="J76" s="28">
        <f t="shared" si="9"/>
        <v>0</v>
      </c>
      <c r="K76" s="28">
        <f t="shared" si="10"/>
        <v>0</v>
      </c>
      <c r="L76" s="29" t="str">
        <f>IF(F76=0,"",IF(OR(Daten!$M$25=1,Daten!$M$25=TRUE),"ja","nein"))</f>
        <v/>
      </c>
      <c r="M76" s="105" t="str">
        <f t="shared" si="7"/>
        <v/>
      </c>
      <c r="N76" s="28">
        <f t="shared" si="11"/>
        <v>0</v>
      </c>
      <c r="O76" s="30">
        <f t="shared" si="8"/>
        <v>0</v>
      </c>
      <c r="P76" s="31">
        <f t="shared" si="12"/>
        <v>0</v>
      </c>
      <c r="Q76" s="46"/>
      <c r="R76" s="47"/>
    </row>
    <row r="77" spans="1:18" x14ac:dyDescent="0.2">
      <c r="A77" s="27" t="str">
        <f>IF(B77="","",SUBTOTAL(3,$B$4:B77))</f>
        <v/>
      </c>
      <c r="B77" s="114"/>
      <c r="C77" s="118"/>
      <c r="D77" s="142"/>
      <c r="E77" s="119"/>
      <c r="F77" s="116"/>
      <c r="G77" s="43"/>
      <c r="H77" s="101"/>
      <c r="I77" s="103"/>
      <c r="J77" s="28">
        <f t="shared" si="9"/>
        <v>0</v>
      </c>
      <c r="K77" s="28">
        <f t="shared" si="10"/>
        <v>0</v>
      </c>
      <c r="L77" s="29" t="str">
        <f>IF(F77=0,"",IF(OR(Daten!$M$25=1,Daten!$M$25=TRUE),"ja","nein"))</f>
        <v/>
      </c>
      <c r="M77" s="105" t="str">
        <f t="shared" si="7"/>
        <v/>
      </c>
      <c r="N77" s="28">
        <f t="shared" si="11"/>
        <v>0</v>
      </c>
      <c r="O77" s="30">
        <f t="shared" si="8"/>
        <v>0</v>
      </c>
      <c r="P77" s="31">
        <f t="shared" si="12"/>
        <v>0</v>
      </c>
      <c r="Q77" s="46"/>
      <c r="R77" s="47"/>
    </row>
    <row r="78" spans="1:18" x14ac:dyDescent="0.2">
      <c r="A78" s="27" t="str">
        <f>IF(B78="","",SUBTOTAL(3,$B$4:B78))</f>
        <v/>
      </c>
      <c r="B78" s="114"/>
      <c r="C78" s="118"/>
      <c r="D78" s="142"/>
      <c r="E78" s="119"/>
      <c r="F78" s="116"/>
      <c r="G78" s="43"/>
      <c r="H78" s="101"/>
      <c r="I78" s="103"/>
      <c r="J78" s="28">
        <f t="shared" si="9"/>
        <v>0</v>
      </c>
      <c r="K78" s="28">
        <f t="shared" si="10"/>
        <v>0</v>
      </c>
      <c r="L78" s="29" t="str">
        <f>IF(F78=0,"",IF(OR(Daten!$M$25=1,Daten!$M$25=TRUE),"ja","nein"))</f>
        <v/>
      </c>
      <c r="M78" s="105" t="str">
        <f t="shared" si="7"/>
        <v/>
      </c>
      <c r="N78" s="28">
        <f t="shared" si="11"/>
        <v>0</v>
      </c>
      <c r="O78" s="30">
        <f t="shared" si="8"/>
        <v>0</v>
      </c>
      <c r="P78" s="31">
        <f t="shared" si="12"/>
        <v>0</v>
      </c>
      <c r="Q78" s="46"/>
      <c r="R78" s="47"/>
    </row>
    <row r="79" spans="1:18" x14ac:dyDescent="0.2">
      <c r="A79" s="27" t="str">
        <f>IF(B79="","",SUBTOTAL(3,$B$4:B79))</f>
        <v/>
      </c>
      <c r="B79" s="114"/>
      <c r="C79" s="118"/>
      <c r="D79" s="142"/>
      <c r="E79" s="119"/>
      <c r="F79" s="116"/>
      <c r="G79" s="43"/>
      <c r="H79" s="101"/>
      <c r="I79" s="103"/>
      <c r="J79" s="28">
        <f t="shared" si="9"/>
        <v>0</v>
      </c>
      <c r="K79" s="28">
        <f t="shared" si="10"/>
        <v>0</v>
      </c>
      <c r="L79" s="29" t="str">
        <f>IF(F79=0,"",IF(OR(Daten!$M$25=1,Daten!$M$25=TRUE),"ja","nein"))</f>
        <v/>
      </c>
      <c r="M79" s="105" t="str">
        <f t="shared" si="7"/>
        <v/>
      </c>
      <c r="N79" s="28">
        <f t="shared" si="11"/>
        <v>0</v>
      </c>
      <c r="O79" s="30">
        <f t="shared" si="8"/>
        <v>0</v>
      </c>
      <c r="P79" s="31">
        <f t="shared" si="12"/>
        <v>0</v>
      </c>
      <c r="Q79" s="46"/>
      <c r="R79" s="47"/>
    </row>
    <row r="80" spans="1:18" x14ac:dyDescent="0.2">
      <c r="A80" s="27" t="str">
        <f>IF(B80="","",SUBTOTAL(3,$B$4:B80))</f>
        <v/>
      </c>
      <c r="B80" s="114"/>
      <c r="C80" s="118"/>
      <c r="D80" s="142"/>
      <c r="E80" s="119"/>
      <c r="F80" s="116"/>
      <c r="G80" s="43"/>
      <c r="H80" s="101"/>
      <c r="I80" s="103"/>
      <c r="J80" s="28">
        <f t="shared" si="9"/>
        <v>0</v>
      </c>
      <c r="K80" s="28">
        <f t="shared" si="10"/>
        <v>0</v>
      </c>
      <c r="L80" s="29" t="str">
        <f>IF(F80=0,"",IF(OR(Daten!$M$25=1,Daten!$M$25=TRUE),"ja","nein"))</f>
        <v/>
      </c>
      <c r="M80" s="105" t="str">
        <f t="shared" si="7"/>
        <v/>
      </c>
      <c r="N80" s="28">
        <f t="shared" si="11"/>
        <v>0</v>
      </c>
      <c r="O80" s="30">
        <f t="shared" si="8"/>
        <v>0</v>
      </c>
      <c r="P80" s="31">
        <f t="shared" si="12"/>
        <v>0</v>
      </c>
      <c r="Q80" s="46"/>
      <c r="R80" s="47"/>
    </row>
    <row r="81" spans="1:18" x14ac:dyDescent="0.2">
      <c r="A81" s="27" t="str">
        <f>IF(B81="","",SUBTOTAL(3,$B$4:B81))</f>
        <v/>
      </c>
      <c r="B81" s="114"/>
      <c r="C81" s="118"/>
      <c r="D81" s="142"/>
      <c r="E81" s="119"/>
      <c r="F81" s="116"/>
      <c r="G81" s="43"/>
      <c r="H81" s="101"/>
      <c r="I81" s="103"/>
      <c r="J81" s="28">
        <f t="shared" si="9"/>
        <v>0</v>
      </c>
      <c r="K81" s="28">
        <f t="shared" si="10"/>
        <v>0</v>
      </c>
      <c r="L81" s="29" t="str">
        <f>IF(F81=0,"",IF(OR(Daten!$M$25=1,Daten!$M$25=TRUE),"ja","nein"))</f>
        <v/>
      </c>
      <c r="M81" s="105" t="str">
        <f t="shared" si="7"/>
        <v/>
      </c>
      <c r="N81" s="28">
        <f t="shared" si="11"/>
        <v>0</v>
      </c>
      <c r="O81" s="30">
        <f t="shared" si="8"/>
        <v>0</v>
      </c>
      <c r="P81" s="31">
        <f t="shared" si="12"/>
        <v>0</v>
      </c>
      <c r="Q81" s="46"/>
      <c r="R81" s="47"/>
    </row>
    <row r="82" spans="1:18" x14ac:dyDescent="0.2">
      <c r="A82" s="27" t="str">
        <f>IF(B82="","",SUBTOTAL(3,$B$4:B82))</f>
        <v/>
      </c>
      <c r="B82" s="114"/>
      <c r="C82" s="118"/>
      <c r="D82" s="142"/>
      <c r="E82" s="119"/>
      <c r="F82" s="116"/>
      <c r="G82" s="43"/>
      <c r="H82" s="101"/>
      <c r="I82" s="103"/>
      <c r="J82" s="28">
        <f t="shared" si="9"/>
        <v>0</v>
      </c>
      <c r="K82" s="28">
        <f t="shared" si="10"/>
        <v>0</v>
      </c>
      <c r="L82" s="29" t="str">
        <f>IF(F82=0,"",IF(OR(Daten!$M$25=1,Daten!$M$25=TRUE),"ja","nein"))</f>
        <v/>
      </c>
      <c r="M82" s="105" t="str">
        <f t="shared" si="7"/>
        <v/>
      </c>
      <c r="N82" s="28">
        <f t="shared" si="11"/>
        <v>0</v>
      </c>
      <c r="O82" s="30">
        <f t="shared" si="8"/>
        <v>0</v>
      </c>
      <c r="P82" s="31">
        <f t="shared" si="12"/>
        <v>0</v>
      </c>
      <c r="Q82" s="46"/>
      <c r="R82" s="47"/>
    </row>
    <row r="83" spans="1:18" x14ac:dyDescent="0.2">
      <c r="A83" s="27" t="str">
        <f>IF(B83="","",SUBTOTAL(3,$B$4:B83))</f>
        <v/>
      </c>
      <c r="B83" s="114"/>
      <c r="C83" s="118"/>
      <c r="D83" s="142"/>
      <c r="E83" s="119"/>
      <c r="F83" s="116"/>
      <c r="G83" s="43"/>
      <c r="H83" s="101"/>
      <c r="I83" s="103"/>
      <c r="J83" s="28">
        <f t="shared" si="9"/>
        <v>0</v>
      </c>
      <c r="K83" s="28">
        <f t="shared" si="10"/>
        <v>0</v>
      </c>
      <c r="L83" s="29" t="str">
        <f>IF(F83=0,"",IF(OR(Daten!$M$25=1,Daten!$M$25=TRUE),"ja","nein"))</f>
        <v/>
      </c>
      <c r="M83" s="105" t="str">
        <f t="shared" si="7"/>
        <v/>
      </c>
      <c r="N83" s="28">
        <f t="shared" si="11"/>
        <v>0</v>
      </c>
      <c r="O83" s="30">
        <f t="shared" si="8"/>
        <v>0</v>
      </c>
      <c r="P83" s="31">
        <f t="shared" si="12"/>
        <v>0</v>
      </c>
      <c r="Q83" s="46"/>
      <c r="R83" s="47"/>
    </row>
    <row r="84" spans="1:18" x14ac:dyDescent="0.2">
      <c r="A84" s="27" t="str">
        <f>IF(B84="","",SUBTOTAL(3,$B$4:B84))</f>
        <v/>
      </c>
      <c r="B84" s="114"/>
      <c r="C84" s="118"/>
      <c r="D84" s="142"/>
      <c r="E84" s="119"/>
      <c r="F84" s="116"/>
      <c r="G84" s="43"/>
      <c r="H84" s="101"/>
      <c r="I84" s="103"/>
      <c r="J84" s="28">
        <f t="shared" si="9"/>
        <v>0</v>
      </c>
      <c r="K84" s="28">
        <f t="shared" si="10"/>
        <v>0</v>
      </c>
      <c r="L84" s="29" t="str">
        <f>IF(F84=0,"",IF(OR(Daten!$M$25=1,Daten!$M$25=TRUE),"ja","nein"))</f>
        <v/>
      </c>
      <c r="M84" s="105" t="str">
        <f t="shared" si="7"/>
        <v/>
      </c>
      <c r="N84" s="28">
        <f t="shared" si="11"/>
        <v>0</v>
      </c>
      <c r="O84" s="30">
        <f t="shared" si="8"/>
        <v>0</v>
      </c>
      <c r="P84" s="31">
        <f t="shared" si="12"/>
        <v>0</v>
      </c>
      <c r="Q84" s="46"/>
      <c r="R84" s="47"/>
    </row>
    <row r="85" spans="1:18" x14ac:dyDescent="0.2">
      <c r="A85" s="27" t="str">
        <f>IF(B85="","",SUBTOTAL(3,$B$4:B85))</f>
        <v/>
      </c>
      <c r="B85" s="114"/>
      <c r="C85" s="118"/>
      <c r="D85" s="142"/>
      <c r="E85" s="119"/>
      <c r="F85" s="116"/>
      <c r="G85" s="43"/>
      <c r="H85" s="101"/>
      <c r="I85" s="103"/>
      <c r="J85" s="28">
        <f t="shared" si="9"/>
        <v>0</v>
      </c>
      <c r="K85" s="28">
        <f t="shared" si="10"/>
        <v>0</v>
      </c>
      <c r="L85" s="29" t="str">
        <f>IF(F85=0,"",IF(OR(Daten!$M$25=1,Daten!$M$25=TRUE),"ja","nein"))</f>
        <v/>
      </c>
      <c r="M85" s="105" t="str">
        <f t="shared" si="7"/>
        <v/>
      </c>
      <c r="N85" s="28">
        <f t="shared" si="11"/>
        <v>0</v>
      </c>
      <c r="O85" s="30">
        <f t="shared" si="8"/>
        <v>0</v>
      </c>
      <c r="P85" s="31">
        <f t="shared" si="12"/>
        <v>0</v>
      </c>
      <c r="Q85" s="46"/>
      <c r="R85" s="47"/>
    </row>
    <row r="86" spans="1:18" x14ac:dyDescent="0.2">
      <c r="A86" s="27" t="str">
        <f>IF(B86="","",SUBTOTAL(3,$B$4:B86))</f>
        <v/>
      </c>
      <c r="B86" s="114"/>
      <c r="C86" s="118"/>
      <c r="D86" s="142"/>
      <c r="E86" s="119"/>
      <c r="F86" s="116"/>
      <c r="G86" s="43"/>
      <c r="H86" s="101"/>
      <c r="I86" s="103"/>
      <c r="J86" s="28">
        <f t="shared" si="9"/>
        <v>0</v>
      </c>
      <c r="K86" s="28">
        <f t="shared" si="10"/>
        <v>0</v>
      </c>
      <c r="L86" s="29" t="str">
        <f>IF(F86=0,"",IF(OR(Daten!$M$25=1,Daten!$M$25=TRUE),"ja","nein"))</f>
        <v/>
      </c>
      <c r="M86" s="105" t="str">
        <f t="shared" si="7"/>
        <v/>
      </c>
      <c r="N86" s="28">
        <f t="shared" si="11"/>
        <v>0</v>
      </c>
      <c r="O86" s="30">
        <f t="shared" si="8"/>
        <v>0</v>
      </c>
      <c r="P86" s="31">
        <f t="shared" si="12"/>
        <v>0</v>
      </c>
      <c r="Q86" s="46"/>
      <c r="R86" s="47"/>
    </row>
    <row r="87" spans="1:18" x14ac:dyDescent="0.2">
      <c r="A87" s="27" t="str">
        <f>IF(B87="","",SUBTOTAL(3,$B$4:B87))</f>
        <v/>
      </c>
      <c r="B87" s="114"/>
      <c r="C87" s="118"/>
      <c r="D87" s="142"/>
      <c r="E87" s="119"/>
      <c r="F87" s="116"/>
      <c r="G87" s="43"/>
      <c r="H87" s="101"/>
      <c r="I87" s="103"/>
      <c r="J87" s="28">
        <f t="shared" si="9"/>
        <v>0</v>
      </c>
      <c r="K87" s="28">
        <f t="shared" si="10"/>
        <v>0</v>
      </c>
      <c r="L87" s="29" t="str">
        <f>IF(F87=0,"",IF(OR(Daten!$M$25=1,Daten!$M$25=TRUE),"ja","nein"))</f>
        <v/>
      </c>
      <c r="M87" s="105" t="str">
        <f t="shared" si="7"/>
        <v/>
      </c>
      <c r="N87" s="28">
        <f t="shared" si="11"/>
        <v>0</v>
      </c>
      <c r="O87" s="30">
        <f t="shared" si="8"/>
        <v>0</v>
      </c>
      <c r="P87" s="31">
        <f t="shared" si="12"/>
        <v>0</v>
      </c>
      <c r="Q87" s="46"/>
      <c r="R87" s="47"/>
    </row>
    <row r="88" spans="1:18" x14ac:dyDescent="0.2">
      <c r="A88" s="27" t="str">
        <f>IF(B88="","",SUBTOTAL(3,$B$4:B88))</f>
        <v/>
      </c>
      <c r="B88" s="114"/>
      <c r="C88" s="118"/>
      <c r="D88" s="142"/>
      <c r="E88" s="119"/>
      <c r="F88" s="116"/>
      <c r="G88" s="43"/>
      <c r="H88" s="101"/>
      <c r="I88" s="103"/>
      <c r="J88" s="28">
        <f t="shared" si="9"/>
        <v>0</v>
      </c>
      <c r="K88" s="28">
        <f t="shared" si="10"/>
        <v>0</v>
      </c>
      <c r="L88" s="29" t="str">
        <f>IF(F88=0,"",IF(OR(Daten!$M$25=1,Daten!$M$25=TRUE),"ja","nein"))</f>
        <v/>
      </c>
      <c r="M88" s="105" t="str">
        <f t="shared" si="7"/>
        <v/>
      </c>
      <c r="N88" s="28">
        <f t="shared" si="11"/>
        <v>0</v>
      </c>
      <c r="O88" s="30">
        <f t="shared" si="8"/>
        <v>0</v>
      </c>
      <c r="P88" s="31">
        <f t="shared" si="12"/>
        <v>0</v>
      </c>
      <c r="Q88" s="46"/>
      <c r="R88" s="47"/>
    </row>
    <row r="89" spans="1:18" x14ac:dyDescent="0.2">
      <c r="A89" s="27" t="str">
        <f>IF(B89="","",SUBTOTAL(3,$B$4:B89))</f>
        <v/>
      </c>
      <c r="B89" s="114"/>
      <c r="C89" s="118"/>
      <c r="D89" s="142"/>
      <c r="E89" s="119"/>
      <c r="F89" s="116"/>
      <c r="G89" s="43"/>
      <c r="H89" s="101"/>
      <c r="I89" s="103"/>
      <c r="J89" s="28">
        <f t="shared" si="9"/>
        <v>0</v>
      </c>
      <c r="K89" s="28">
        <f t="shared" si="10"/>
        <v>0</v>
      </c>
      <c r="L89" s="29" t="str">
        <f>IF(F89=0,"",IF(OR(Daten!$M$25=1,Daten!$M$25=TRUE),"ja","nein"))</f>
        <v/>
      </c>
      <c r="M89" s="105" t="str">
        <f t="shared" si="7"/>
        <v/>
      </c>
      <c r="N89" s="28">
        <f t="shared" si="11"/>
        <v>0</v>
      </c>
      <c r="O89" s="30">
        <f t="shared" si="8"/>
        <v>0</v>
      </c>
      <c r="P89" s="31">
        <f t="shared" si="12"/>
        <v>0</v>
      </c>
      <c r="Q89" s="46"/>
      <c r="R89" s="47"/>
    </row>
    <row r="90" spans="1:18" x14ac:dyDescent="0.2">
      <c r="A90" s="27" t="str">
        <f>IF(B90="","",SUBTOTAL(3,$B$4:B90))</f>
        <v/>
      </c>
      <c r="B90" s="114"/>
      <c r="C90" s="118"/>
      <c r="D90" s="142"/>
      <c r="E90" s="119"/>
      <c r="F90" s="116"/>
      <c r="G90" s="43"/>
      <c r="H90" s="101"/>
      <c r="I90" s="103"/>
      <c r="J90" s="28">
        <f t="shared" si="9"/>
        <v>0</v>
      </c>
      <c r="K90" s="28">
        <f t="shared" si="10"/>
        <v>0</v>
      </c>
      <c r="L90" s="29" t="str">
        <f>IF(F90=0,"",IF(OR(Daten!$M$25=1,Daten!$M$25=TRUE),"ja","nein"))</f>
        <v/>
      </c>
      <c r="M90" s="105" t="str">
        <f t="shared" si="7"/>
        <v/>
      </c>
      <c r="N90" s="28">
        <f t="shared" si="11"/>
        <v>0</v>
      </c>
      <c r="O90" s="30">
        <f t="shared" si="8"/>
        <v>0</v>
      </c>
      <c r="P90" s="31">
        <f t="shared" si="12"/>
        <v>0</v>
      </c>
      <c r="Q90" s="46"/>
      <c r="R90" s="47"/>
    </row>
    <row r="91" spans="1:18" x14ac:dyDescent="0.2">
      <c r="A91" s="27" t="str">
        <f>IF(B91="","",SUBTOTAL(3,$B$4:B91))</f>
        <v/>
      </c>
      <c r="B91" s="114"/>
      <c r="C91" s="118"/>
      <c r="D91" s="142"/>
      <c r="E91" s="119"/>
      <c r="F91" s="116"/>
      <c r="G91" s="43"/>
      <c r="H91" s="101"/>
      <c r="I91" s="103"/>
      <c r="J91" s="28">
        <f t="shared" si="9"/>
        <v>0</v>
      </c>
      <c r="K91" s="28">
        <f t="shared" si="10"/>
        <v>0</v>
      </c>
      <c r="L91" s="29" t="str">
        <f>IF(F91=0,"",IF(OR(Daten!$M$25=1,Daten!$M$25=TRUE),"ja","nein"))</f>
        <v/>
      </c>
      <c r="M91" s="105" t="str">
        <f t="shared" si="7"/>
        <v/>
      </c>
      <c r="N91" s="28">
        <f t="shared" si="11"/>
        <v>0</v>
      </c>
      <c r="O91" s="30">
        <f t="shared" si="8"/>
        <v>0</v>
      </c>
      <c r="P91" s="31">
        <f t="shared" si="12"/>
        <v>0</v>
      </c>
      <c r="Q91" s="46"/>
      <c r="R91" s="47"/>
    </row>
    <row r="92" spans="1:18" x14ac:dyDescent="0.2">
      <c r="A92" s="27" t="str">
        <f>IF(B92="","",SUBTOTAL(3,$B$4:B92))</f>
        <v/>
      </c>
      <c r="B92" s="114"/>
      <c r="C92" s="118"/>
      <c r="D92" s="142"/>
      <c r="E92" s="119"/>
      <c r="F92" s="116"/>
      <c r="G92" s="43"/>
      <c r="H92" s="101"/>
      <c r="I92" s="103"/>
      <c r="J92" s="28">
        <f t="shared" si="9"/>
        <v>0</v>
      </c>
      <c r="K92" s="28">
        <f t="shared" si="10"/>
        <v>0</v>
      </c>
      <c r="L92" s="29" t="str">
        <f>IF(F92=0,"",IF(OR(Daten!$M$25=1,Daten!$M$25=TRUE),"ja","nein"))</f>
        <v/>
      </c>
      <c r="M92" s="105" t="str">
        <f t="shared" si="7"/>
        <v/>
      </c>
      <c r="N92" s="28">
        <f t="shared" si="11"/>
        <v>0</v>
      </c>
      <c r="O92" s="30">
        <f t="shared" si="8"/>
        <v>0</v>
      </c>
      <c r="P92" s="31">
        <f t="shared" si="12"/>
        <v>0</v>
      </c>
      <c r="Q92" s="46"/>
      <c r="R92" s="47"/>
    </row>
    <row r="93" spans="1:18" x14ac:dyDescent="0.2">
      <c r="A93" s="27" t="str">
        <f>IF(B93="","",SUBTOTAL(3,$B$4:B93))</f>
        <v/>
      </c>
      <c r="B93" s="114"/>
      <c r="C93" s="118"/>
      <c r="D93" s="142"/>
      <c r="E93" s="119"/>
      <c r="F93" s="116"/>
      <c r="G93" s="43"/>
      <c r="H93" s="101"/>
      <c r="I93" s="103"/>
      <c r="J93" s="28">
        <f t="shared" si="9"/>
        <v>0</v>
      </c>
      <c r="K93" s="28">
        <f t="shared" si="10"/>
        <v>0</v>
      </c>
      <c r="L93" s="29" t="str">
        <f>IF(F93=0,"",IF(OR(Daten!$M$25=1,Daten!$M$25=TRUE),"ja","nein"))</f>
        <v/>
      </c>
      <c r="M93" s="105" t="str">
        <f t="shared" si="7"/>
        <v/>
      </c>
      <c r="N93" s="28">
        <f t="shared" si="11"/>
        <v>0</v>
      </c>
      <c r="O93" s="30">
        <f t="shared" si="8"/>
        <v>0</v>
      </c>
      <c r="P93" s="31">
        <f t="shared" si="12"/>
        <v>0</v>
      </c>
      <c r="Q93" s="46"/>
      <c r="R93" s="47"/>
    </row>
    <row r="94" spans="1:18" x14ac:dyDescent="0.2">
      <c r="A94" s="27" t="str">
        <f>IF(B94="","",SUBTOTAL(3,$B$4:B94))</f>
        <v/>
      </c>
      <c r="B94" s="114"/>
      <c r="C94" s="118"/>
      <c r="D94" s="142"/>
      <c r="E94" s="119"/>
      <c r="F94" s="116"/>
      <c r="G94" s="43"/>
      <c r="H94" s="101"/>
      <c r="I94" s="103"/>
      <c r="J94" s="28">
        <f t="shared" si="9"/>
        <v>0</v>
      </c>
      <c r="K94" s="28">
        <f t="shared" si="10"/>
        <v>0</v>
      </c>
      <c r="L94" s="29" t="str">
        <f>IF(F94=0,"",IF(OR(Daten!$M$25=1,Daten!$M$25=TRUE),"ja","nein"))</f>
        <v/>
      </c>
      <c r="M94" s="105" t="str">
        <f t="shared" si="7"/>
        <v/>
      </c>
      <c r="N94" s="28">
        <f t="shared" si="11"/>
        <v>0</v>
      </c>
      <c r="O94" s="30">
        <f t="shared" si="8"/>
        <v>0</v>
      </c>
      <c r="P94" s="31">
        <f t="shared" si="12"/>
        <v>0</v>
      </c>
      <c r="Q94" s="46"/>
      <c r="R94" s="47"/>
    </row>
    <row r="95" spans="1:18" x14ac:dyDescent="0.2">
      <c r="A95" s="27" t="str">
        <f>IF(B95="","",SUBTOTAL(3,$B$4:B95))</f>
        <v/>
      </c>
      <c r="B95" s="114"/>
      <c r="C95" s="118"/>
      <c r="D95" s="142"/>
      <c r="E95" s="119"/>
      <c r="F95" s="116"/>
      <c r="G95" s="43"/>
      <c r="H95" s="101"/>
      <c r="I95" s="103"/>
      <c r="J95" s="28">
        <f t="shared" si="9"/>
        <v>0</v>
      </c>
      <c r="K95" s="28">
        <f t="shared" si="10"/>
        <v>0</v>
      </c>
      <c r="L95" s="29" t="str">
        <f>IF(F95=0,"",IF(OR(Daten!$M$25=1,Daten!$M$25=TRUE),"ja","nein"))</f>
        <v/>
      </c>
      <c r="M95" s="105" t="str">
        <f t="shared" si="7"/>
        <v/>
      </c>
      <c r="N95" s="28">
        <f t="shared" si="11"/>
        <v>0</v>
      </c>
      <c r="O95" s="30">
        <f t="shared" si="8"/>
        <v>0</v>
      </c>
      <c r="P95" s="31">
        <f t="shared" si="12"/>
        <v>0</v>
      </c>
      <c r="Q95" s="46"/>
      <c r="R95" s="47"/>
    </row>
    <row r="96" spans="1:18" x14ac:dyDescent="0.2">
      <c r="A96" s="27" t="str">
        <f>IF(B96="","",SUBTOTAL(3,$B$4:B96))</f>
        <v/>
      </c>
      <c r="B96" s="114"/>
      <c r="C96" s="118"/>
      <c r="D96" s="142"/>
      <c r="E96" s="119"/>
      <c r="F96" s="116"/>
      <c r="G96" s="43"/>
      <c r="H96" s="101"/>
      <c r="I96" s="103"/>
      <c r="J96" s="28">
        <f t="shared" si="9"/>
        <v>0</v>
      </c>
      <c r="K96" s="28">
        <f t="shared" si="10"/>
        <v>0</v>
      </c>
      <c r="L96" s="29" t="str">
        <f>IF(F96=0,"",IF(OR(Daten!$M$25=1,Daten!$M$25=TRUE),"ja","nein"))</f>
        <v/>
      </c>
      <c r="M96" s="105" t="str">
        <f t="shared" si="7"/>
        <v/>
      </c>
      <c r="N96" s="28">
        <f t="shared" si="11"/>
        <v>0</v>
      </c>
      <c r="O96" s="30">
        <f t="shared" si="8"/>
        <v>0</v>
      </c>
      <c r="P96" s="31">
        <f t="shared" si="12"/>
        <v>0</v>
      </c>
      <c r="Q96" s="46"/>
      <c r="R96" s="47"/>
    </row>
    <row r="97" spans="1:18" x14ac:dyDescent="0.2">
      <c r="A97" s="27" t="str">
        <f>IF(B97="","",SUBTOTAL(3,$B$4:B97))</f>
        <v/>
      </c>
      <c r="B97" s="114"/>
      <c r="C97" s="118"/>
      <c r="D97" s="142"/>
      <c r="E97" s="119"/>
      <c r="F97" s="116"/>
      <c r="G97" s="43"/>
      <c r="H97" s="101"/>
      <c r="I97" s="103"/>
      <c r="J97" s="28">
        <f t="shared" si="9"/>
        <v>0</v>
      </c>
      <c r="K97" s="28">
        <f t="shared" si="10"/>
        <v>0</v>
      </c>
      <c r="L97" s="29" t="str">
        <f>IF(F97=0,"",IF(OR(Daten!$M$25=1,Daten!$M$25=TRUE),"ja","nein"))</f>
        <v/>
      </c>
      <c r="M97" s="105" t="str">
        <f t="shared" si="7"/>
        <v/>
      </c>
      <c r="N97" s="28">
        <f t="shared" si="11"/>
        <v>0</v>
      </c>
      <c r="O97" s="30">
        <f t="shared" si="8"/>
        <v>0</v>
      </c>
      <c r="P97" s="31">
        <f t="shared" si="12"/>
        <v>0</v>
      </c>
      <c r="Q97" s="46"/>
      <c r="R97" s="47"/>
    </row>
    <row r="98" spans="1:18" x14ac:dyDescent="0.2">
      <c r="A98" s="27" t="str">
        <f>IF(B98="","",SUBTOTAL(3,$B$4:B98))</f>
        <v/>
      </c>
      <c r="B98" s="114"/>
      <c r="C98" s="118"/>
      <c r="D98" s="142"/>
      <c r="E98" s="119"/>
      <c r="F98" s="116"/>
      <c r="G98" s="43"/>
      <c r="H98" s="101"/>
      <c r="I98" s="103"/>
      <c r="J98" s="28">
        <f t="shared" si="9"/>
        <v>0</v>
      </c>
      <c r="K98" s="28">
        <f t="shared" si="10"/>
        <v>0</v>
      </c>
      <c r="L98" s="29" t="str">
        <f>IF(F98=0,"",IF(OR(Daten!$M$25=1,Daten!$M$25=TRUE),"ja","nein"))</f>
        <v/>
      </c>
      <c r="M98" s="105" t="str">
        <f t="shared" si="7"/>
        <v/>
      </c>
      <c r="N98" s="28">
        <f t="shared" si="11"/>
        <v>0</v>
      </c>
      <c r="O98" s="30">
        <f t="shared" si="8"/>
        <v>0</v>
      </c>
      <c r="P98" s="31">
        <f t="shared" si="12"/>
        <v>0</v>
      </c>
      <c r="Q98" s="46"/>
      <c r="R98" s="47"/>
    </row>
    <row r="99" spans="1:18" x14ac:dyDescent="0.2">
      <c r="A99" s="27" t="str">
        <f>IF(B99="","",SUBTOTAL(3,$B$4:B99))</f>
        <v/>
      </c>
      <c r="B99" s="114"/>
      <c r="C99" s="118"/>
      <c r="D99" s="142"/>
      <c r="E99" s="119"/>
      <c r="F99" s="116"/>
      <c r="G99" s="43"/>
      <c r="H99" s="101"/>
      <c r="I99" s="103"/>
      <c r="J99" s="28">
        <f t="shared" si="9"/>
        <v>0</v>
      </c>
      <c r="K99" s="28">
        <f t="shared" si="10"/>
        <v>0</v>
      </c>
      <c r="L99" s="29" t="str">
        <f>IF(F99=0,"",IF(OR(Daten!$M$25=1,Daten!$M$25=TRUE),"ja","nein"))</f>
        <v/>
      </c>
      <c r="M99" s="105" t="str">
        <f t="shared" si="7"/>
        <v/>
      </c>
      <c r="N99" s="28">
        <f t="shared" si="11"/>
        <v>0</v>
      </c>
      <c r="O99" s="30">
        <f t="shared" si="8"/>
        <v>0</v>
      </c>
      <c r="P99" s="31">
        <f t="shared" si="12"/>
        <v>0</v>
      </c>
      <c r="Q99" s="46"/>
      <c r="R99" s="47"/>
    </row>
    <row r="100" spans="1:18" x14ac:dyDescent="0.2">
      <c r="A100" s="27" t="str">
        <f>IF(B100="","",SUBTOTAL(3,$B$4:B100))</f>
        <v/>
      </c>
      <c r="B100" s="114"/>
      <c r="C100" s="118"/>
      <c r="D100" s="142"/>
      <c r="E100" s="119"/>
      <c r="F100" s="116"/>
      <c r="G100" s="43"/>
      <c r="H100" s="101"/>
      <c r="I100" s="103"/>
      <c r="J100" s="28">
        <f t="shared" si="9"/>
        <v>0</v>
      </c>
      <c r="K100" s="28">
        <f t="shared" si="10"/>
        <v>0</v>
      </c>
      <c r="L100" s="29" t="str">
        <f>IF(F100=0,"",IF(OR(Daten!$M$25=1,Daten!$M$25=TRUE),"ja","nein"))</f>
        <v/>
      </c>
      <c r="M100" s="105" t="str">
        <f t="shared" si="7"/>
        <v/>
      </c>
      <c r="N100" s="28">
        <f t="shared" si="11"/>
        <v>0</v>
      </c>
      <c r="O100" s="30">
        <f t="shared" si="8"/>
        <v>0</v>
      </c>
      <c r="P100" s="31">
        <f t="shared" si="12"/>
        <v>0</v>
      </c>
      <c r="Q100" s="46"/>
      <c r="R100" s="47"/>
    </row>
    <row r="101" spans="1:18" x14ac:dyDescent="0.2">
      <c r="A101" s="27" t="str">
        <f>IF(B101="","",SUBTOTAL(3,$B$4:B101))</f>
        <v/>
      </c>
      <c r="B101" s="114"/>
      <c r="C101" s="118"/>
      <c r="D101" s="142"/>
      <c r="E101" s="119"/>
      <c r="F101" s="116"/>
      <c r="G101" s="43"/>
      <c r="H101" s="101"/>
      <c r="I101" s="103"/>
      <c r="J101" s="28">
        <f t="shared" si="9"/>
        <v>0</v>
      </c>
      <c r="K101" s="28">
        <f t="shared" si="10"/>
        <v>0</v>
      </c>
      <c r="L101" s="29" t="str">
        <f>IF(F101=0,"",IF(OR(Daten!$M$25=1,Daten!$M$25=TRUE),"ja","nein"))</f>
        <v/>
      </c>
      <c r="M101" s="105" t="str">
        <f t="shared" si="7"/>
        <v/>
      </c>
      <c r="N101" s="28">
        <f t="shared" si="11"/>
        <v>0</v>
      </c>
      <c r="O101" s="30">
        <f t="shared" si="8"/>
        <v>0</v>
      </c>
      <c r="P101" s="31">
        <f t="shared" si="12"/>
        <v>0</v>
      </c>
      <c r="Q101" s="46"/>
      <c r="R101" s="47"/>
    </row>
    <row r="102" spans="1:18" x14ac:dyDescent="0.2">
      <c r="A102" s="27" t="str">
        <f>IF(B102="","",SUBTOTAL(3,$B$4:B102))</f>
        <v/>
      </c>
      <c r="B102" s="114"/>
      <c r="C102" s="118"/>
      <c r="D102" s="142"/>
      <c r="E102" s="119"/>
      <c r="F102" s="116"/>
      <c r="G102" s="43"/>
      <c r="H102" s="101"/>
      <c r="I102" s="103"/>
      <c r="J102" s="28">
        <f t="shared" si="9"/>
        <v>0</v>
      </c>
      <c r="K102" s="28">
        <f t="shared" si="10"/>
        <v>0</v>
      </c>
      <c r="L102" s="29" t="str">
        <f>IF(F102=0,"",IF(OR(Daten!$M$25=1,Daten!$M$25=TRUE),"ja","nein"))</f>
        <v/>
      </c>
      <c r="M102" s="105" t="str">
        <f t="shared" si="7"/>
        <v/>
      </c>
      <c r="N102" s="28">
        <f t="shared" si="11"/>
        <v>0</v>
      </c>
      <c r="O102" s="30">
        <f t="shared" si="8"/>
        <v>0</v>
      </c>
      <c r="P102" s="31">
        <f t="shared" si="12"/>
        <v>0</v>
      </c>
      <c r="Q102" s="46"/>
      <c r="R102" s="47"/>
    </row>
    <row r="103" spans="1:18" x14ac:dyDescent="0.2">
      <c r="A103" s="32" t="str">
        <f>IF(B103="","",SUBTOTAL(3,$B$4:B103))</f>
        <v/>
      </c>
      <c r="B103" s="115"/>
      <c r="C103" s="120"/>
      <c r="D103" s="143"/>
      <c r="E103" s="121"/>
      <c r="F103" s="117"/>
      <c r="G103" s="50"/>
      <c r="H103" s="102"/>
      <c r="I103" s="104"/>
      <c r="J103" s="35">
        <f t="shared" si="9"/>
        <v>0</v>
      </c>
      <c r="K103" s="35">
        <f t="shared" si="10"/>
        <v>0</v>
      </c>
      <c r="L103" s="51" t="str">
        <f>IF(F103=0,"",IF(OR(Daten!$M$25=1,Daten!$M$25=TRUE),"ja","nein"))</f>
        <v/>
      </c>
      <c r="M103" s="106" t="str">
        <f t="shared" si="7"/>
        <v/>
      </c>
      <c r="N103" s="35">
        <f t="shared" si="11"/>
        <v>0</v>
      </c>
      <c r="O103" s="33">
        <f t="shared" si="8"/>
        <v>0</v>
      </c>
      <c r="P103" s="34">
        <f t="shared" si="12"/>
        <v>0</v>
      </c>
      <c r="Q103" s="48"/>
      <c r="R103" s="49"/>
    </row>
    <row r="104" spans="1:18" x14ac:dyDescent="0.2">
      <c r="E104" s="125">
        <f>SUM(E4:E103)</f>
        <v>0</v>
      </c>
      <c r="F104" s="126">
        <f t="shared" ref="F104:P104" si="13">SUM(F4:F103)</f>
        <v>0</v>
      </c>
      <c r="G104" s="127"/>
      <c r="H104" s="128"/>
      <c r="I104" s="129"/>
      <c r="J104" s="126">
        <f t="shared" si="13"/>
        <v>0</v>
      </c>
      <c r="K104" s="126">
        <f t="shared" si="13"/>
        <v>0</v>
      </c>
      <c r="L104" s="127">
        <f t="shared" si="13"/>
        <v>0</v>
      </c>
      <c r="M104" s="129">
        <f t="shared" si="13"/>
        <v>0</v>
      </c>
      <c r="N104" s="126">
        <f t="shared" si="13"/>
        <v>0</v>
      </c>
      <c r="O104" s="130"/>
      <c r="P104" s="131">
        <f t="shared" si="13"/>
        <v>0</v>
      </c>
    </row>
    <row r="105" spans="1:18" x14ac:dyDescent="0.2">
      <c r="L105" s="25"/>
      <c r="O105" s="26"/>
      <c r="P105" s="24"/>
    </row>
    <row r="106" spans="1:18" x14ac:dyDescent="0.2">
      <c r="L106" s="25"/>
      <c r="O106" s="26"/>
      <c r="P106" s="24"/>
    </row>
    <row r="107" spans="1:18" x14ac:dyDescent="0.2">
      <c r="L107" s="25"/>
      <c r="O107" s="26"/>
      <c r="P107" s="24"/>
    </row>
    <row r="108" spans="1:18" x14ac:dyDescent="0.2">
      <c r="L108" s="25"/>
      <c r="O108" s="26"/>
      <c r="P108" s="24"/>
    </row>
    <row r="109" spans="1:18" x14ac:dyDescent="0.2">
      <c r="L109" s="25"/>
      <c r="O109" s="26"/>
      <c r="P109" s="24"/>
    </row>
    <row r="110" spans="1:18" x14ac:dyDescent="0.2">
      <c r="L110" s="25"/>
      <c r="O110" s="26"/>
      <c r="P110" s="24"/>
    </row>
    <row r="111" spans="1:18" x14ac:dyDescent="0.2">
      <c r="L111" s="25"/>
      <c r="O111" s="26"/>
      <c r="P111" s="24"/>
    </row>
    <row r="112" spans="1:18" x14ac:dyDescent="0.2">
      <c r="L112" s="25"/>
      <c r="O112" s="26"/>
      <c r="P112" s="24"/>
    </row>
    <row r="113" spans="12:16" x14ac:dyDescent="0.2">
      <c r="L113" s="25"/>
      <c r="O113" s="26"/>
      <c r="P113" s="24"/>
    </row>
    <row r="114" spans="12:16" x14ac:dyDescent="0.2">
      <c r="L114" s="25"/>
      <c r="O114" s="26"/>
      <c r="P114" s="24"/>
    </row>
    <row r="115" spans="12:16" x14ac:dyDescent="0.2">
      <c r="L115" s="25"/>
      <c r="O115" s="26"/>
      <c r="P115" s="24"/>
    </row>
    <row r="116" spans="12:16" x14ac:dyDescent="0.2">
      <c r="L116" s="25"/>
      <c r="O116" s="26"/>
      <c r="P116" s="24"/>
    </row>
    <row r="117" spans="12:16" x14ac:dyDescent="0.2">
      <c r="L117" s="25"/>
      <c r="O117" s="26"/>
      <c r="P117" s="24"/>
    </row>
    <row r="118" spans="12:16" x14ac:dyDescent="0.2">
      <c r="L118" s="25"/>
      <c r="O118" s="26"/>
      <c r="P118" s="24"/>
    </row>
    <row r="119" spans="12:16" x14ac:dyDescent="0.2">
      <c r="L119" s="25"/>
      <c r="O119" s="26"/>
      <c r="P119" s="24"/>
    </row>
    <row r="120" spans="12:16" x14ac:dyDescent="0.2">
      <c r="L120" s="25"/>
      <c r="O120" s="26"/>
      <c r="P120" s="24"/>
    </row>
    <row r="121" spans="12:16" x14ac:dyDescent="0.2">
      <c r="L121" s="25"/>
      <c r="O121" s="26"/>
      <c r="P121" s="24"/>
    </row>
    <row r="122" spans="12:16" x14ac:dyDescent="0.2">
      <c r="L122" s="25"/>
      <c r="O122" s="26"/>
      <c r="P122" s="24"/>
    </row>
    <row r="123" spans="12:16" x14ac:dyDescent="0.2">
      <c r="L123" s="25"/>
      <c r="O123" s="26"/>
      <c r="P123" s="24"/>
    </row>
    <row r="124" spans="12:16" x14ac:dyDescent="0.2">
      <c r="L124" s="25"/>
      <c r="O124" s="26"/>
      <c r="P124" s="24"/>
    </row>
    <row r="125" spans="12:16" x14ac:dyDescent="0.2">
      <c r="L125" s="25"/>
      <c r="O125" s="26"/>
      <c r="P125" s="24"/>
    </row>
    <row r="126" spans="12:16" x14ac:dyDescent="0.2">
      <c r="L126" s="25"/>
      <c r="O126" s="26"/>
      <c r="P126" s="24"/>
    </row>
    <row r="127" spans="12:16" x14ac:dyDescent="0.2">
      <c r="L127" s="25"/>
      <c r="O127" s="26"/>
      <c r="P127" s="24"/>
    </row>
    <row r="128" spans="12:16" x14ac:dyDescent="0.2">
      <c r="L128" s="25"/>
      <c r="O128" s="26"/>
      <c r="P128" s="24"/>
    </row>
    <row r="129" spans="12:16" x14ac:dyDescent="0.2">
      <c r="L129" s="25"/>
      <c r="O129" s="26"/>
      <c r="P129" s="24"/>
    </row>
    <row r="130" spans="12:16" x14ac:dyDescent="0.2">
      <c r="L130" s="25"/>
      <c r="O130" s="26"/>
      <c r="P130" s="24"/>
    </row>
    <row r="131" spans="12:16" x14ac:dyDescent="0.2">
      <c r="L131" s="25"/>
      <c r="O131" s="26"/>
      <c r="P131" s="24"/>
    </row>
    <row r="132" spans="12:16" x14ac:dyDescent="0.2">
      <c r="L132" s="25"/>
      <c r="O132" s="26"/>
      <c r="P132" s="24"/>
    </row>
    <row r="133" spans="12:16" x14ac:dyDescent="0.2">
      <c r="L133" s="25"/>
      <c r="O133" s="26"/>
      <c r="P133" s="24"/>
    </row>
    <row r="134" spans="12:16" x14ac:dyDescent="0.2">
      <c r="L134" s="25"/>
      <c r="O134" s="26"/>
      <c r="P134" s="24"/>
    </row>
    <row r="135" spans="12:16" x14ac:dyDescent="0.2">
      <c r="L135" s="25"/>
      <c r="O135" s="26"/>
      <c r="P135" s="24"/>
    </row>
    <row r="136" spans="12:16" x14ac:dyDescent="0.2">
      <c r="L136" s="25"/>
      <c r="O136" s="26"/>
      <c r="P136" s="24"/>
    </row>
    <row r="137" spans="12:16" x14ac:dyDescent="0.2">
      <c r="L137" s="25"/>
      <c r="O137" s="26"/>
      <c r="P137" s="24"/>
    </row>
    <row r="138" spans="12:16" x14ac:dyDescent="0.2">
      <c r="L138" s="25"/>
      <c r="O138" s="26"/>
      <c r="P138" s="24"/>
    </row>
    <row r="139" spans="12:16" x14ac:dyDescent="0.2">
      <c r="L139" s="25"/>
      <c r="O139" s="26"/>
      <c r="P139" s="24"/>
    </row>
    <row r="140" spans="12:16" x14ac:dyDescent="0.2">
      <c r="L140" s="25"/>
      <c r="P140" s="24"/>
    </row>
    <row r="141" spans="12:16" x14ac:dyDescent="0.2">
      <c r="L141" s="25"/>
      <c r="P141" s="24"/>
    </row>
    <row r="142" spans="12:16" x14ac:dyDescent="0.2">
      <c r="L142" s="25"/>
      <c r="P142" s="24"/>
    </row>
    <row r="143" spans="12:16" x14ac:dyDescent="0.2">
      <c r="L143" s="25"/>
      <c r="P143" s="24"/>
    </row>
    <row r="144" spans="12:16" x14ac:dyDescent="0.2">
      <c r="L144" s="25"/>
      <c r="P144" s="24"/>
    </row>
    <row r="145" spans="12:16" x14ac:dyDescent="0.2">
      <c r="L145" s="25"/>
      <c r="P145" s="24"/>
    </row>
    <row r="146" spans="12:16" x14ac:dyDescent="0.2">
      <c r="L146" s="25"/>
      <c r="P146" s="24"/>
    </row>
    <row r="147" spans="12:16" x14ac:dyDescent="0.2">
      <c r="L147" s="25"/>
      <c r="P147" s="24"/>
    </row>
    <row r="148" spans="12:16" x14ac:dyDescent="0.2">
      <c r="L148" s="25"/>
      <c r="P148" s="24"/>
    </row>
    <row r="149" spans="12:16" x14ac:dyDescent="0.2">
      <c r="L149" s="25"/>
      <c r="P149" s="24"/>
    </row>
    <row r="150" spans="12:16" x14ac:dyDescent="0.2">
      <c r="L150" s="25"/>
      <c r="P150" s="24"/>
    </row>
    <row r="151" spans="12:16" x14ac:dyDescent="0.2">
      <c r="L151" s="25"/>
      <c r="P151" s="24"/>
    </row>
    <row r="152" spans="12:16" x14ac:dyDescent="0.2">
      <c r="L152" s="25"/>
      <c r="P152" s="24"/>
    </row>
    <row r="153" spans="12:16" x14ac:dyDescent="0.2">
      <c r="L153" s="25"/>
      <c r="P153" s="24"/>
    </row>
    <row r="154" spans="12:16" x14ac:dyDescent="0.2">
      <c r="L154" s="25"/>
      <c r="P154" s="24"/>
    </row>
    <row r="155" spans="12:16" x14ac:dyDescent="0.2">
      <c r="L155" s="25"/>
      <c r="P155" s="24"/>
    </row>
    <row r="156" spans="12:16" x14ac:dyDescent="0.2">
      <c r="L156" s="25"/>
      <c r="P156" s="24"/>
    </row>
    <row r="157" spans="12:16" x14ac:dyDescent="0.2">
      <c r="L157" s="25"/>
      <c r="P157" s="24"/>
    </row>
    <row r="158" spans="12:16" x14ac:dyDescent="0.2">
      <c r="L158" s="25"/>
      <c r="P158" s="24"/>
    </row>
    <row r="159" spans="12:16" x14ac:dyDescent="0.2">
      <c r="L159" s="25"/>
      <c r="P159" s="24"/>
    </row>
    <row r="160" spans="12:16" x14ac:dyDescent="0.2">
      <c r="L160" s="25"/>
      <c r="P160" s="24"/>
    </row>
    <row r="161" spans="12:16" x14ac:dyDescent="0.2">
      <c r="L161" s="25"/>
      <c r="P161" s="24"/>
    </row>
    <row r="162" spans="12:16" x14ac:dyDescent="0.2">
      <c r="L162" s="25"/>
      <c r="P162" s="24"/>
    </row>
    <row r="163" spans="12:16" x14ac:dyDescent="0.2">
      <c r="L163" s="25"/>
      <c r="P163" s="24"/>
    </row>
    <row r="164" spans="12:16" x14ac:dyDescent="0.2">
      <c r="L164" s="25"/>
      <c r="P164" s="24"/>
    </row>
    <row r="165" spans="12:16" x14ac:dyDescent="0.2">
      <c r="L165" s="25"/>
      <c r="P165" s="24"/>
    </row>
    <row r="166" spans="12:16" x14ac:dyDescent="0.2">
      <c r="L166" s="25"/>
      <c r="P166" s="24"/>
    </row>
    <row r="167" spans="12:16" x14ac:dyDescent="0.2">
      <c r="L167" s="25"/>
      <c r="P167" s="24"/>
    </row>
    <row r="168" spans="12:16" x14ac:dyDescent="0.2">
      <c r="L168" s="25"/>
      <c r="P168" s="24"/>
    </row>
    <row r="169" spans="12:16" x14ac:dyDescent="0.2">
      <c r="L169" s="25"/>
      <c r="P169" s="24"/>
    </row>
    <row r="170" spans="12:16" x14ac:dyDescent="0.2">
      <c r="L170" s="25"/>
      <c r="P170" s="24"/>
    </row>
    <row r="171" spans="12:16" x14ac:dyDescent="0.2">
      <c r="L171" s="25"/>
      <c r="P171" s="24"/>
    </row>
    <row r="172" spans="12:16" x14ac:dyDescent="0.2">
      <c r="L172" s="25"/>
      <c r="P172" s="24"/>
    </row>
    <row r="173" spans="12:16" x14ac:dyDescent="0.2">
      <c r="L173" s="25"/>
      <c r="P173" s="24"/>
    </row>
    <row r="174" spans="12:16" x14ac:dyDescent="0.2">
      <c r="L174" s="25"/>
      <c r="P174" s="24"/>
    </row>
    <row r="175" spans="12:16" x14ac:dyDescent="0.2">
      <c r="L175" s="25"/>
      <c r="P175" s="24"/>
    </row>
    <row r="176" spans="12:16" x14ac:dyDescent="0.2">
      <c r="L176" s="25"/>
      <c r="P176" s="24"/>
    </row>
    <row r="177" spans="12:16" x14ac:dyDescent="0.2">
      <c r="L177" s="25"/>
      <c r="P177" s="24"/>
    </row>
    <row r="178" spans="12:16" x14ac:dyDescent="0.2">
      <c r="L178" s="25"/>
      <c r="P178" s="24"/>
    </row>
    <row r="179" spans="12:16" x14ac:dyDescent="0.2">
      <c r="L179" s="25"/>
      <c r="P179" s="24"/>
    </row>
    <row r="180" spans="12:16" x14ac:dyDescent="0.2">
      <c r="L180" s="25"/>
      <c r="P180" s="24"/>
    </row>
    <row r="181" spans="12:16" x14ac:dyDescent="0.2">
      <c r="L181" s="25"/>
      <c r="P181" s="24"/>
    </row>
    <row r="182" spans="12:16" x14ac:dyDescent="0.2">
      <c r="L182" s="25"/>
      <c r="P182" s="24"/>
    </row>
    <row r="183" spans="12:16" x14ac:dyDescent="0.2">
      <c r="L183" s="25"/>
      <c r="P183" s="24"/>
    </row>
    <row r="184" spans="12:16" x14ac:dyDescent="0.2">
      <c r="L184" s="25"/>
      <c r="P184" s="24"/>
    </row>
    <row r="185" spans="12:16" x14ac:dyDescent="0.2">
      <c r="L185" s="25"/>
      <c r="P185" s="24"/>
    </row>
    <row r="186" spans="12:16" x14ac:dyDescent="0.2">
      <c r="L186" s="25"/>
      <c r="P186" s="24"/>
    </row>
    <row r="187" spans="12:16" x14ac:dyDescent="0.2">
      <c r="L187" s="25"/>
      <c r="P187" s="24"/>
    </row>
    <row r="188" spans="12:16" x14ac:dyDescent="0.2">
      <c r="L188" s="25"/>
      <c r="P188" s="24"/>
    </row>
    <row r="189" spans="12:16" x14ac:dyDescent="0.2">
      <c r="L189" s="25"/>
      <c r="P189" s="24"/>
    </row>
    <row r="190" spans="12:16" x14ac:dyDescent="0.2">
      <c r="L190" s="25"/>
      <c r="P190" s="24"/>
    </row>
    <row r="191" spans="12:16" x14ac:dyDescent="0.2">
      <c r="L191" s="25"/>
      <c r="P191" s="24"/>
    </row>
    <row r="192" spans="12:16" x14ac:dyDescent="0.2">
      <c r="L192" s="25"/>
      <c r="P192" s="24"/>
    </row>
    <row r="193" spans="12:16" x14ac:dyDescent="0.2">
      <c r="L193" s="25"/>
      <c r="P193" s="24"/>
    </row>
    <row r="194" spans="12:16" x14ac:dyDescent="0.2">
      <c r="L194" s="25"/>
      <c r="P194" s="24"/>
    </row>
    <row r="195" spans="12:16" x14ac:dyDescent="0.2">
      <c r="L195" s="25"/>
      <c r="P195" s="24"/>
    </row>
    <row r="196" spans="12:16" x14ac:dyDescent="0.2">
      <c r="L196" s="25"/>
      <c r="P196" s="24"/>
    </row>
    <row r="197" spans="12:16" x14ac:dyDescent="0.2">
      <c r="L197" s="25"/>
      <c r="P197" s="24"/>
    </row>
    <row r="198" spans="12:16" x14ac:dyDescent="0.2">
      <c r="L198" s="25"/>
      <c r="P198" s="24"/>
    </row>
    <row r="199" spans="12:16" x14ac:dyDescent="0.2">
      <c r="L199" s="25"/>
      <c r="P199" s="24"/>
    </row>
    <row r="200" spans="12:16" x14ac:dyDescent="0.2">
      <c r="L200" s="25"/>
      <c r="P200" s="24"/>
    </row>
    <row r="201" spans="12:16" x14ac:dyDescent="0.2">
      <c r="L201" s="25"/>
      <c r="P201" s="24"/>
    </row>
    <row r="202" spans="12:16" x14ac:dyDescent="0.2">
      <c r="L202" s="25"/>
      <c r="P202" s="24"/>
    </row>
    <row r="203" spans="12:16" x14ac:dyDescent="0.2">
      <c r="L203" s="25"/>
      <c r="P203" s="24"/>
    </row>
    <row r="204" spans="12:16" x14ac:dyDescent="0.2">
      <c r="L204" s="25"/>
      <c r="P204" s="24"/>
    </row>
    <row r="205" spans="12:16" x14ac:dyDescent="0.2">
      <c r="L205" s="25"/>
      <c r="P205" s="24"/>
    </row>
    <row r="206" spans="12:16" x14ac:dyDescent="0.2">
      <c r="L206" s="25"/>
      <c r="P206" s="24"/>
    </row>
    <row r="207" spans="12:16" x14ac:dyDescent="0.2">
      <c r="L207" s="25"/>
      <c r="P207" s="24"/>
    </row>
    <row r="208" spans="12:16" x14ac:dyDescent="0.2">
      <c r="L208" s="25"/>
      <c r="P208" s="24"/>
    </row>
    <row r="209" spans="12:16" x14ac:dyDescent="0.2">
      <c r="L209" s="25"/>
      <c r="P209" s="24"/>
    </row>
    <row r="210" spans="12:16" x14ac:dyDescent="0.2">
      <c r="L210" s="25"/>
      <c r="P210" s="24"/>
    </row>
    <row r="211" spans="12:16" x14ac:dyDescent="0.2">
      <c r="L211" s="25"/>
      <c r="P211" s="24"/>
    </row>
    <row r="212" spans="12:16" x14ac:dyDescent="0.2">
      <c r="L212" s="25"/>
      <c r="P212" s="24"/>
    </row>
    <row r="213" spans="12:16" x14ac:dyDescent="0.2">
      <c r="L213" s="25"/>
      <c r="P213" s="24"/>
    </row>
    <row r="214" spans="12:16" x14ac:dyDescent="0.2">
      <c r="L214" s="25"/>
      <c r="P214" s="24"/>
    </row>
    <row r="215" spans="12:16" x14ac:dyDescent="0.2">
      <c r="L215" s="25"/>
      <c r="P215" s="24"/>
    </row>
    <row r="216" spans="12:16" x14ac:dyDescent="0.2">
      <c r="L216" s="25"/>
      <c r="P216" s="24"/>
    </row>
    <row r="217" spans="12:16" x14ac:dyDescent="0.2">
      <c r="L217" s="25"/>
      <c r="P217" s="24"/>
    </row>
    <row r="218" spans="12:16" x14ac:dyDescent="0.2">
      <c r="L218" s="25"/>
      <c r="P218" s="24"/>
    </row>
    <row r="219" spans="12:16" x14ac:dyDescent="0.2">
      <c r="L219" s="25"/>
      <c r="P219" s="24"/>
    </row>
    <row r="220" spans="12:16" x14ac:dyDescent="0.2">
      <c r="L220" s="25"/>
      <c r="P220" s="24"/>
    </row>
    <row r="221" spans="12:16" x14ac:dyDescent="0.2">
      <c r="L221" s="25"/>
      <c r="P221" s="24"/>
    </row>
    <row r="222" spans="12:16" x14ac:dyDescent="0.2">
      <c r="L222" s="25"/>
      <c r="P222" s="24"/>
    </row>
    <row r="223" spans="12:16" x14ac:dyDescent="0.2">
      <c r="L223" s="25"/>
      <c r="P223" s="24"/>
    </row>
    <row r="224" spans="12:16" x14ac:dyDescent="0.2">
      <c r="L224" s="25"/>
      <c r="P224" s="24"/>
    </row>
    <row r="225" spans="12:16" x14ac:dyDescent="0.2">
      <c r="L225" s="25"/>
      <c r="P225" s="24"/>
    </row>
    <row r="226" spans="12:16" x14ac:dyDescent="0.2">
      <c r="L226" s="25"/>
      <c r="P226" s="24"/>
    </row>
    <row r="227" spans="12:16" x14ac:dyDescent="0.2">
      <c r="L227" s="25"/>
      <c r="P227" s="24"/>
    </row>
    <row r="228" spans="12:16" x14ac:dyDescent="0.2">
      <c r="L228" s="25"/>
      <c r="P228" s="24"/>
    </row>
    <row r="229" spans="12:16" x14ac:dyDescent="0.2">
      <c r="L229" s="25"/>
      <c r="P229" s="24"/>
    </row>
    <row r="230" spans="12:16" x14ac:dyDescent="0.2">
      <c r="L230" s="25"/>
      <c r="P230" s="24"/>
    </row>
    <row r="231" spans="12:16" x14ac:dyDescent="0.2">
      <c r="L231" s="25"/>
      <c r="P231" s="24"/>
    </row>
    <row r="232" spans="12:16" x14ac:dyDescent="0.2">
      <c r="L232" s="25"/>
      <c r="P232" s="24"/>
    </row>
    <row r="233" spans="12:16" x14ac:dyDescent="0.2">
      <c r="L233" s="25"/>
      <c r="P233" s="24"/>
    </row>
    <row r="234" spans="12:16" x14ac:dyDescent="0.2">
      <c r="L234" s="25"/>
      <c r="P234" s="24"/>
    </row>
    <row r="235" spans="12:16" x14ac:dyDescent="0.2">
      <c r="L235" s="25"/>
      <c r="P235" s="24"/>
    </row>
    <row r="236" spans="12:16" x14ac:dyDescent="0.2">
      <c r="L236" s="25"/>
      <c r="P236" s="24"/>
    </row>
    <row r="237" spans="12:16" x14ac:dyDescent="0.2">
      <c r="L237" s="25"/>
      <c r="P237" s="24"/>
    </row>
    <row r="238" spans="12:16" x14ac:dyDescent="0.2">
      <c r="L238" s="25"/>
      <c r="P238" s="24"/>
    </row>
    <row r="239" spans="12:16" x14ac:dyDescent="0.2">
      <c r="L239" s="25"/>
    </row>
    <row r="240" spans="12:16" x14ac:dyDescent="0.2">
      <c r="L240" s="25"/>
    </row>
    <row r="241" spans="12:12" x14ac:dyDescent="0.2">
      <c r="L241" s="25"/>
    </row>
    <row r="242" spans="12:12" x14ac:dyDescent="0.2">
      <c r="L242" s="25"/>
    </row>
    <row r="243" spans="12:12" x14ac:dyDescent="0.2">
      <c r="L243" s="25"/>
    </row>
    <row r="244" spans="12:12" x14ac:dyDescent="0.2">
      <c r="L244" s="25"/>
    </row>
    <row r="245" spans="12:12" x14ac:dyDescent="0.2">
      <c r="L245" s="25"/>
    </row>
    <row r="246" spans="12:12" x14ac:dyDescent="0.2">
      <c r="L246" s="25"/>
    </row>
    <row r="247" spans="12:12" x14ac:dyDescent="0.2">
      <c r="L247" s="25"/>
    </row>
    <row r="248" spans="12:12" x14ac:dyDescent="0.2">
      <c r="L248" s="25"/>
    </row>
    <row r="249" spans="12:12" x14ac:dyDescent="0.2">
      <c r="L249" s="25"/>
    </row>
    <row r="250" spans="12:12" x14ac:dyDescent="0.2">
      <c r="L250" s="25"/>
    </row>
    <row r="251" spans="12:12" x14ac:dyDescent="0.2">
      <c r="L251" s="25"/>
    </row>
    <row r="252" spans="12:12" x14ac:dyDescent="0.2">
      <c r="L252" s="25"/>
    </row>
    <row r="253" spans="12:12" x14ac:dyDescent="0.2">
      <c r="L253" s="25"/>
    </row>
    <row r="254" spans="12:12" x14ac:dyDescent="0.2">
      <c r="L254" s="25"/>
    </row>
    <row r="255" spans="12:12" x14ac:dyDescent="0.2">
      <c r="L255" s="25"/>
    </row>
    <row r="256" spans="12:12" x14ac:dyDescent="0.2">
      <c r="L256" s="25"/>
    </row>
    <row r="257" spans="12:12" x14ac:dyDescent="0.2">
      <c r="L257" s="25"/>
    </row>
    <row r="258" spans="12:12" x14ac:dyDescent="0.2">
      <c r="L258" s="25"/>
    </row>
    <row r="259" spans="12:12" x14ac:dyDescent="0.2">
      <c r="L259" s="25"/>
    </row>
    <row r="260" spans="12:12" x14ac:dyDescent="0.2">
      <c r="L260" s="25"/>
    </row>
    <row r="261" spans="12:12" x14ac:dyDescent="0.2">
      <c r="L261" s="25"/>
    </row>
    <row r="262" spans="12:12" x14ac:dyDescent="0.2">
      <c r="L262" s="25"/>
    </row>
    <row r="263" spans="12:12" x14ac:dyDescent="0.2">
      <c r="L263" s="25"/>
    </row>
    <row r="264" spans="12:12" x14ac:dyDescent="0.2">
      <c r="L264" s="25"/>
    </row>
    <row r="265" spans="12:12" x14ac:dyDescent="0.2">
      <c r="L265" s="25"/>
    </row>
    <row r="266" spans="12:12" x14ac:dyDescent="0.2">
      <c r="L266" s="25"/>
    </row>
    <row r="267" spans="12:12" x14ac:dyDescent="0.2">
      <c r="L267" s="25"/>
    </row>
    <row r="268" spans="12:12" x14ac:dyDescent="0.2">
      <c r="L268" s="25"/>
    </row>
    <row r="269" spans="12:12" x14ac:dyDescent="0.2">
      <c r="L269" s="25"/>
    </row>
    <row r="270" spans="12:12" x14ac:dyDescent="0.2">
      <c r="L270" s="25"/>
    </row>
    <row r="271" spans="12:12" x14ac:dyDescent="0.2">
      <c r="L271" s="25"/>
    </row>
    <row r="272" spans="12:12" x14ac:dyDescent="0.2">
      <c r="L272" s="25"/>
    </row>
    <row r="273" spans="12:12" x14ac:dyDescent="0.2">
      <c r="L273" s="25"/>
    </row>
    <row r="274" spans="12:12" x14ac:dyDescent="0.2">
      <c r="L274" s="25"/>
    </row>
    <row r="275" spans="12:12" x14ac:dyDescent="0.2">
      <c r="L275" s="25"/>
    </row>
    <row r="276" spans="12:12" x14ac:dyDescent="0.2">
      <c r="L276" s="25"/>
    </row>
    <row r="277" spans="12:12" x14ac:dyDescent="0.2">
      <c r="L277" s="25"/>
    </row>
    <row r="278" spans="12:12" x14ac:dyDescent="0.2">
      <c r="L278" s="25"/>
    </row>
    <row r="279" spans="12:12" x14ac:dyDescent="0.2">
      <c r="L279" s="25"/>
    </row>
    <row r="280" spans="12:12" x14ac:dyDescent="0.2">
      <c r="L280" s="25"/>
    </row>
    <row r="281" spans="12:12" x14ac:dyDescent="0.2">
      <c r="L281" s="25"/>
    </row>
    <row r="282" spans="12:12" x14ac:dyDescent="0.2">
      <c r="L282" s="25"/>
    </row>
    <row r="283" spans="12:12" x14ac:dyDescent="0.2">
      <c r="L283" s="25"/>
    </row>
    <row r="284" spans="12:12" x14ac:dyDescent="0.2">
      <c r="L284" s="25"/>
    </row>
    <row r="285" spans="12:12" x14ac:dyDescent="0.2">
      <c r="L285" s="25"/>
    </row>
    <row r="286" spans="12:12" x14ac:dyDescent="0.2">
      <c r="L286" s="25"/>
    </row>
    <row r="287" spans="12:12" x14ac:dyDescent="0.2">
      <c r="L287" s="25"/>
    </row>
    <row r="288" spans="12:12" x14ac:dyDescent="0.2">
      <c r="L288" s="25"/>
    </row>
    <row r="289" spans="12:12" x14ac:dyDescent="0.2">
      <c r="L289" s="25"/>
    </row>
    <row r="290" spans="12:12" x14ac:dyDescent="0.2">
      <c r="L290" s="25"/>
    </row>
    <row r="291" spans="12:12" x14ac:dyDescent="0.2">
      <c r="L291" s="25"/>
    </row>
    <row r="292" spans="12:12" x14ac:dyDescent="0.2">
      <c r="L292" s="25"/>
    </row>
    <row r="293" spans="12:12" x14ac:dyDescent="0.2">
      <c r="L293" s="25"/>
    </row>
    <row r="294" spans="12:12" x14ac:dyDescent="0.2">
      <c r="L294" s="25"/>
    </row>
    <row r="295" spans="12:12" x14ac:dyDescent="0.2">
      <c r="L295" s="25"/>
    </row>
    <row r="296" spans="12:12" x14ac:dyDescent="0.2">
      <c r="L296" s="25"/>
    </row>
    <row r="297" spans="12:12" x14ac:dyDescent="0.2">
      <c r="L297" s="25"/>
    </row>
    <row r="298" spans="12:12" x14ac:dyDescent="0.2">
      <c r="L298" s="25"/>
    </row>
    <row r="299" spans="12:12" x14ac:dyDescent="0.2">
      <c r="L299" s="25"/>
    </row>
    <row r="300" spans="12:12" x14ac:dyDescent="0.2">
      <c r="L300" s="25"/>
    </row>
    <row r="301" spans="12:12" x14ac:dyDescent="0.2">
      <c r="L301" s="25"/>
    </row>
    <row r="302" spans="12:12" x14ac:dyDescent="0.2">
      <c r="L302" s="25"/>
    </row>
    <row r="303" spans="12:12" x14ac:dyDescent="0.2">
      <c r="L303" s="25"/>
    </row>
    <row r="304" spans="12:12" x14ac:dyDescent="0.2">
      <c r="L304" s="25"/>
    </row>
    <row r="305" spans="12:12" x14ac:dyDescent="0.2">
      <c r="L305" s="25"/>
    </row>
    <row r="306" spans="12:12" x14ac:dyDescent="0.2">
      <c r="L306" s="25"/>
    </row>
    <row r="307" spans="12:12" x14ac:dyDescent="0.2">
      <c r="L307" s="25"/>
    </row>
    <row r="308" spans="12:12" x14ac:dyDescent="0.2">
      <c r="L308" s="25"/>
    </row>
    <row r="309" spans="12:12" x14ac:dyDescent="0.2">
      <c r="L309" s="25"/>
    </row>
    <row r="310" spans="12:12" x14ac:dyDescent="0.2">
      <c r="L310" s="25"/>
    </row>
    <row r="311" spans="12:12" x14ac:dyDescent="0.2">
      <c r="L311" s="25"/>
    </row>
    <row r="312" spans="12:12" x14ac:dyDescent="0.2">
      <c r="L312" s="25"/>
    </row>
    <row r="313" spans="12:12" x14ac:dyDescent="0.2">
      <c r="L313" s="25"/>
    </row>
    <row r="314" spans="12:12" x14ac:dyDescent="0.2">
      <c r="L314" s="25"/>
    </row>
    <row r="315" spans="12:12" x14ac:dyDescent="0.2">
      <c r="L315" s="25"/>
    </row>
    <row r="316" spans="12:12" x14ac:dyDescent="0.2">
      <c r="L316" s="25"/>
    </row>
    <row r="317" spans="12:12" x14ac:dyDescent="0.2">
      <c r="L317" s="25"/>
    </row>
    <row r="318" spans="12:12" x14ac:dyDescent="0.2">
      <c r="L318" s="25"/>
    </row>
    <row r="319" spans="12:12" x14ac:dyDescent="0.2">
      <c r="L319" s="25"/>
    </row>
    <row r="320" spans="12:12" x14ac:dyDescent="0.2">
      <c r="L320" s="25"/>
    </row>
    <row r="321" spans="12:12" x14ac:dyDescent="0.2">
      <c r="L321" s="25"/>
    </row>
    <row r="322" spans="12:12" x14ac:dyDescent="0.2">
      <c r="L322" s="25"/>
    </row>
    <row r="323" spans="12:12" x14ac:dyDescent="0.2">
      <c r="L323" s="25"/>
    </row>
    <row r="324" spans="12:12" x14ac:dyDescent="0.2">
      <c r="L324" s="25"/>
    </row>
    <row r="325" spans="12:12" x14ac:dyDescent="0.2">
      <c r="L325" s="25"/>
    </row>
    <row r="326" spans="12:12" x14ac:dyDescent="0.2">
      <c r="L326" s="25"/>
    </row>
    <row r="327" spans="12:12" x14ac:dyDescent="0.2">
      <c r="L327" s="25"/>
    </row>
    <row r="328" spans="12:12" x14ac:dyDescent="0.2">
      <c r="L328" s="25"/>
    </row>
    <row r="329" spans="12:12" x14ac:dyDescent="0.2">
      <c r="L329" s="25"/>
    </row>
    <row r="330" spans="12:12" x14ac:dyDescent="0.2">
      <c r="L330" s="25"/>
    </row>
    <row r="331" spans="12:12" x14ac:dyDescent="0.2">
      <c r="L331" s="25"/>
    </row>
    <row r="332" spans="12:12" x14ac:dyDescent="0.2">
      <c r="L332" s="25"/>
    </row>
    <row r="333" spans="12:12" x14ac:dyDescent="0.2">
      <c r="L333" s="25"/>
    </row>
    <row r="334" spans="12:12" x14ac:dyDescent="0.2">
      <c r="L334" s="25"/>
    </row>
    <row r="335" spans="12:12" x14ac:dyDescent="0.2">
      <c r="L335" s="25"/>
    </row>
    <row r="336" spans="12:12" x14ac:dyDescent="0.2">
      <c r="L336" s="25"/>
    </row>
    <row r="337" spans="12:12" x14ac:dyDescent="0.2">
      <c r="L337" s="25"/>
    </row>
    <row r="338" spans="12:12" x14ac:dyDescent="0.2">
      <c r="L338" s="25"/>
    </row>
    <row r="339" spans="12:12" x14ac:dyDescent="0.2">
      <c r="L339" s="25"/>
    </row>
    <row r="340" spans="12:12" x14ac:dyDescent="0.2">
      <c r="L340" s="25"/>
    </row>
    <row r="341" spans="12:12" x14ac:dyDescent="0.2">
      <c r="L341" s="25"/>
    </row>
    <row r="342" spans="12:12" x14ac:dyDescent="0.2">
      <c r="L342" s="25"/>
    </row>
    <row r="343" spans="12:12" x14ac:dyDescent="0.2">
      <c r="L343" s="25"/>
    </row>
    <row r="344" spans="12:12" x14ac:dyDescent="0.2">
      <c r="L344" s="25"/>
    </row>
    <row r="345" spans="12:12" x14ac:dyDescent="0.2">
      <c r="L345" s="25"/>
    </row>
    <row r="346" spans="12:12" x14ac:dyDescent="0.2">
      <c r="L346" s="25"/>
    </row>
    <row r="347" spans="12:12" x14ac:dyDescent="0.2">
      <c r="L347" s="25"/>
    </row>
    <row r="348" spans="12:12" x14ac:dyDescent="0.2">
      <c r="L348" s="25"/>
    </row>
    <row r="349" spans="12:12" x14ac:dyDescent="0.2">
      <c r="L349" s="25"/>
    </row>
    <row r="350" spans="12:12" x14ac:dyDescent="0.2">
      <c r="L350" s="25"/>
    </row>
    <row r="351" spans="12:12" x14ac:dyDescent="0.2">
      <c r="L351" s="25"/>
    </row>
    <row r="352" spans="12:12" x14ac:dyDescent="0.2">
      <c r="L352" s="25"/>
    </row>
    <row r="353" spans="12:12" x14ac:dyDescent="0.2">
      <c r="L353" s="25"/>
    </row>
    <row r="354" spans="12:12" x14ac:dyDescent="0.2">
      <c r="L354" s="25"/>
    </row>
    <row r="355" spans="12:12" x14ac:dyDescent="0.2">
      <c r="L355" s="25"/>
    </row>
    <row r="356" spans="12:12" x14ac:dyDescent="0.2">
      <c r="L356" s="25"/>
    </row>
    <row r="357" spans="12:12" x14ac:dyDescent="0.2">
      <c r="L357" s="25"/>
    </row>
    <row r="358" spans="12:12" x14ac:dyDescent="0.2">
      <c r="L358" s="25"/>
    </row>
    <row r="359" spans="12:12" x14ac:dyDescent="0.2">
      <c r="L359" s="25"/>
    </row>
    <row r="360" spans="12:12" x14ac:dyDescent="0.2">
      <c r="L360" s="25"/>
    </row>
    <row r="361" spans="12:12" x14ac:dyDescent="0.2">
      <c r="L361" s="25"/>
    </row>
    <row r="362" spans="12:12" x14ac:dyDescent="0.2">
      <c r="L362" s="25"/>
    </row>
    <row r="363" spans="12:12" x14ac:dyDescent="0.2">
      <c r="L363" s="25"/>
    </row>
    <row r="364" spans="12:12" x14ac:dyDescent="0.2">
      <c r="L364" s="25"/>
    </row>
    <row r="365" spans="12:12" x14ac:dyDescent="0.2">
      <c r="L365" s="25"/>
    </row>
    <row r="366" spans="12:12" x14ac:dyDescent="0.2">
      <c r="L366" s="25"/>
    </row>
    <row r="367" spans="12:12" x14ac:dyDescent="0.2">
      <c r="L367" s="25"/>
    </row>
    <row r="368" spans="12:12" x14ac:dyDescent="0.2">
      <c r="L368" s="25"/>
    </row>
    <row r="369" spans="12:12" x14ac:dyDescent="0.2">
      <c r="L369" s="25"/>
    </row>
    <row r="370" spans="12:12" x14ac:dyDescent="0.2">
      <c r="L370" s="25"/>
    </row>
    <row r="371" spans="12:12" x14ac:dyDescent="0.2">
      <c r="L371" s="25"/>
    </row>
    <row r="372" spans="12:12" x14ac:dyDescent="0.2">
      <c r="L372" s="25"/>
    </row>
    <row r="373" spans="12:12" x14ac:dyDescent="0.2">
      <c r="L373" s="25"/>
    </row>
    <row r="374" spans="12:12" x14ac:dyDescent="0.2">
      <c r="L374" s="25"/>
    </row>
    <row r="375" spans="12:12" x14ac:dyDescent="0.2">
      <c r="L375" s="25"/>
    </row>
    <row r="376" spans="12:12" x14ac:dyDescent="0.2">
      <c r="L376" s="25"/>
    </row>
    <row r="377" spans="12:12" x14ac:dyDescent="0.2">
      <c r="L377" s="25"/>
    </row>
    <row r="378" spans="12:12" x14ac:dyDescent="0.2">
      <c r="L378" s="25"/>
    </row>
    <row r="379" spans="12:12" x14ac:dyDescent="0.2">
      <c r="L379" s="25"/>
    </row>
    <row r="380" spans="12:12" x14ac:dyDescent="0.2">
      <c r="L380" s="25"/>
    </row>
    <row r="381" spans="12:12" x14ac:dyDescent="0.2">
      <c r="L381" s="25"/>
    </row>
    <row r="382" spans="12:12" x14ac:dyDescent="0.2">
      <c r="L382" s="25"/>
    </row>
    <row r="383" spans="12:12" x14ac:dyDescent="0.2">
      <c r="L383" s="25"/>
    </row>
    <row r="384" spans="12:12" x14ac:dyDescent="0.2">
      <c r="L384" s="25"/>
    </row>
    <row r="385" spans="12:12" x14ac:dyDescent="0.2">
      <c r="L385" s="25"/>
    </row>
    <row r="386" spans="12:12" x14ac:dyDescent="0.2">
      <c r="L386" s="25"/>
    </row>
    <row r="387" spans="12:12" x14ac:dyDescent="0.2">
      <c r="L387" s="25"/>
    </row>
    <row r="388" spans="12:12" x14ac:dyDescent="0.2">
      <c r="L388" s="25"/>
    </row>
    <row r="389" spans="12:12" x14ac:dyDescent="0.2">
      <c r="L389" s="25"/>
    </row>
    <row r="390" spans="12:12" x14ac:dyDescent="0.2">
      <c r="L390" s="25"/>
    </row>
    <row r="391" spans="12:12" x14ac:dyDescent="0.2">
      <c r="L391" s="25"/>
    </row>
    <row r="392" spans="12:12" x14ac:dyDescent="0.2">
      <c r="L392" s="25"/>
    </row>
    <row r="393" spans="12:12" x14ac:dyDescent="0.2">
      <c r="L393" s="25"/>
    </row>
    <row r="394" spans="12:12" x14ac:dyDescent="0.2">
      <c r="L394" s="25"/>
    </row>
    <row r="395" spans="12:12" x14ac:dyDescent="0.2">
      <c r="L395" s="25"/>
    </row>
    <row r="396" spans="12:12" x14ac:dyDescent="0.2">
      <c r="L396" s="25"/>
    </row>
    <row r="397" spans="12:12" x14ac:dyDescent="0.2">
      <c r="L397" s="25"/>
    </row>
    <row r="398" spans="12:12" x14ac:dyDescent="0.2">
      <c r="L398" s="25"/>
    </row>
  </sheetData>
  <sheetProtection algorithmName="SHA-512" hashValue="5RDOqi43hxnQB1I0DzgD9whKcinCZcutngtGk4KEtBRynfGvKgSPJ7OcnP/MHpQuHEuZ+Eds+PrM4lTgN0sTcw==" saltValue="dMNdtmku4B5Dp/5qMtEOfg==" spinCount="100000" sheet="1" objects="1" scenarios="1"/>
  <mergeCells count="3">
    <mergeCell ref="Q2:Q3"/>
    <mergeCell ref="R2:R3"/>
    <mergeCell ref="N1:O1"/>
  </mergeCells>
  <phoneticPr fontId="4" type="noConversion"/>
  <conditionalFormatting sqref="C4:C103">
    <cfRule type="expression" dxfId="1" priority="1" stopIfTrue="1">
      <formula>gesdat=0</formula>
    </cfRule>
    <cfRule type="expression" dxfId="0" priority="2" stopIfTrue="1">
      <formula>gesdat=""</formula>
    </cfRule>
  </conditionalFormatting>
  <dataValidations count="5">
    <dataValidation allowBlank="1" showInputMessage="1" showErrorMessage="1" promptTitle="Mehrwertsteuer" prompt="In diese Zelle müssen Sie den Mehrwertsteuersatz der Rechnung im Format 00% eingeben." sqref="I4:I103" xr:uid="{00000000-0002-0000-0100-000000000000}"/>
    <dataValidation allowBlank="1" showInputMessage="1" showErrorMessage="1" promptTitle="Datum der Zahlung" prompt="Das Datum der Zahlung im Format TT.MM.JJJJ oder TT-MM-JJJJ eingeben." sqref="G4:G103" xr:uid="{00000000-0002-0000-0100-000001000000}"/>
    <dataValidation type="custom" errorStyle="information" allowBlank="1" showInputMessage="1" showErrorMessage="1" errorTitle="Überschreitung anerkannter Betra" error="Mit dieser Eingabe überschreiten Sie den »anerkannten Betrag«. Sie können den Betrag trotzdem eingeben, aber er wird nicht für die Gewährung des Beitrages berücksichtigt." sqref="E5:F103" xr:uid="{00000000-0002-0000-0100-000002000000}">
      <formula1>SUM($E$4:$E$103)&lt;=anerkannt</formula1>
    </dataValidation>
    <dataValidation type="custom" allowBlank="1" showInputMessage="1" showErrorMessage="1" errorTitle="Datum der Rechnung" error="Datum im Format TT.MM.JJJJ eingeben._x000a_Das Rechnungsdatum darf nicht vor dem Gesuchsdatum liegen, da die Rechnung ansonsten nicht ausbezahlt werden kann." promptTitle="Datum der Rechnung" prompt="- Ist diese Zelle hellblau so fehlt im Blatt »Daten« der Eintrag »Datum Beitragsgesuch«._x000a__x000a_- Datum im Format TT.MM.JJJJ eingeben._x000a__x000a_- Das Rechnungsdatum darf nicht vor dem Gesuchsdatum liegen, da die Rechnung ansonsten nicht ausbezahlt werden kann." sqref="C4:C103" xr:uid="{00000000-0002-0000-0100-000003000000}">
      <formula1>$C4&gt;=gesdat</formula1>
    </dataValidation>
    <dataValidation type="custom" errorStyle="information" allowBlank="1" showInputMessage="1" showErrorMessage="1" errorTitle="Anerkannter Betrag" error="Mit dieser Eingabe überschreiten Sie den »anerkannten Betrag«. Sie können den Betrag trotzdem eingeben, aber er wird nicht für die Gewährung des Beitrages berücksichtigt." sqref="E4:F4" xr:uid="{00000000-0002-0000-0100-000004000000}">
      <formula1>SUM($E$4:$E$103)&lt;=anerkannt</formula1>
    </dataValidation>
  </dataValidations>
  <printOptions horizontalCentered="1"/>
  <pageMargins left="0.39370078740157483" right="0.35433070866141736" top="0.51181102362204722" bottom="0.51181102362204722" header="0.51181102362204722" footer="0.51181102362204722"/>
  <pageSetup paperSize="9" scale="70" fitToHeight="2"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tabColor rgb="FFFFFF00"/>
  </sheetPr>
  <dimension ref="A1:I49"/>
  <sheetViews>
    <sheetView showGridLines="0" topLeftCell="A34" zoomScale="110" zoomScaleNormal="110" workbookViewId="0">
      <selection activeCell="B36" sqref="B36:G36"/>
    </sheetView>
  </sheetViews>
  <sheetFormatPr baseColWidth="10" defaultColWidth="11.42578125" defaultRowHeight="12.75" x14ac:dyDescent="0.2"/>
  <cols>
    <col min="1" max="1" width="3.42578125" style="3" customWidth="1"/>
    <col min="2" max="2" width="33.140625" style="3" customWidth="1"/>
    <col min="3" max="3" width="10.5703125" style="3" customWidth="1"/>
    <col min="4" max="4" width="10.42578125" style="3" customWidth="1"/>
    <col min="5" max="5" width="11.7109375" style="3" customWidth="1"/>
    <col min="6" max="6" width="9.5703125" style="3" customWidth="1"/>
    <col min="7" max="7" width="11.5703125" style="3" customWidth="1"/>
    <col min="8" max="8" width="13.7109375" style="3" customWidth="1"/>
    <col min="9" max="16384" width="11.42578125" style="3"/>
  </cols>
  <sheetData>
    <row r="1" spans="1:9" x14ac:dyDescent="0.2">
      <c r="A1" s="199"/>
      <c r="B1" s="200"/>
      <c r="F1" s="4" t="s">
        <v>1172</v>
      </c>
    </row>
    <row r="2" spans="1:9" x14ac:dyDescent="0.2">
      <c r="A2" s="201"/>
      <c r="B2" s="202" t="str">
        <f>"Gemeinde "&amp;Daten!E7</f>
        <v xml:space="preserve">Gemeinde </v>
      </c>
    </row>
    <row r="3" spans="1:9" ht="17.25" customHeight="1" x14ac:dyDescent="0.2">
      <c r="A3" s="201"/>
      <c r="B3" s="203" t="str">
        <f>Daten!E9&amp;" "&amp;Daten!F9</f>
        <v xml:space="preserve"> </v>
      </c>
      <c r="E3" s="206" t="s">
        <v>1194</v>
      </c>
    </row>
    <row r="4" spans="1:9" ht="24" customHeight="1" x14ac:dyDescent="0.2">
      <c r="A4" s="201"/>
      <c r="B4" s="203" t="str">
        <f>Daten!F11</f>
        <v/>
      </c>
      <c r="E4" s="261" t="s">
        <v>1195</v>
      </c>
      <c r="F4" s="261"/>
      <c r="G4" s="261"/>
    </row>
    <row r="5" spans="1:9" x14ac:dyDescent="0.2">
      <c r="A5" s="204"/>
      <c r="B5" s="205"/>
      <c r="E5" s="164" t="s">
        <v>4</v>
      </c>
      <c r="F5" s="206"/>
      <c r="G5" s="206"/>
    </row>
    <row r="6" spans="1:9" ht="24" customHeight="1" x14ac:dyDescent="0.2"/>
    <row r="7" spans="1:9" s="206" customFormat="1" x14ac:dyDescent="0.2">
      <c r="B7" s="207" t="s">
        <v>1208</v>
      </c>
      <c r="C7" s="208"/>
      <c r="D7" s="208"/>
      <c r="E7" s="208"/>
      <c r="F7" s="208"/>
      <c r="G7" s="208"/>
    </row>
    <row r="8" spans="1:9" x14ac:dyDescent="0.2">
      <c r="E8" s="164"/>
    </row>
    <row r="9" spans="1:9" ht="17.25" customHeight="1" x14ac:dyDescent="0.2"/>
    <row r="10" spans="1:9" s="198" customFormat="1" ht="24" customHeight="1" x14ac:dyDescent="0.2">
      <c r="A10" s="271" t="str">
        <f>"Auszahlung eines Beitrages für den Ankauf von Einrichtung und Ausstattung für" &amp; CHAR(10) &amp; "den Kindergarten &lt;" &amp; Daten!E19 &amp; "&gt;"</f>
        <v>Auszahlung eines Beitrages für den Ankauf von Einrichtung und Ausstattung für
den Kindergarten &lt;&gt;</v>
      </c>
      <c r="B10" s="271"/>
      <c r="C10" s="271"/>
      <c r="D10" s="271"/>
      <c r="E10" s="271"/>
      <c r="F10" s="271"/>
      <c r="G10" s="271"/>
      <c r="H10" s="197"/>
      <c r="I10" s="197"/>
    </row>
    <row r="11" spans="1:9" s="198" customFormat="1" ht="17.25" customHeight="1" x14ac:dyDescent="0.2">
      <c r="A11" s="271" t="str">
        <f>CONCATENATE("Antrag um Abrechnung für das Finanzjahr ",Daten!I5)</f>
        <v>Antrag um Abrechnung für das Finanzjahr 2025</v>
      </c>
      <c r="B11" s="271"/>
      <c r="C11" s="271"/>
      <c r="D11" s="271"/>
      <c r="E11" s="271"/>
      <c r="F11" s="271"/>
      <c r="G11" s="271"/>
      <c r="H11" s="197"/>
      <c r="I11" s="197"/>
    </row>
    <row r="12" spans="1:9" ht="24.95" customHeight="1" x14ac:dyDescent="0.2">
      <c r="A12" s="272" t="str">
        <f>"Dekret vom "&amp;TEXT(Daten!F29,"TT. MMMM JJJJ")&amp;", Nr. "&amp;Daten!E29&amp;" - Beitragsnummer &lt;"&amp; Daten!J29 &amp;"&gt;"</f>
        <v>Dekret vom TT. gennaio JJJJ, Nr.  - Beitragsnummer &lt;&gt;</v>
      </c>
      <c r="B12" s="272"/>
      <c r="C12" s="272"/>
      <c r="D12" s="272"/>
      <c r="E12" s="272"/>
      <c r="F12" s="272"/>
      <c r="G12" s="272"/>
    </row>
    <row r="13" spans="1:9" ht="7.5" customHeight="1" x14ac:dyDescent="0.2">
      <c r="A13" s="59"/>
      <c r="B13" s="59"/>
      <c r="C13" s="59"/>
      <c r="D13" s="59"/>
      <c r="E13" s="59"/>
      <c r="F13" s="59"/>
      <c r="G13" s="59"/>
    </row>
    <row r="14" spans="1:9" ht="27" customHeight="1" x14ac:dyDescent="0.2">
      <c r="A14" s="273" t="str">
        <f>"Beiliegend übermittelt " &amp; IF(Daten!I22="männlich","der ",IF(Daten!I22="weiblich","die ","der/die ")) &amp; "Unterschriftsberechtigte die Rechnungsbelege für die Abrechnung des Beitrages gemäß dem obenangeführten Dekret."&amp;" Datum Beitragsgesuch: "&amp;IF(Daten!J31="","*****",TEXT(Daten!J31,"T. MMMM JJJJ"))</f>
        <v>Beiliegend übermittelt der Unterschriftsberechtigte die Rechnungsbelege für die Abrechnung des Beitrages gemäß dem obenangeführten Dekret. Datum Beitragsgesuch: *****</v>
      </c>
      <c r="B14" s="273"/>
      <c r="C14" s="273"/>
      <c r="D14" s="273"/>
      <c r="E14" s="273"/>
      <c r="F14" s="273"/>
      <c r="G14" s="273"/>
    </row>
    <row r="15" spans="1:9" ht="22.5" customHeight="1" x14ac:dyDescent="0.2">
      <c r="A15" s="273" t="str">
        <f>CONCATENATE(IF(Daten!I22="männlich","Der",IF(Daten!I22="weiblich","Die","Der/die"))," Unterfertigte ersucht um Überweisung des entsprechenden Beitrages an unser Schatzamt beim Bankinstitut:")</f>
        <v>Der Unterfertigte ersucht um Überweisung des entsprechenden Beitrages an unser Schatzamt beim Bankinstitut:</v>
      </c>
      <c r="B15" s="273"/>
      <c r="C15" s="273"/>
      <c r="D15" s="273"/>
      <c r="E15" s="273"/>
      <c r="F15" s="273"/>
      <c r="G15" s="273"/>
      <c r="H15" s="5"/>
    </row>
    <row r="16" spans="1:9" ht="20.100000000000001" customHeight="1" x14ac:dyDescent="0.2">
      <c r="A16" s="275" t="str">
        <f>"Bankinstitut: "&amp;Daten!E15</f>
        <v xml:space="preserve">Bankinstitut: </v>
      </c>
      <c r="B16" s="275"/>
      <c r="C16" s="275"/>
      <c r="D16" s="275"/>
      <c r="E16" s="275"/>
      <c r="F16" s="275"/>
      <c r="G16" s="275"/>
    </row>
    <row r="17" spans="1:8" ht="20.100000000000001" customHeight="1" x14ac:dyDescent="0.2">
      <c r="A17" s="276" t="str">
        <f>"IBAN: "&amp;Daten!E17</f>
        <v xml:space="preserve">IBAN: </v>
      </c>
      <c r="B17" s="277"/>
      <c r="C17" s="277"/>
      <c r="D17" s="277"/>
      <c r="E17" s="277"/>
      <c r="F17" s="277"/>
      <c r="G17" s="277"/>
    </row>
    <row r="18" spans="1:8" ht="6.75" customHeight="1" x14ac:dyDescent="0.2">
      <c r="A18" s="62"/>
      <c r="B18" s="62"/>
      <c r="C18" s="62"/>
      <c r="D18" s="62"/>
      <c r="E18" s="62"/>
      <c r="F18" s="62"/>
      <c r="G18" s="62"/>
    </row>
    <row r="19" spans="1:8" ht="18.75" customHeight="1" x14ac:dyDescent="0.2">
      <c r="A19" s="269" t="s">
        <v>134</v>
      </c>
      <c r="B19" s="269"/>
      <c r="C19" s="269"/>
      <c r="D19" s="269"/>
      <c r="E19" s="269"/>
      <c r="F19" s="269"/>
      <c r="G19" s="269"/>
      <c r="H19" s="6"/>
    </row>
    <row r="20" spans="1:8" ht="12.75" customHeight="1" x14ac:dyDescent="0.2">
      <c r="A20" s="147">
        <v>1</v>
      </c>
      <c r="B20" s="196" t="s">
        <v>1156</v>
      </c>
      <c r="C20" s="144">
        <f>Daten!J29</f>
        <v>0</v>
      </c>
      <c r="D20" s="150" t="s">
        <v>1179</v>
      </c>
      <c r="E20" s="160"/>
      <c r="F20" s="262" t="s">
        <v>1161</v>
      </c>
      <c r="G20" s="263"/>
    </row>
    <row r="21" spans="1:8" x14ac:dyDescent="0.2">
      <c r="A21" s="148">
        <v>2</v>
      </c>
      <c r="B21" s="145" t="s">
        <v>1164</v>
      </c>
      <c r="C21" s="154">
        <f>anerkannt</f>
        <v>0</v>
      </c>
      <c r="D21" s="151" t="s">
        <v>1180</v>
      </c>
      <c r="E21" s="161"/>
      <c r="F21" s="264"/>
      <c r="G21" s="265"/>
    </row>
    <row r="22" spans="1:8" x14ac:dyDescent="0.2">
      <c r="A22" s="148">
        <v>3</v>
      </c>
      <c r="B22" s="145" t="s">
        <v>1177</v>
      </c>
      <c r="C22" s="153">
        <f>proz_beitrag</f>
        <v>0</v>
      </c>
      <c r="D22" s="151" t="s">
        <v>1181</v>
      </c>
      <c r="E22" s="161"/>
      <c r="F22" s="264"/>
      <c r="G22" s="265"/>
    </row>
    <row r="23" spans="1:8" x14ac:dyDescent="0.2">
      <c r="A23" s="148">
        <v>4</v>
      </c>
      <c r="B23" s="145" t="s">
        <v>1163</v>
      </c>
      <c r="C23" s="154">
        <f>Daten!I29</f>
        <v>0</v>
      </c>
      <c r="D23" s="151" t="s">
        <v>1182</v>
      </c>
      <c r="E23" s="161"/>
      <c r="F23" s="264"/>
      <c r="G23" s="265"/>
    </row>
    <row r="24" spans="1:8" x14ac:dyDescent="0.2">
      <c r="A24" s="148">
        <v>5</v>
      </c>
      <c r="B24" s="145" t="s">
        <v>1173</v>
      </c>
      <c r="C24" s="154">
        <f>Rechnungen!E3</f>
        <v>0</v>
      </c>
      <c r="D24" s="159" t="s">
        <v>1183</v>
      </c>
      <c r="E24" s="161"/>
      <c r="F24" s="264"/>
      <c r="G24" s="265"/>
    </row>
    <row r="25" spans="1:8" x14ac:dyDescent="0.2">
      <c r="A25" s="148">
        <v>6</v>
      </c>
      <c r="B25" s="145" t="s">
        <v>1174</v>
      </c>
      <c r="C25" s="154">
        <f>IF(Rechnungen!N3&gt;anerkannt,anerkannt,Rechnungen!N3)</f>
        <v>0</v>
      </c>
      <c r="D25" s="159" t="s">
        <v>1184</v>
      </c>
      <c r="E25" s="161"/>
      <c r="F25" s="264"/>
      <c r="G25" s="265"/>
    </row>
    <row r="26" spans="1:8" x14ac:dyDescent="0.2">
      <c r="A26" s="148">
        <v>7</v>
      </c>
      <c r="B26" s="145" t="s">
        <v>1175</v>
      </c>
      <c r="C26" s="154">
        <f>Rechnungen!P1</f>
        <v>0</v>
      </c>
      <c r="D26" s="159" t="s">
        <v>1185</v>
      </c>
      <c r="E26" s="161"/>
      <c r="F26" s="264"/>
      <c r="G26" s="265"/>
    </row>
    <row r="27" spans="1:8" x14ac:dyDescent="0.2">
      <c r="A27" s="149">
        <v>8</v>
      </c>
      <c r="B27" s="146" t="s">
        <v>1176</v>
      </c>
      <c r="C27" s="155">
        <f>IF(C23=0,0,IF(C26-C23&lt;0,ABS(C26-C23),IF(C26-C23=0,0)))</f>
        <v>0</v>
      </c>
      <c r="D27" s="156" t="s">
        <v>1178</v>
      </c>
      <c r="E27" s="162"/>
      <c r="F27" s="266"/>
      <c r="G27" s="267"/>
    </row>
    <row r="28" spans="1:8" ht="12.75" customHeight="1" x14ac:dyDescent="0.2">
      <c r="B28" s="152"/>
      <c r="C28" s="152"/>
      <c r="D28" s="152"/>
      <c r="E28" s="152"/>
      <c r="F28" s="152"/>
      <c r="G28" s="152"/>
    </row>
    <row r="29" spans="1:8" ht="12.75" customHeight="1" x14ac:dyDescent="0.2">
      <c r="A29" s="270" t="str">
        <f>IF(Daten!M25=0,"Die Option »Mehrwertsteuer absetzbar« ist im Blatt »Daten« nicht aktiviert.",IF(OR(Daten!M25=FALSE,Daten!M25=2),"Die Gemeinde kann die Mehrwertsteuer nicht absetzen.","Die Gemeinde kann "&amp;TEXT(Daten!G25,"00,00 %")&amp;" von der Mehrwertsteuer absetzten."))</f>
        <v>Die Gemeinde kann 00,00 % von der Mehrwertsteuer absetzten.</v>
      </c>
      <c r="B29" s="270"/>
      <c r="C29" s="270"/>
      <c r="D29" s="270"/>
      <c r="E29" s="270"/>
      <c r="F29" s="270"/>
      <c r="G29" s="270"/>
    </row>
    <row r="30" spans="1:8" ht="5.0999999999999996" customHeight="1" x14ac:dyDescent="0.2">
      <c r="A30" s="59"/>
      <c r="B30" s="59"/>
      <c r="C30" s="59"/>
      <c r="D30" s="59"/>
      <c r="E30" s="59"/>
      <c r="F30" s="59"/>
      <c r="G30" s="59"/>
    </row>
    <row r="31" spans="1:8" ht="22.5" customHeight="1" x14ac:dyDescent="0.2">
      <c r="A31" s="274" t="str">
        <f>IF(Daten!I22="männlich","Der Unterschriftsberechtgte bestätigt unter seiner persönlichen Verantwortung und in Kenntnis der strafrechtlichen Folgen im Falle unwahrer oder unvollständiger Angaben, dass",IF(Daten!I22="weiblich","Die Unterschriftsberechtgte bestätigt unter ihrer persönlichen Verantwortung und in Kenntnis der strafrechtlichen Folgen im Falle unwahrer oder unvollständiger Angaben, dass","Der/Die Unterschriftsberechtgte bestätigt unter seiner/ihrer persönlichen Verantwortung und in Kenntnis der strafrechtlichen Folgen im Falle unwahrer oder unvollständiger Angaben, dass"))</f>
        <v>Der Unterschriftsberechtgte bestätigt unter seiner persönlichen Verantwortung und in Kenntnis der strafrechtlichen Folgen im Falle unwahrer oder unvollständiger Angaben, dass</v>
      </c>
      <c r="B31" s="274"/>
      <c r="C31" s="274"/>
      <c r="D31" s="274"/>
      <c r="E31" s="274"/>
      <c r="F31" s="274"/>
      <c r="G31" s="274"/>
    </row>
    <row r="32" spans="1:8" ht="5.0999999999999996" customHeight="1" x14ac:dyDescent="0.2">
      <c r="A32" s="59"/>
      <c r="B32" s="59"/>
      <c r="C32" s="59"/>
      <c r="D32" s="59"/>
      <c r="E32" s="59"/>
      <c r="F32" s="59"/>
      <c r="G32" s="59"/>
    </row>
    <row r="33" spans="1:7" ht="12.75" customHeight="1" x14ac:dyDescent="0.2">
      <c r="A33" s="251" t="s">
        <v>1190</v>
      </c>
      <c r="B33" s="252"/>
      <c r="C33" s="252"/>
      <c r="D33" s="252"/>
      <c r="E33" s="252"/>
      <c r="F33" s="252"/>
      <c r="G33" s="252"/>
    </row>
    <row r="34" spans="1:7" ht="18.75" customHeight="1" x14ac:dyDescent="0.2">
      <c r="A34" s="139" t="str">
        <f>IF(Daten!M37=1,"þ","o")</f>
        <v>þ</v>
      </c>
      <c r="B34" s="268" t="str">
        <f>Daten!C37</f>
        <v xml:space="preserve">Der Unterschriftsberechtigte, bestätigt, dass der  Beitrag hiermit vollständig abgerechnet worden ist. </v>
      </c>
      <c r="C34" s="268"/>
      <c r="D34" s="268"/>
      <c r="E34" s="268"/>
      <c r="F34" s="268"/>
      <c r="G34" s="268"/>
    </row>
    <row r="35" spans="1:7" ht="12.75" customHeight="1" x14ac:dyDescent="0.2">
      <c r="A35" s="251" t="s">
        <v>1191</v>
      </c>
      <c r="B35" s="252"/>
      <c r="C35" s="252"/>
      <c r="D35" s="252"/>
      <c r="E35" s="252"/>
      <c r="F35" s="252"/>
      <c r="G35" s="252"/>
    </row>
    <row r="36" spans="1:7" ht="19.5" customHeight="1" x14ac:dyDescent="0.2">
      <c r="A36" s="139" t="str">
        <f>IF(Daten!M37=2,"þ","o")</f>
        <v>o</v>
      </c>
      <c r="B36" s="253" t="str">
        <f>Daten!C40</f>
        <v xml:space="preserve">Der Unterschriftsberechtigte, bestätigt, dass der  Beitrag hiermit vollständig abgerechnet worden ist. </v>
      </c>
      <c r="C36" s="253"/>
      <c r="D36" s="253"/>
      <c r="E36" s="253"/>
      <c r="F36" s="253"/>
      <c r="G36" s="253"/>
    </row>
    <row r="37" spans="1:7" ht="12" customHeight="1" x14ac:dyDescent="0.2">
      <c r="A37" s="59"/>
      <c r="B37" s="59"/>
      <c r="C37" s="59"/>
      <c r="D37" s="59"/>
      <c r="E37" s="59"/>
      <c r="F37" s="59"/>
      <c r="G37" s="59"/>
    </row>
    <row r="38" spans="1:7" ht="22.5" hidden="1" customHeight="1" x14ac:dyDescent="0.2">
      <c r="A38" s="259" t="s">
        <v>3</v>
      </c>
      <c r="B38" s="259"/>
      <c r="C38" s="259"/>
      <c r="D38" s="259"/>
      <c r="E38" s="259"/>
      <c r="F38" s="259"/>
      <c r="G38" s="259"/>
    </row>
    <row r="39" spans="1:7" ht="60" hidden="1" customHeight="1" x14ac:dyDescent="0.2">
      <c r="A39" s="8"/>
      <c r="B39" s="258" t="e">
        <f>Daten!#REF!</f>
        <v>#REF!</v>
      </c>
      <c r="C39" s="258"/>
      <c r="D39" s="258"/>
      <c r="E39" s="258"/>
      <c r="F39" s="258"/>
      <c r="G39" s="258"/>
    </row>
    <row r="40" spans="1:7" x14ac:dyDescent="0.2">
      <c r="E40" s="7"/>
    </row>
    <row r="41" spans="1:7" x14ac:dyDescent="0.2">
      <c r="B41" s="9" t="s">
        <v>1171</v>
      </c>
      <c r="D41" s="7"/>
      <c r="E41" s="7"/>
      <c r="F41" s="7"/>
      <c r="G41" s="10"/>
    </row>
    <row r="42" spans="1:7" ht="26.25" customHeight="1" x14ac:dyDescent="0.2">
      <c r="A42" s="140" t="str">
        <f>IF(Daten!M44=TRUE,"þ","o")</f>
        <v>þ</v>
      </c>
      <c r="B42" s="257" t="str">
        <f>Daten!C44</f>
        <v>Liste der Rechnungen - Das Blatt »Rechnungen« in dieser Datei muss ausgedruckt und dem Antrag beigelegt werden.</v>
      </c>
      <c r="C42" s="257"/>
      <c r="D42" s="257"/>
      <c r="E42" s="257"/>
      <c r="F42" s="257"/>
      <c r="G42" s="257"/>
    </row>
    <row r="43" spans="1:7" ht="35.25" customHeight="1" x14ac:dyDescent="0.2">
      <c r="A43" s="140" t="str">
        <f>IF(Daten!M45=TRUE,"þ","o")</f>
        <v>þ</v>
      </c>
      <c r="B43" s="257" t="str">
        <f>Daten!C45</f>
        <v>Der Unterschriftsberechtigte erklärt, die für diesen Antrag verwendeten Ausgabenbelege (siehe beigelegte Liste) nicht für die Auszahlung von jeglichen anderen finanziellen Zuwendungen seitens anderer öffentlicher Körperschaften benutzt zu haben oder zu benutzen.</v>
      </c>
      <c r="C43" s="257"/>
      <c r="D43" s="257"/>
      <c r="E43" s="257"/>
      <c r="F43" s="257"/>
      <c r="G43" s="257"/>
    </row>
    <row r="44" spans="1:7" ht="63.75" customHeight="1" x14ac:dyDescent="0.2">
      <c r="A44" s="140" t="str">
        <f>IF(Daten!M46=TRUE,"þ","o")</f>
        <v>þ</v>
      </c>
      <c r="B44" s="257" t="str">
        <f>Daten!C46</f>
        <v>Weiters wird erklärt, dass die Gemeinde im Besitze der entsprechenden Ausgabenbelege ist, und dass diese auf Anfrage der Landesverwaltung vorgelegt werden.  Es wird außerdem erklärt, dass die Gemeinde zur Kenntnis genommen hat, dass die Rechnungen und Zahlungsaufträge nicht mehr mitgeschickt werden müssen. Ausgenommen von dieser Regelung sind die Vereinskindergärten, welche die Ausgaben direkt tragen."</v>
      </c>
      <c r="C44" s="257"/>
      <c r="D44" s="257"/>
      <c r="E44" s="257"/>
      <c r="F44" s="257"/>
      <c r="G44" s="257"/>
    </row>
    <row r="45" spans="1:7" ht="141.6" customHeight="1" x14ac:dyDescent="0.2">
      <c r="A45" s="254" t="s">
        <v>1197</v>
      </c>
      <c r="B45" s="255"/>
      <c r="C45" s="255"/>
      <c r="D45" s="255"/>
      <c r="E45" s="255"/>
      <c r="F45" s="255"/>
      <c r="G45" s="255"/>
    </row>
    <row r="46" spans="1:7" ht="26.45" customHeight="1" x14ac:dyDescent="0.2">
      <c r="A46" s="165"/>
      <c r="B46" s="165"/>
      <c r="C46" s="165"/>
      <c r="D46" s="165"/>
      <c r="E46" s="165"/>
      <c r="F46" s="165"/>
      <c r="G46" s="165"/>
    </row>
    <row r="48" spans="1:7" x14ac:dyDescent="0.2">
      <c r="A48" s="107" t="str">
        <f>IF(Daten!E31="","Ort, Datum",Daten!F9&amp;", "&amp;TEXT(Daten!E31,"TT. MMMM JJJJ"))</f>
        <v>Ort, Datum</v>
      </c>
      <c r="B48" s="61"/>
      <c r="C48" s="60"/>
      <c r="D48" s="260" t="str">
        <f>IF(Daten!E22="","",Daten!E22)</f>
        <v/>
      </c>
      <c r="E48" s="260"/>
      <c r="F48" s="260"/>
      <c r="G48" s="260"/>
    </row>
    <row r="49" spans="1:7" x14ac:dyDescent="0.2">
      <c r="A49" s="59"/>
      <c r="B49" s="59"/>
      <c r="C49" s="60"/>
      <c r="D49" s="256" t="str">
        <f>IF(Daten!I22="männlich","Der ",IF(Daten!I22="weiblich","Die ","Der/Die ")) &amp;"Unterschriftsberechtigte"</f>
        <v>Der Unterschriftsberechtigte</v>
      </c>
      <c r="E49" s="256"/>
      <c r="F49" s="256"/>
      <c r="G49" s="256"/>
    </row>
  </sheetData>
  <sheetProtection algorithmName="SHA-512" hashValue="l218qs7g38LFucEkGKZ1LmSjxBwI1dUYczRKwssC8/3Oh6dQ0m8+zpQBaxjFO9jBF7PqsC/IP2xps+TN67DKxQ==" saltValue="hhDL4IRl+KlRh8Gq0ehqvA==" spinCount="100000" sheet="1" objects="1" scenarios="1"/>
  <mergeCells count="24">
    <mergeCell ref="E4:G4"/>
    <mergeCell ref="B44:G44"/>
    <mergeCell ref="F20:G27"/>
    <mergeCell ref="B34:G34"/>
    <mergeCell ref="B43:G43"/>
    <mergeCell ref="A19:G19"/>
    <mergeCell ref="A29:G29"/>
    <mergeCell ref="A10:G10"/>
    <mergeCell ref="A12:G12"/>
    <mergeCell ref="A33:G33"/>
    <mergeCell ref="A14:G14"/>
    <mergeCell ref="A15:G15"/>
    <mergeCell ref="A31:G31"/>
    <mergeCell ref="A16:G16"/>
    <mergeCell ref="A17:G17"/>
    <mergeCell ref="A11:G11"/>
    <mergeCell ref="A35:G35"/>
    <mergeCell ref="B36:G36"/>
    <mergeCell ref="A45:G45"/>
    <mergeCell ref="D49:G49"/>
    <mergeCell ref="B42:G42"/>
    <mergeCell ref="B39:G39"/>
    <mergeCell ref="A38:G38"/>
    <mergeCell ref="D48:G48"/>
  </mergeCells>
  <phoneticPr fontId="4" type="noConversion"/>
  <printOptions horizontalCentered="1"/>
  <pageMargins left="0.39370078740157483" right="0.39370078740157483" top="0.39370078740157483" bottom="0.39370078740157483" header="1.06"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O117"/>
  <sheetViews>
    <sheetView zoomScale="90" zoomScaleNormal="90" workbookViewId="0">
      <selection activeCell="H3" sqref="H3"/>
    </sheetView>
  </sheetViews>
  <sheetFormatPr baseColWidth="10" defaultColWidth="11.42578125" defaultRowHeight="12.75" customHeight="1" x14ac:dyDescent="0.2"/>
  <cols>
    <col min="1" max="1" width="22.85546875" style="76" bestFit="1" customWidth="1"/>
    <col min="2" max="2" width="23.42578125" style="76" customWidth="1"/>
    <col min="3" max="3" width="17" style="76" customWidth="1"/>
    <col min="4" max="4" width="24.140625" style="76" customWidth="1"/>
    <col min="5" max="5" width="13.5703125" style="77" customWidth="1"/>
    <col min="6" max="6" width="35.7109375" style="76" customWidth="1"/>
    <col min="7" max="7" width="32.42578125" style="76" customWidth="1"/>
    <col min="8" max="8" width="6.7109375" style="76" customWidth="1"/>
    <col min="9" max="9" width="7.5703125" style="77" bestFit="1" customWidth="1"/>
    <col min="10" max="11" width="7.7109375" style="78" customWidth="1"/>
    <col min="12" max="12" width="43.42578125" style="76" customWidth="1"/>
    <col min="13" max="13" width="35.140625" style="76" customWidth="1"/>
    <col min="14" max="14" width="32" style="76" customWidth="1"/>
    <col min="15" max="15" width="39.7109375" style="76" customWidth="1"/>
    <col min="16" max="16384" width="11.42578125" style="76"/>
  </cols>
  <sheetData>
    <row r="1" spans="1:15" s="75" customFormat="1" ht="38.25" x14ac:dyDescent="0.2">
      <c r="A1" s="81" t="s">
        <v>131</v>
      </c>
      <c r="B1" s="81" t="s">
        <v>139</v>
      </c>
      <c r="C1" s="81" t="s">
        <v>140</v>
      </c>
      <c r="D1" s="81" t="s">
        <v>141</v>
      </c>
      <c r="E1" s="81" t="s">
        <v>142</v>
      </c>
      <c r="F1" s="81" t="s">
        <v>143</v>
      </c>
      <c r="G1" s="81" t="s">
        <v>144</v>
      </c>
      <c r="H1" s="81" t="s">
        <v>145</v>
      </c>
      <c r="I1" s="81" t="s">
        <v>146</v>
      </c>
      <c r="J1" s="81" t="s">
        <v>147</v>
      </c>
      <c r="K1" s="81" t="s">
        <v>148</v>
      </c>
      <c r="L1" s="81" t="s">
        <v>149</v>
      </c>
      <c r="M1" s="81" t="s">
        <v>150</v>
      </c>
      <c r="N1" s="81" t="s">
        <v>151</v>
      </c>
      <c r="O1" s="81" t="s">
        <v>152</v>
      </c>
    </row>
    <row r="2" spans="1:15" ht="12.95" customHeight="1" x14ac:dyDescent="0.2">
      <c r="A2" s="76" t="s">
        <v>18</v>
      </c>
      <c r="B2" s="76" t="s">
        <v>153</v>
      </c>
      <c r="C2" s="76" t="s">
        <v>154</v>
      </c>
      <c r="D2" s="76" t="s">
        <v>155</v>
      </c>
      <c r="E2" s="76"/>
      <c r="F2" s="76" t="s">
        <v>156</v>
      </c>
      <c r="G2" s="76" t="s">
        <v>157</v>
      </c>
      <c r="H2" s="76">
        <v>39036</v>
      </c>
      <c r="I2" s="76" t="s">
        <v>158</v>
      </c>
      <c r="J2" s="76">
        <v>839642</v>
      </c>
      <c r="K2" s="76">
        <v>839899</v>
      </c>
      <c r="L2" s="76" t="s">
        <v>159</v>
      </c>
      <c r="M2" s="76" t="s">
        <v>160</v>
      </c>
      <c r="N2" s="76" t="s">
        <v>161</v>
      </c>
      <c r="O2" s="76" t="s">
        <v>162</v>
      </c>
    </row>
    <row r="3" spans="1:15" ht="12.95" customHeight="1" x14ac:dyDescent="0.2">
      <c r="A3" s="76" t="s">
        <v>19</v>
      </c>
      <c r="B3" s="76" t="s">
        <v>163</v>
      </c>
      <c r="C3" s="76" t="s">
        <v>164</v>
      </c>
      <c r="D3" s="76" t="s">
        <v>165</v>
      </c>
      <c r="E3" s="77" t="s">
        <v>166</v>
      </c>
      <c r="F3" s="163" t="s">
        <v>1186</v>
      </c>
      <c r="G3" s="163" t="s">
        <v>1187</v>
      </c>
      <c r="H3" s="76">
        <v>39030</v>
      </c>
      <c r="I3" s="78" t="s">
        <v>167</v>
      </c>
      <c r="J3" s="78">
        <v>651500</v>
      </c>
      <c r="K3" s="78">
        <v>651565</v>
      </c>
      <c r="L3" s="76" t="s">
        <v>168</v>
      </c>
      <c r="M3" s="76" t="s">
        <v>169</v>
      </c>
      <c r="N3" s="76" t="s">
        <v>170</v>
      </c>
      <c r="O3" s="76" t="s">
        <v>171</v>
      </c>
    </row>
    <row r="4" spans="1:15" ht="12.95" customHeight="1" x14ac:dyDescent="0.2">
      <c r="A4" s="76" t="s">
        <v>20</v>
      </c>
      <c r="B4" s="76" t="s">
        <v>172</v>
      </c>
      <c r="C4" s="76" t="s">
        <v>173</v>
      </c>
      <c r="D4" s="76" t="s">
        <v>174</v>
      </c>
      <c r="F4" s="76" t="s">
        <v>175</v>
      </c>
      <c r="G4" s="76" t="s">
        <v>176</v>
      </c>
      <c r="H4" s="76">
        <v>39040</v>
      </c>
      <c r="I4" s="78" t="s">
        <v>158</v>
      </c>
      <c r="J4" s="78">
        <v>886823</v>
      </c>
      <c r="K4" s="78">
        <v>886632</v>
      </c>
      <c r="L4" s="76" t="s">
        <v>177</v>
      </c>
      <c r="M4" s="76" t="s">
        <v>178</v>
      </c>
      <c r="N4" s="76" t="s">
        <v>179</v>
      </c>
      <c r="O4" s="76" t="s">
        <v>180</v>
      </c>
    </row>
    <row r="5" spans="1:15" ht="12.95" customHeight="1" x14ac:dyDescent="0.2">
      <c r="A5" s="76" t="s">
        <v>21</v>
      </c>
      <c r="B5" s="76" t="s">
        <v>181</v>
      </c>
      <c r="C5" s="76" t="s">
        <v>182</v>
      </c>
      <c r="D5" s="76" t="s">
        <v>183</v>
      </c>
      <c r="F5" s="76" t="s">
        <v>184</v>
      </c>
      <c r="G5" s="76" t="s">
        <v>185</v>
      </c>
      <c r="H5" s="76">
        <v>39022</v>
      </c>
      <c r="I5" s="78" t="s">
        <v>186</v>
      </c>
      <c r="J5" s="78">
        <v>262311</v>
      </c>
      <c r="K5" s="78">
        <v>262329</v>
      </c>
      <c r="L5" s="76" t="s">
        <v>187</v>
      </c>
      <c r="M5" s="76" t="s">
        <v>188</v>
      </c>
      <c r="N5" s="76" t="s">
        <v>189</v>
      </c>
      <c r="O5" s="76" t="s">
        <v>190</v>
      </c>
    </row>
    <row r="6" spans="1:15" ht="12.95" customHeight="1" x14ac:dyDescent="0.2">
      <c r="A6" s="76" t="s">
        <v>22</v>
      </c>
      <c r="B6" s="76" t="s">
        <v>191</v>
      </c>
      <c r="C6" s="76" t="s">
        <v>192</v>
      </c>
      <c r="D6" s="76" t="s">
        <v>193</v>
      </c>
      <c r="F6" s="76" t="s">
        <v>194</v>
      </c>
      <c r="G6" s="76" t="s">
        <v>195</v>
      </c>
      <c r="H6" s="76">
        <v>39040</v>
      </c>
      <c r="I6" s="78" t="s">
        <v>158</v>
      </c>
      <c r="J6" s="78">
        <v>882021</v>
      </c>
      <c r="K6" s="78">
        <v>882600</v>
      </c>
      <c r="L6" s="76" t="s">
        <v>196</v>
      </c>
      <c r="M6" s="76" t="s">
        <v>197</v>
      </c>
      <c r="N6" s="76" t="s">
        <v>198</v>
      </c>
      <c r="O6" s="76" t="s">
        <v>199</v>
      </c>
    </row>
    <row r="7" spans="1:15" ht="12.95" customHeight="1" x14ac:dyDescent="0.2">
      <c r="A7" s="76" t="s">
        <v>23</v>
      </c>
      <c r="B7" s="76" t="s">
        <v>200</v>
      </c>
      <c r="C7" s="76" t="s">
        <v>201</v>
      </c>
      <c r="D7" s="76" t="s">
        <v>202</v>
      </c>
      <c r="E7" s="77" t="s">
        <v>203</v>
      </c>
      <c r="F7" s="76" t="s">
        <v>204</v>
      </c>
      <c r="G7" s="76" t="s">
        <v>205</v>
      </c>
      <c r="H7" s="76">
        <v>39010</v>
      </c>
      <c r="I7" s="78" t="s">
        <v>158</v>
      </c>
      <c r="J7" s="78">
        <v>510105</v>
      </c>
      <c r="K7" s="78">
        <v>510281</v>
      </c>
      <c r="L7" s="76" t="s">
        <v>206</v>
      </c>
      <c r="M7" s="76" t="s">
        <v>207</v>
      </c>
      <c r="N7" s="76" t="s">
        <v>208</v>
      </c>
      <c r="O7" s="76" t="s">
        <v>209</v>
      </c>
    </row>
    <row r="8" spans="1:15" ht="12.95" customHeight="1" x14ac:dyDescent="0.2">
      <c r="A8" s="76" t="s">
        <v>24</v>
      </c>
      <c r="B8" s="76" t="s">
        <v>210</v>
      </c>
      <c r="C8" s="76" t="s">
        <v>201</v>
      </c>
      <c r="D8" s="76" t="s">
        <v>211</v>
      </c>
      <c r="F8" s="76" t="s">
        <v>212</v>
      </c>
      <c r="G8" s="76" t="s">
        <v>213</v>
      </c>
      <c r="H8" s="76">
        <v>39040</v>
      </c>
      <c r="I8" s="78" t="s">
        <v>158</v>
      </c>
      <c r="J8" s="78">
        <v>810087</v>
      </c>
      <c r="K8" s="78">
        <v>811101</v>
      </c>
      <c r="L8" s="76" t="s">
        <v>214</v>
      </c>
      <c r="M8" s="76" t="s">
        <v>215</v>
      </c>
      <c r="N8" s="76" t="s">
        <v>216</v>
      </c>
      <c r="O8" s="76" t="s">
        <v>217</v>
      </c>
    </row>
    <row r="9" spans="1:15" ht="12.95" customHeight="1" x14ac:dyDescent="0.2">
      <c r="A9" s="76" t="s">
        <v>25</v>
      </c>
      <c r="B9" s="76" t="s">
        <v>218</v>
      </c>
      <c r="C9" s="76" t="s">
        <v>219</v>
      </c>
      <c r="D9" s="76" t="s">
        <v>220</v>
      </c>
      <c r="F9" s="76" t="s">
        <v>221</v>
      </c>
      <c r="G9" s="76" t="s">
        <v>222</v>
      </c>
      <c r="H9" s="76">
        <v>39040</v>
      </c>
      <c r="I9" s="78" t="s">
        <v>158</v>
      </c>
      <c r="J9" s="78">
        <v>654164</v>
      </c>
      <c r="K9" s="78">
        <v>654528</v>
      </c>
      <c r="L9" s="76" t="s">
        <v>223</v>
      </c>
      <c r="M9" s="76" t="s">
        <v>224</v>
      </c>
      <c r="N9" s="76" t="s">
        <v>225</v>
      </c>
      <c r="O9" s="76" t="s">
        <v>226</v>
      </c>
    </row>
    <row r="10" spans="1:15" ht="12.95" customHeight="1" x14ac:dyDescent="0.2">
      <c r="A10" s="76" t="s">
        <v>26</v>
      </c>
      <c r="B10" s="76" t="s">
        <v>227</v>
      </c>
      <c r="C10" s="76" t="s">
        <v>228</v>
      </c>
      <c r="D10" s="76" t="s">
        <v>229</v>
      </c>
      <c r="E10" s="77" t="s">
        <v>230</v>
      </c>
      <c r="F10" s="76" t="s">
        <v>231</v>
      </c>
      <c r="G10" s="76" t="s">
        <v>232</v>
      </c>
      <c r="H10" s="76">
        <v>39100</v>
      </c>
      <c r="I10" s="78" t="s">
        <v>158</v>
      </c>
      <c r="J10" s="78">
        <v>997111</v>
      </c>
      <c r="K10" s="78">
        <v>997404</v>
      </c>
      <c r="L10" s="79" t="s">
        <v>233</v>
      </c>
      <c r="M10" s="76" t="s">
        <v>234</v>
      </c>
      <c r="N10" s="79" t="s">
        <v>235</v>
      </c>
      <c r="O10" s="76" t="s">
        <v>236</v>
      </c>
    </row>
    <row r="11" spans="1:15" ht="12.95" customHeight="1" x14ac:dyDescent="0.2">
      <c r="A11" s="76" t="s">
        <v>27</v>
      </c>
      <c r="B11" s="76" t="s">
        <v>237</v>
      </c>
      <c r="C11" s="76" t="s">
        <v>238</v>
      </c>
      <c r="D11" s="76" t="s">
        <v>239</v>
      </c>
      <c r="F11" s="76" t="s">
        <v>240</v>
      </c>
      <c r="G11" s="76" t="s">
        <v>241</v>
      </c>
      <c r="H11" s="76">
        <v>39051</v>
      </c>
      <c r="I11" s="78" t="s">
        <v>158</v>
      </c>
      <c r="J11" s="78">
        <v>597411</v>
      </c>
      <c r="K11" s="78">
        <v>597413</v>
      </c>
      <c r="L11" s="76" t="s">
        <v>242</v>
      </c>
      <c r="M11" s="76" t="s">
        <v>243</v>
      </c>
      <c r="N11" s="76" t="s">
        <v>244</v>
      </c>
      <c r="O11" s="76" t="s">
        <v>244</v>
      </c>
    </row>
    <row r="12" spans="1:15" ht="12.95" customHeight="1" x14ac:dyDescent="0.2">
      <c r="A12" s="76" t="s">
        <v>28</v>
      </c>
      <c r="B12" s="76" t="s">
        <v>245</v>
      </c>
      <c r="C12" s="76" t="s">
        <v>246</v>
      </c>
      <c r="D12" s="76" t="s">
        <v>247</v>
      </c>
      <c r="E12" s="77" t="s">
        <v>230</v>
      </c>
      <c r="F12" s="76" t="s">
        <v>248</v>
      </c>
      <c r="G12" s="76" t="s">
        <v>249</v>
      </c>
      <c r="H12" s="76">
        <v>39041</v>
      </c>
      <c r="I12" s="78" t="s">
        <v>250</v>
      </c>
      <c r="J12" s="78">
        <v>632369</v>
      </c>
      <c r="K12" s="78">
        <v>632416</v>
      </c>
      <c r="L12" s="76" t="s">
        <v>251</v>
      </c>
      <c r="M12" s="76" t="s">
        <v>252</v>
      </c>
      <c r="N12" s="76" t="s">
        <v>253</v>
      </c>
      <c r="O12" s="76" t="s">
        <v>254</v>
      </c>
    </row>
    <row r="13" spans="1:15" ht="12.95" customHeight="1" x14ac:dyDescent="0.2">
      <c r="A13" s="76" t="s">
        <v>29</v>
      </c>
      <c r="B13" s="76" t="s">
        <v>255</v>
      </c>
      <c r="C13" s="76" t="s">
        <v>256</v>
      </c>
      <c r="D13" s="76" t="s">
        <v>257</v>
      </c>
      <c r="F13" s="76" t="s">
        <v>258</v>
      </c>
      <c r="G13" s="76" t="s">
        <v>259</v>
      </c>
      <c r="H13" s="76">
        <v>39042</v>
      </c>
      <c r="I13" s="78" t="s">
        <v>250</v>
      </c>
      <c r="J13" s="78" t="s">
        <v>260</v>
      </c>
      <c r="K13" s="78" t="s">
        <v>261</v>
      </c>
      <c r="L13" s="76" t="s">
        <v>262</v>
      </c>
      <c r="M13" s="76" t="s">
        <v>263</v>
      </c>
      <c r="N13" s="76" t="s">
        <v>264</v>
      </c>
      <c r="O13" s="76" t="s">
        <v>265</v>
      </c>
    </row>
    <row r="14" spans="1:15" ht="12.95" customHeight="1" x14ac:dyDescent="0.2">
      <c r="A14" s="76" t="s">
        <v>30</v>
      </c>
      <c r="B14" s="76" t="s">
        <v>266</v>
      </c>
      <c r="C14" s="76" t="s">
        <v>201</v>
      </c>
      <c r="D14" s="76" t="s">
        <v>267</v>
      </c>
      <c r="E14" s="77" t="s">
        <v>268</v>
      </c>
      <c r="F14" s="76" t="s">
        <v>194</v>
      </c>
      <c r="G14" s="76" t="s">
        <v>269</v>
      </c>
      <c r="H14" s="76">
        <v>39031</v>
      </c>
      <c r="I14" s="78" t="s">
        <v>167</v>
      </c>
      <c r="J14" s="78">
        <v>545454</v>
      </c>
      <c r="K14" s="78">
        <v>545455</v>
      </c>
      <c r="L14" s="76" t="s">
        <v>270</v>
      </c>
      <c r="M14" s="76" t="s">
        <v>271</v>
      </c>
      <c r="N14" s="76" t="s">
        <v>272</v>
      </c>
      <c r="O14" s="76" t="s">
        <v>273</v>
      </c>
    </row>
    <row r="15" spans="1:15" ht="12.95" customHeight="1" x14ac:dyDescent="0.2">
      <c r="A15" s="76" t="s">
        <v>31</v>
      </c>
      <c r="B15" s="76" t="s">
        <v>274</v>
      </c>
      <c r="C15" s="76" t="s">
        <v>275</v>
      </c>
      <c r="D15" s="76" t="s">
        <v>276</v>
      </c>
      <c r="F15" s="76" t="s">
        <v>277</v>
      </c>
      <c r="G15" s="76" t="s">
        <v>278</v>
      </c>
      <c r="H15" s="76">
        <v>39014</v>
      </c>
      <c r="I15" s="78" t="s">
        <v>186</v>
      </c>
      <c r="J15" s="78">
        <v>291121</v>
      </c>
      <c r="K15" s="78">
        <v>292110</v>
      </c>
      <c r="L15" s="76" t="s">
        <v>279</v>
      </c>
      <c r="M15" s="76" t="s">
        <v>280</v>
      </c>
      <c r="N15" s="76" t="s">
        <v>281</v>
      </c>
      <c r="O15" s="76" t="s">
        <v>282</v>
      </c>
    </row>
    <row r="16" spans="1:15" ht="12.95" customHeight="1" x14ac:dyDescent="0.2">
      <c r="A16" s="76" t="s">
        <v>283</v>
      </c>
      <c r="B16" s="76" t="s">
        <v>284</v>
      </c>
      <c r="C16" s="76" t="s">
        <v>285</v>
      </c>
      <c r="D16" s="76" t="s">
        <v>286</v>
      </c>
      <c r="F16" s="76" t="s">
        <v>287</v>
      </c>
      <c r="G16" s="76" t="s">
        <v>288</v>
      </c>
      <c r="H16" s="76">
        <v>39033</v>
      </c>
      <c r="I16" s="78" t="s">
        <v>158</v>
      </c>
      <c r="J16" s="78">
        <v>836184</v>
      </c>
      <c r="K16" s="78">
        <v>836480</v>
      </c>
      <c r="L16" s="76" t="s">
        <v>289</v>
      </c>
      <c r="M16" s="76" t="s">
        <v>289</v>
      </c>
      <c r="N16" s="76" t="s">
        <v>290</v>
      </c>
      <c r="O16" s="76" t="s">
        <v>290</v>
      </c>
    </row>
    <row r="17" spans="1:15" ht="12.95" customHeight="1" x14ac:dyDescent="0.2">
      <c r="A17" s="76" t="s">
        <v>32</v>
      </c>
      <c r="B17" s="76" t="s">
        <v>291</v>
      </c>
      <c r="C17" s="76" t="s">
        <v>292</v>
      </c>
      <c r="D17" s="76" t="s">
        <v>293</v>
      </c>
      <c r="F17" s="76" t="s">
        <v>294</v>
      </c>
      <c r="G17" s="76" t="s">
        <v>295</v>
      </c>
      <c r="H17" s="76">
        <v>39050</v>
      </c>
      <c r="I17" s="78" t="s">
        <v>158</v>
      </c>
      <c r="J17" s="78">
        <v>617500</v>
      </c>
      <c r="K17" s="78">
        <v>617555</v>
      </c>
      <c r="L17" s="76" t="s">
        <v>296</v>
      </c>
      <c r="M17" s="76" t="s">
        <v>297</v>
      </c>
      <c r="N17" s="76" t="s">
        <v>298</v>
      </c>
      <c r="O17" s="76" t="s">
        <v>299</v>
      </c>
    </row>
    <row r="18" spans="1:15" ht="12.95" customHeight="1" x14ac:dyDescent="0.2">
      <c r="A18" s="76" t="s">
        <v>33</v>
      </c>
      <c r="B18" s="76" t="s">
        <v>300</v>
      </c>
      <c r="C18" s="76" t="s">
        <v>301</v>
      </c>
      <c r="D18" s="76" t="s">
        <v>302</v>
      </c>
      <c r="E18" s="77" t="s">
        <v>230</v>
      </c>
      <c r="F18" s="76" t="s">
        <v>303</v>
      </c>
      <c r="G18" s="76" t="s">
        <v>304</v>
      </c>
      <c r="H18" s="76">
        <v>39030</v>
      </c>
      <c r="I18" s="78" t="s">
        <v>167</v>
      </c>
      <c r="J18" s="78">
        <v>501023</v>
      </c>
      <c r="K18" s="78">
        <v>501644</v>
      </c>
      <c r="L18" s="76" t="s">
        <v>305</v>
      </c>
      <c r="M18" s="76" t="s">
        <v>306</v>
      </c>
      <c r="N18" s="76" t="s">
        <v>307</v>
      </c>
      <c r="O18" s="76" t="s">
        <v>308</v>
      </c>
    </row>
    <row r="19" spans="1:15" ht="12.95" customHeight="1" x14ac:dyDescent="0.2">
      <c r="A19" s="76" t="s">
        <v>309</v>
      </c>
      <c r="B19" s="76" t="s">
        <v>310</v>
      </c>
      <c r="C19" s="76" t="s">
        <v>311</v>
      </c>
      <c r="D19" s="76" t="s">
        <v>312</v>
      </c>
      <c r="F19" s="76" t="s">
        <v>194</v>
      </c>
      <c r="G19" s="76" t="s">
        <v>269</v>
      </c>
      <c r="H19" s="76">
        <v>39057</v>
      </c>
      <c r="I19" s="78" t="s">
        <v>158</v>
      </c>
      <c r="J19" s="78">
        <v>667511</v>
      </c>
      <c r="K19" s="78">
        <v>667577</v>
      </c>
      <c r="L19" s="76" t="s">
        <v>313</v>
      </c>
      <c r="M19" s="76" t="s">
        <v>314</v>
      </c>
      <c r="N19" s="76" t="s">
        <v>315</v>
      </c>
      <c r="O19" s="76" t="s">
        <v>316</v>
      </c>
    </row>
    <row r="20" spans="1:15" ht="12.95" customHeight="1" x14ac:dyDescent="0.2">
      <c r="A20" s="76" t="s">
        <v>34</v>
      </c>
      <c r="B20" s="76" t="s">
        <v>317</v>
      </c>
      <c r="C20" s="76" t="s">
        <v>318</v>
      </c>
      <c r="D20" s="76" t="s">
        <v>319</v>
      </c>
      <c r="F20" s="76" t="s">
        <v>320</v>
      </c>
      <c r="G20" s="76" t="s">
        <v>321</v>
      </c>
      <c r="H20" s="76">
        <v>39040</v>
      </c>
      <c r="I20" s="78" t="s">
        <v>250</v>
      </c>
      <c r="J20" s="78">
        <v>855223</v>
      </c>
      <c r="K20" s="78">
        <v>855131</v>
      </c>
      <c r="L20" s="76" t="s">
        <v>322</v>
      </c>
      <c r="M20" s="76" t="s">
        <v>323</v>
      </c>
      <c r="N20" s="76" t="s">
        <v>324</v>
      </c>
      <c r="O20" s="76" t="s">
        <v>325</v>
      </c>
    </row>
    <row r="21" spans="1:15" ht="12.95" customHeight="1" x14ac:dyDescent="0.2">
      <c r="A21" s="76" t="s">
        <v>35</v>
      </c>
      <c r="B21" s="76" t="s">
        <v>326</v>
      </c>
      <c r="C21" s="76" t="s">
        <v>327</v>
      </c>
      <c r="D21" s="76" t="s">
        <v>328</v>
      </c>
      <c r="F21" s="76" t="s">
        <v>329</v>
      </c>
      <c r="G21" s="76" t="s">
        <v>269</v>
      </c>
      <c r="H21" s="76">
        <v>39045</v>
      </c>
      <c r="I21" s="78" t="s">
        <v>250</v>
      </c>
      <c r="J21" s="78">
        <v>458631</v>
      </c>
      <c r="K21" s="78">
        <v>458906</v>
      </c>
      <c r="L21" s="76" t="s">
        <v>330</v>
      </c>
      <c r="M21" s="76" t="s">
        <v>331</v>
      </c>
      <c r="N21" s="76" t="s">
        <v>332</v>
      </c>
      <c r="O21" s="76" t="s">
        <v>333</v>
      </c>
    </row>
    <row r="22" spans="1:15" ht="12.95" customHeight="1" x14ac:dyDescent="0.2">
      <c r="A22" s="76" t="s">
        <v>36</v>
      </c>
      <c r="B22" s="76" t="s">
        <v>334</v>
      </c>
      <c r="C22" s="76" t="s">
        <v>335</v>
      </c>
      <c r="D22" s="76" t="s">
        <v>336</v>
      </c>
      <c r="E22" s="77" t="s">
        <v>230</v>
      </c>
      <c r="F22" s="76" t="s">
        <v>337</v>
      </c>
      <c r="G22" s="76" t="s">
        <v>337</v>
      </c>
      <c r="H22" s="76">
        <v>39040</v>
      </c>
      <c r="I22" s="78" t="s">
        <v>250</v>
      </c>
      <c r="J22" s="78">
        <v>647115</v>
      </c>
      <c r="K22" s="78">
        <v>647502</v>
      </c>
      <c r="L22" s="76" t="s">
        <v>338</v>
      </c>
      <c r="M22" s="76" t="s">
        <v>339</v>
      </c>
      <c r="N22" s="76" t="s">
        <v>340</v>
      </c>
      <c r="O22" s="76" t="s">
        <v>341</v>
      </c>
    </row>
    <row r="23" spans="1:15" ht="12.95" customHeight="1" x14ac:dyDescent="0.2">
      <c r="A23" s="76" t="s">
        <v>37</v>
      </c>
      <c r="B23" s="76" t="s">
        <v>37</v>
      </c>
      <c r="C23" s="76" t="s">
        <v>342</v>
      </c>
      <c r="D23" s="76" t="s">
        <v>343</v>
      </c>
      <c r="E23" s="77" t="s">
        <v>230</v>
      </c>
      <c r="F23" s="76" t="s">
        <v>344</v>
      </c>
      <c r="G23" s="76" t="s">
        <v>345</v>
      </c>
      <c r="H23" s="76">
        <v>39030</v>
      </c>
      <c r="I23" s="78" t="s">
        <v>167</v>
      </c>
      <c r="J23" s="78">
        <v>504127</v>
      </c>
      <c r="K23" s="78">
        <v>504470</v>
      </c>
      <c r="L23" s="76" t="s">
        <v>346</v>
      </c>
      <c r="M23" s="76" t="s">
        <v>346</v>
      </c>
      <c r="N23" s="76" t="s">
        <v>347</v>
      </c>
      <c r="O23" s="76" t="s">
        <v>347</v>
      </c>
    </row>
    <row r="24" spans="1:15" ht="12.95" customHeight="1" x14ac:dyDescent="0.2">
      <c r="A24" s="76" t="s">
        <v>38</v>
      </c>
      <c r="B24" s="76" t="s">
        <v>348</v>
      </c>
      <c r="C24" s="76" t="s">
        <v>335</v>
      </c>
      <c r="D24" s="76" t="s">
        <v>349</v>
      </c>
      <c r="F24" s="76" t="s">
        <v>350</v>
      </c>
      <c r="G24" s="76" t="s">
        <v>351</v>
      </c>
      <c r="H24" s="76">
        <v>39010</v>
      </c>
      <c r="I24" s="78" t="s">
        <v>186</v>
      </c>
      <c r="J24" s="78">
        <v>292334</v>
      </c>
      <c r="K24" s="78">
        <v>291255</v>
      </c>
      <c r="L24" s="76" t="s">
        <v>352</v>
      </c>
      <c r="M24" s="76" t="s">
        <v>353</v>
      </c>
      <c r="N24" s="76" t="s">
        <v>354</v>
      </c>
      <c r="O24" s="76" t="s">
        <v>355</v>
      </c>
    </row>
    <row r="25" spans="1:15" ht="12.95" customHeight="1" x14ac:dyDescent="0.2">
      <c r="A25" s="76" t="s">
        <v>39</v>
      </c>
      <c r="B25" s="76" t="s">
        <v>356</v>
      </c>
      <c r="C25" s="76" t="s">
        <v>357</v>
      </c>
      <c r="D25" s="76" t="s">
        <v>358</v>
      </c>
      <c r="F25" s="76" t="s">
        <v>194</v>
      </c>
      <c r="G25" s="76" t="s">
        <v>359</v>
      </c>
      <c r="H25" s="76">
        <v>39020</v>
      </c>
      <c r="I25" s="78" t="s">
        <v>186</v>
      </c>
      <c r="J25" s="78">
        <v>831209</v>
      </c>
      <c r="K25" s="78">
        <v>830350</v>
      </c>
      <c r="L25" s="76" t="s">
        <v>360</v>
      </c>
      <c r="M25" s="76" t="s">
        <v>361</v>
      </c>
      <c r="N25" s="76" t="s">
        <v>362</v>
      </c>
      <c r="O25" s="76" t="s">
        <v>363</v>
      </c>
    </row>
    <row r="26" spans="1:15" ht="12.95" customHeight="1" x14ac:dyDescent="0.2">
      <c r="A26" s="76" t="s">
        <v>364</v>
      </c>
      <c r="B26" s="76" t="s">
        <v>365</v>
      </c>
      <c r="C26" s="76" t="s">
        <v>366</v>
      </c>
      <c r="D26" s="76" t="s">
        <v>367</v>
      </c>
      <c r="E26" s="77" t="s">
        <v>230</v>
      </c>
      <c r="F26" s="76" t="s">
        <v>368</v>
      </c>
      <c r="G26" s="76" t="s">
        <v>369</v>
      </c>
      <c r="H26" s="76">
        <v>39020</v>
      </c>
      <c r="I26" s="78" t="s">
        <v>186</v>
      </c>
      <c r="J26" s="78">
        <v>633127</v>
      </c>
      <c r="K26" s="78">
        <v>633488</v>
      </c>
      <c r="L26" s="76" t="s">
        <v>370</v>
      </c>
      <c r="M26" s="76" t="s">
        <v>371</v>
      </c>
      <c r="N26" s="76" t="s">
        <v>372</v>
      </c>
      <c r="O26" s="76" t="s">
        <v>373</v>
      </c>
    </row>
    <row r="27" spans="1:15" ht="12.95" customHeight="1" x14ac:dyDescent="0.2">
      <c r="A27" s="76" t="s">
        <v>40</v>
      </c>
      <c r="B27" s="76" t="s">
        <v>374</v>
      </c>
      <c r="C27" s="76" t="s">
        <v>375</v>
      </c>
      <c r="D27" s="76" t="s">
        <v>376</v>
      </c>
      <c r="F27" s="76" t="s">
        <v>377</v>
      </c>
      <c r="G27" s="76" t="s">
        <v>378</v>
      </c>
      <c r="H27" s="76">
        <v>39030</v>
      </c>
      <c r="I27" s="78" t="s">
        <v>167</v>
      </c>
      <c r="J27" s="78">
        <v>978232</v>
      </c>
      <c r="K27" s="78">
        <v>978230</v>
      </c>
      <c r="L27" s="76" t="s">
        <v>379</v>
      </c>
      <c r="M27" s="76" t="s">
        <v>380</v>
      </c>
      <c r="N27" s="76" t="s">
        <v>381</v>
      </c>
      <c r="O27" s="76" t="s">
        <v>382</v>
      </c>
    </row>
    <row r="28" spans="1:15" ht="12.95" customHeight="1" x14ac:dyDescent="0.2">
      <c r="A28" s="76" t="s">
        <v>41</v>
      </c>
      <c r="B28" s="76" t="s">
        <v>383</v>
      </c>
      <c r="C28" s="76" t="s">
        <v>384</v>
      </c>
      <c r="D28" s="76" t="s">
        <v>385</v>
      </c>
      <c r="F28" s="76" t="s">
        <v>386</v>
      </c>
      <c r="G28" s="76" t="s">
        <v>387</v>
      </c>
      <c r="H28" s="76">
        <v>39010</v>
      </c>
      <c r="I28" s="78" t="s">
        <v>186</v>
      </c>
      <c r="J28" s="78">
        <v>279421</v>
      </c>
      <c r="K28" s="78">
        <v>279555</v>
      </c>
      <c r="L28" s="76" t="s">
        <v>388</v>
      </c>
      <c r="M28" s="76" t="s">
        <v>389</v>
      </c>
      <c r="N28" s="76" t="s">
        <v>390</v>
      </c>
      <c r="O28" s="76" t="s">
        <v>391</v>
      </c>
    </row>
    <row r="29" spans="1:15" ht="12.95" customHeight="1" x14ac:dyDescent="0.2">
      <c r="A29" s="76" t="s">
        <v>42</v>
      </c>
      <c r="B29" s="76" t="s">
        <v>392</v>
      </c>
      <c r="C29" s="76" t="s">
        <v>393</v>
      </c>
      <c r="D29" s="76" t="s">
        <v>394</v>
      </c>
      <c r="E29" s="77" t="s">
        <v>166</v>
      </c>
      <c r="F29" s="76" t="s">
        <v>395</v>
      </c>
      <c r="G29" s="76" t="s">
        <v>396</v>
      </c>
      <c r="H29" s="76">
        <v>39038</v>
      </c>
      <c r="I29" s="78" t="s">
        <v>167</v>
      </c>
      <c r="J29" s="78">
        <v>913132</v>
      </c>
      <c r="K29" s="78">
        <v>914099</v>
      </c>
      <c r="L29" s="76" t="s">
        <v>397</v>
      </c>
      <c r="M29" s="76" t="s">
        <v>398</v>
      </c>
      <c r="N29" s="76" t="s">
        <v>399</v>
      </c>
      <c r="O29" s="76" t="s">
        <v>400</v>
      </c>
    </row>
    <row r="30" spans="1:15" ht="12.95" customHeight="1" x14ac:dyDescent="0.2">
      <c r="A30" s="76" t="s">
        <v>43</v>
      </c>
      <c r="B30" s="76" t="s">
        <v>401</v>
      </c>
      <c r="C30" s="76" t="s">
        <v>375</v>
      </c>
      <c r="D30" s="76" t="s">
        <v>402</v>
      </c>
      <c r="E30" s="77" t="s">
        <v>230</v>
      </c>
      <c r="F30" s="76" t="s">
        <v>403</v>
      </c>
      <c r="G30" s="76" t="s">
        <v>403</v>
      </c>
      <c r="H30" s="76">
        <v>39050</v>
      </c>
      <c r="I30" s="78" t="s">
        <v>158</v>
      </c>
      <c r="J30" s="78">
        <v>354124</v>
      </c>
      <c r="K30" s="78">
        <v>354566</v>
      </c>
      <c r="L30" s="76" t="s">
        <v>404</v>
      </c>
      <c r="M30" s="76" t="s">
        <v>405</v>
      </c>
      <c r="N30" s="76" t="s">
        <v>406</v>
      </c>
      <c r="O30" s="76" t="s">
        <v>407</v>
      </c>
    </row>
    <row r="31" spans="1:15" ht="12.95" customHeight="1" x14ac:dyDescent="0.2">
      <c r="A31" s="76" t="s">
        <v>408</v>
      </c>
      <c r="B31" s="76" t="s">
        <v>409</v>
      </c>
      <c r="C31" s="76" t="s">
        <v>410</v>
      </c>
      <c r="D31" s="76" t="s">
        <v>411</v>
      </c>
      <c r="F31" s="76" t="s">
        <v>412</v>
      </c>
      <c r="G31" s="76" t="s">
        <v>413</v>
      </c>
      <c r="H31" s="76">
        <v>39052</v>
      </c>
      <c r="I31" s="78" t="s">
        <v>158</v>
      </c>
      <c r="J31" s="78">
        <v>968811</v>
      </c>
      <c r="K31" s="78">
        <v>968896</v>
      </c>
      <c r="L31" s="76" t="s">
        <v>414</v>
      </c>
      <c r="M31" s="76" t="s">
        <v>415</v>
      </c>
      <c r="N31" s="76" t="s">
        <v>416</v>
      </c>
      <c r="O31" s="76" t="s">
        <v>417</v>
      </c>
    </row>
    <row r="32" spans="1:15" ht="12.95" customHeight="1" x14ac:dyDescent="0.2">
      <c r="A32" s="76" t="s">
        <v>44</v>
      </c>
      <c r="B32" s="76" t="s">
        <v>418</v>
      </c>
      <c r="C32" s="76" t="s">
        <v>419</v>
      </c>
      <c r="D32" s="76" t="s">
        <v>420</v>
      </c>
      <c r="F32" s="76" t="s">
        <v>421</v>
      </c>
      <c r="G32" s="76" t="s">
        <v>422</v>
      </c>
      <c r="H32" s="76">
        <v>39053</v>
      </c>
      <c r="I32" s="78" t="s">
        <v>158</v>
      </c>
      <c r="J32" s="78">
        <v>361300</v>
      </c>
      <c r="K32" s="78">
        <v>361399</v>
      </c>
      <c r="L32" s="76" t="s">
        <v>423</v>
      </c>
      <c r="M32" s="76" t="s">
        <v>424</v>
      </c>
      <c r="N32" s="76" t="s">
        <v>425</v>
      </c>
      <c r="O32" s="76" t="s">
        <v>426</v>
      </c>
    </row>
    <row r="33" spans="1:15" ht="12.95" customHeight="1" x14ac:dyDescent="0.2">
      <c r="A33" s="76" t="s">
        <v>45</v>
      </c>
      <c r="B33" s="76" t="s">
        <v>427</v>
      </c>
      <c r="C33" s="76" t="s">
        <v>428</v>
      </c>
      <c r="D33" s="76" t="s">
        <v>429</v>
      </c>
      <c r="F33" s="76" t="s">
        <v>277</v>
      </c>
      <c r="G33" s="76" t="s">
        <v>430</v>
      </c>
      <c r="H33" s="76">
        <v>39020</v>
      </c>
      <c r="I33" s="78" t="s">
        <v>186</v>
      </c>
      <c r="J33" s="78">
        <v>624110</v>
      </c>
      <c r="K33" s="78">
        <v>624112</v>
      </c>
      <c r="L33" s="76" t="s">
        <v>431</v>
      </c>
      <c r="M33" s="76" t="s">
        <v>432</v>
      </c>
      <c r="N33" s="76" t="s">
        <v>433</v>
      </c>
      <c r="O33" s="76" t="s">
        <v>434</v>
      </c>
    </row>
    <row r="34" spans="1:15" ht="12.95" customHeight="1" x14ac:dyDescent="0.2">
      <c r="A34" s="76" t="s">
        <v>46</v>
      </c>
      <c r="B34" s="76" t="s">
        <v>435</v>
      </c>
      <c r="C34" s="76" t="s">
        <v>384</v>
      </c>
      <c r="D34" s="76" t="s">
        <v>436</v>
      </c>
      <c r="F34" s="76" t="s">
        <v>437</v>
      </c>
      <c r="G34" s="76" t="s">
        <v>438</v>
      </c>
      <c r="H34" s="76">
        <v>39040</v>
      </c>
      <c r="I34" s="78" t="s">
        <v>158</v>
      </c>
      <c r="J34" s="78">
        <v>711500</v>
      </c>
      <c r="K34" s="78">
        <v>707184</v>
      </c>
      <c r="L34" s="76" t="s">
        <v>439</v>
      </c>
      <c r="M34" s="76" t="s">
        <v>440</v>
      </c>
      <c r="N34" s="76" t="s">
        <v>441</v>
      </c>
      <c r="O34" s="76" t="s">
        <v>442</v>
      </c>
    </row>
    <row r="35" spans="1:15" ht="12.95" customHeight="1" x14ac:dyDescent="0.2">
      <c r="A35" s="76" t="s">
        <v>47</v>
      </c>
      <c r="B35" s="76" t="s">
        <v>443</v>
      </c>
      <c r="C35" s="76" t="s">
        <v>444</v>
      </c>
      <c r="D35" s="76" t="s">
        <v>445</v>
      </c>
      <c r="F35" s="76" t="s">
        <v>446</v>
      </c>
      <c r="G35" s="76" t="s">
        <v>447</v>
      </c>
      <c r="H35" s="76">
        <v>39030</v>
      </c>
      <c r="I35" s="78" t="s">
        <v>167</v>
      </c>
      <c r="J35" s="78">
        <v>565315</v>
      </c>
      <c r="K35" s="78">
        <v>565604</v>
      </c>
      <c r="L35" s="76" t="s">
        <v>448</v>
      </c>
      <c r="M35" s="76" t="s">
        <v>449</v>
      </c>
      <c r="N35" s="76" t="s">
        <v>450</v>
      </c>
      <c r="O35" s="76" t="s">
        <v>451</v>
      </c>
    </row>
    <row r="36" spans="1:15" ht="12.95" customHeight="1" x14ac:dyDescent="0.2">
      <c r="A36" s="76" t="s">
        <v>48</v>
      </c>
      <c r="B36" s="76" t="s">
        <v>452</v>
      </c>
      <c r="C36" s="80" t="s">
        <v>453</v>
      </c>
      <c r="D36" s="76" t="s">
        <v>454</v>
      </c>
      <c r="F36" s="76" t="s">
        <v>455</v>
      </c>
      <c r="G36" s="76" t="s">
        <v>456</v>
      </c>
      <c r="H36" s="76">
        <v>39043</v>
      </c>
      <c r="I36" s="78" t="s">
        <v>250</v>
      </c>
      <c r="J36" s="78">
        <v>858222</v>
      </c>
      <c r="K36" s="78">
        <v>847775</v>
      </c>
      <c r="L36" s="76" t="s">
        <v>457</v>
      </c>
      <c r="M36" s="76" t="s">
        <v>458</v>
      </c>
      <c r="N36" s="76" t="s">
        <v>459</v>
      </c>
      <c r="O36" s="76" t="s">
        <v>460</v>
      </c>
    </row>
    <row r="37" spans="1:15" ht="12.95" customHeight="1" x14ac:dyDescent="0.2">
      <c r="A37" s="76" t="s">
        <v>49</v>
      </c>
      <c r="B37" s="76" t="s">
        <v>461</v>
      </c>
      <c r="C37" s="76" t="s">
        <v>462</v>
      </c>
      <c r="D37" s="76" t="s">
        <v>463</v>
      </c>
      <c r="F37" s="76" t="s">
        <v>464</v>
      </c>
      <c r="G37" s="76" t="s">
        <v>465</v>
      </c>
      <c r="H37" s="76">
        <v>39010</v>
      </c>
      <c r="I37" s="78" t="s">
        <v>186</v>
      </c>
      <c r="J37" s="78">
        <v>241163</v>
      </c>
      <c r="K37" s="78">
        <v>241354</v>
      </c>
      <c r="L37" s="76" t="s">
        <v>466</v>
      </c>
      <c r="M37" s="76" t="s">
        <v>467</v>
      </c>
      <c r="N37" s="76" t="s">
        <v>468</v>
      </c>
      <c r="O37" s="76" t="s">
        <v>469</v>
      </c>
    </row>
    <row r="38" spans="1:15" ht="12.95" customHeight="1" x14ac:dyDescent="0.2">
      <c r="A38" s="76" t="s">
        <v>470</v>
      </c>
      <c r="B38" s="76" t="s">
        <v>471</v>
      </c>
      <c r="C38" s="76" t="s">
        <v>472</v>
      </c>
      <c r="D38" s="76" t="s">
        <v>473</v>
      </c>
      <c r="E38" s="77" t="s">
        <v>230</v>
      </c>
      <c r="F38" s="76" t="s">
        <v>474</v>
      </c>
      <c r="G38" s="76" t="s">
        <v>475</v>
      </c>
      <c r="H38" s="76">
        <v>39040</v>
      </c>
      <c r="I38" s="78" t="s">
        <v>158</v>
      </c>
      <c r="J38" s="78">
        <v>880118</v>
      </c>
      <c r="K38" s="78">
        <v>880136</v>
      </c>
      <c r="L38" s="76" t="s">
        <v>476</v>
      </c>
      <c r="M38" s="76" t="s">
        <v>477</v>
      </c>
      <c r="N38" s="76" t="s">
        <v>478</v>
      </c>
      <c r="O38" s="76" t="s">
        <v>479</v>
      </c>
    </row>
    <row r="39" spans="1:15" ht="12.95" customHeight="1" x14ac:dyDescent="0.2">
      <c r="A39" s="76" t="s">
        <v>480</v>
      </c>
      <c r="B39" s="76" t="s">
        <v>481</v>
      </c>
      <c r="C39" s="76" t="s">
        <v>482</v>
      </c>
      <c r="D39" s="76" t="s">
        <v>483</v>
      </c>
      <c r="E39" s="77" t="s">
        <v>230</v>
      </c>
      <c r="F39" s="76" t="s">
        <v>484</v>
      </c>
      <c r="G39" s="76" t="s">
        <v>485</v>
      </c>
      <c r="H39" s="76">
        <v>39040</v>
      </c>
      <c r="I39" s="78" t="s">
        <v>158</v>
      </c>
      <c r="J39" s="78">
        <v>817141</v>
      </c>
      <c r="K39" s="78">
        <v>818035</v>
      </c>
      <c r="L39" s="76" t="s">
        <v>486</v>
      </c>
      <c r="M39" s="76" t="s">
        <v>487</v>
      </c>
      <c r="N39" s="76" t="s">
        <v>488</v>
      </c>
      <c r="O39" s="76" t="s">
        <v>489</v>
      </c>
    </row>
    <row r="40" spans="1:15" ht="12.95" customHeight="1" x14ac:dyDescent="0.2">
      <c r="A40" s="76" t="s">
        <v>50</v>
      </c>
      <c r="B40" s="76" t="s">
        <v>490</v>
      </c>
      <c r="C40" s="76" t="s">
        <v>384</v>
      </c>
      <c r="D40" s="76" t="s">
        <v>429</v>
      </c>
      <c r="F40" s="76" t="s">
        <v>491</v>
      </c>
      <c r="G40" s="76" t="s">
        <v>492</v>
      </c>
      <c r="H40" s="76">
        <v>39023</v>
      </c>
      <c r="I40" s="78" t="s">
        <v>186</v>
      </c>
      <c r="J40" s="78">
        <v>626512</v>
      </c>
      <c r="K40" s="78">
        <v>626133</v>
      </c>
      <c r="L40" s="76" t="s">
        <v>493</v>
      </c>
      <c r="M40" s="76" t="s">
        <v>494</v>
      </c>
      <c r="N40" s="76" t="s">
        <v>495</v>
      </c>
      <c r="O40" s="76" t="s">
        <v>496</v>
      </c>
    </row>
    <row r="41" spans="1:15" ht="12.95" customHeight="1" x14ac:dyDescent="0.2">
      <c r="A41" s="76" t="s">
        <v>51</v>
      </c>
      <c r="B41" s="76" t="s">
        <v>497</v>
      </c>
      <c r="C41" s="76" t="s">
        <v>498</v>
      </c>
      <c r="D41" s="76" t="s">
        <v>499</v>
      </c>
      <c r="E41" s="77" t="s">
        <v>230</v>
      </c>
      <c r="F41" s="76" t="s">
        <v>500</v>
      </c>
      <c r="G41" s="76" t="s">
        <v>501</v>
      </c>
      <c r="H41" s="76">
        <v>39040</v>
      </c>
      <c r="I41" s="78" t="s">
        <v>158</v>
      </c>
      <c r="J41" s="78">
        <v>655613</v>
      </c>
      <c r="K41" s="78">
        <v>655811</v>
      </c>
      <c r="L41" s="76" t="s">
        <v>502</v>
      </c>
      <c r="M41" s="76" t="s">
        <v>503</v>
      </c>
      <c r="N41" s="76" t="s">
        <v>504</v>
      </c>
      <c r="O41" s="76" t="s">
        <v>505</v>
      </c>
    </row>
    <row r="42" spans="1:15" ht="12.95" customHeight="1" x14ac:dyDescent="0.2">
      <c r="A42" s="76" t="s">
        <v>52</v>
      </c>
      <c r="B42" s="76" t="s">
        <v>52</v>
      </c>
      <c r="C42" s="76" t="s">
        <v>506</v>
      </c>
      <c r="D42" s="76" t="s">
        <v>507</v>
      </c>
      <c r="E42" s="77" t="s">
        <v>230</v>
      </c>
      <c r="F42" s="76" t="s">
        <v>508</v>
      </c>
      <c r="G42" s="76" t="s">
        <v>509</v>
      </c>
      <c r="H42" s="76">
        <v>39011</v>
      </c>
      <c r="I42" s="78" t="s">
        <v>186</v>
      </c>
      <c r="J42" s="78">
        <v>567756</v>
      </c>
      <c r="K42" s="78">
        <v>567777</v>
      </c>
      <c r="L42" s="76" t="s">
        <v>510</v>
      </c>
      <c r="M42" s="76" t="s">
        <v>511</v>
      </c>
      <c r="N42" s="76" t="s">
        <v>512</v>
      </c>
      <c r="O42" s="76" t="s">
        <v>513</v>
      </c>
    </row>
    <row r="43" spans="1:15" ht="12.95" customHeight="1" x14ac:dyDescent="0.2">
      <c r="A43" s="76" t="s">
        <v>53</v>
      </c>
      <c r="B43" s="76" t="s">
        <v>514</v>
      </c>
      <c r="C43" s="76" t="s">
        <v>515</v>
      </c>
      <c r="D43" s="76" t="s">
        <v>473</v>
      </c>
      <c r="F43" s="76" t="s">
        <v>516</v>
      </c>
      <c r="G43" s="76" t="s">
        <v>517</v>
      </c>
      <c r="H43" s="76">
        <v>39021</v>
      </c>
      <c r="I43" s="78" t="s">
        <v>186</v>
      </c>
      <c r="J43" s="78">
        <v>623113</v>
      </c>
      <c r="K43" s="78">
        <v>623683</v>
      </c>
      <c r="L43" s="76" t="s">
        <v>518</v>
      </c>
      <c r="M43" s="76" t="s">
        <v>519</v>
      </c>
      <c r="N43" s="76" t="s">
        <v>520</v>
      </c>
      <c r="O43" s="76" t="s">
        <v>521</v>
      </c>
    </row>
    <row r="44" spans="1:15" ht="12.95" customHeight="1" x14ac:dyDescent="0.2">
      <c r="A44" s="76" t="s">
        <v>54</v>
      </c>
      <c r="B44" s="76" t="s">
        <v>522</v>
      </c>
      <c r="C44" s="76" t="s">
        <v>523</v>
      </c>
      <c r="D44" s="76" t="s">
        <v>524</v>
      </c>
      <c r="F44" s="76" t="s">
        <v>525</v>
      </c>
      <c r="G44" s="76" t="s">
        <v>526</v>
      </c>
      <c r="H44" s="76">
        <v>39040</v>
      </c>
      <c r="I44" s="78" t="s">
        <v>527</v>
      </c>
      <c r="J44" s="78">
        <v>530108</v>
      </c>
      <c r="K44" s="78">
        <v>530108</v>
      </c>
      <c r="L44" s="76" t="s">
        <v>528</v>
      </c>
      <c r="M44" s="76" t="s">
        <v>529</v>
      </c>
      <c r="N44" s="76" t="s">
        <v>530</v>
      </c>
      <c r="O44" s="76" t="s">
        <v>531</v>
      </c>
    </row>
    <row r="45" spans="1:15" ht="12.95" customHeight="1" x14ac:dyDescent="0.2">
      <c r="A45" s="76" t="s">
        <v>55</v>
      </c>
      <c r="B45" s="76" t="s">
        <v>532</v>
      </c>
      <c r="C45" s="76" t="s">
        <v>533</v>
      </c>
      <c r="D45" s="76" t="s">
        <v>534</v>
      </c>
      <c r="E45" s="77" t="s">
        <v>230</v>
      </c>
      <c r="F45" s="76" t="s">
        <v>535</v>
      </c>
      <c r="G45" s="76" t="s">
        <v>536</v>
      </c>
      <c r="H45" s="76">
        <v>39055</v>
      </c>
      <c r="I45" s="78" t="s">
        <v>158</v>
      </c>
      <c r="J45" s="78">
        <v>592411</v>
      </c>
      <c r="K45" s="78">
        <v>595810</v>
      </c>
      <c r="L45" s="76" t="s">
        <v>537</v>
      </c>
      <c r="M45" s="76" t="s">
        <v>538</v>
      </c>
      <c r="N45" s="76" t="s">
        <v>539</v>
      </c>
      <c r="O45" s="76" t="s">
        <v>540</v>
      </c>
    </row>
    <row r="46" spans="1:15" ht="12.95" customHeight="1" x14ac:dyDescent="0.2">
      <c r="A46" s="76" t="s">
        <v>56</v>
      </c>
      <c r="B46" s="76" t="s">
        <v>541</v>
      </c>
      <c r="C46" s="76" t="s">
        <v>542</v>
      </c>
      <c r="D46" s="76" t="s">
        <v>543</v>
      </c>
      <c r="F46" s="76" t="s">
        <v>544</v>
      </c>
      <c r="G46" s="76" t="s">
        <v>545</v>
      </c>
      <c r="H46" s="76">
        <v>39040</v>
      </c>
      <c r="I46" s="78" t="s">
        <v>250</v>
      </c>
      <c r="J46" s="78">
        <v>413723</v>
      </c>
      <c r="K46" s="78">
        <v>413806</v>
      </c>
      <c r="L46" s="76" t="s">
        <v>546</v>
      </c>
      <c r="M46" s="76" t="s">
        <v>547</v>
      </c>
      <c r="N46" s="76" t="s">
        <v>548</v>
      </c>
      <c r="O46" s="76" t="s">
        <v>549</v>
      </c>
    </row>
    <row r="47" spans="1:15" ht="12.95" customHeight="1" x14ac:dyDescent="0.2">
      <c r="A47" s="76" t="s">
        <v>550</v>
      </c>
      <c r="B47" s="76" t="s">
        <v>551</v>
      </c>
      <c r="C47" s="76" t="s">
        <v>182</v>
      </c>
      <c r="D47" s="76" t="s">
        <v>552</v>
      </c>
      <c r="F47" s="76" t="s">
        <v>553</v>
      </c>
      <c r="G47" s="76" t="s">
        <v>554</v>
      </c>
      <c r="H47" s="76">
        <v>39024</v>
      </c>
      <c r="I47" s="78" t="s">
        <v>186</v>
      </c>
      <c r="J47" s="78">
        <v>831117</v>
      </c>
      <c r="K47" s="78">
        <v>830310</v>
      </c>
      <c r="L47" s="76" t="s">
        <v>555</v>
      </c>
      <c r="M47" s="76" t="s">
        <v>556</v>
      </c>
      <c r="N47" s="76" t="s">
        <v>557</v>
      </c>
      <c r="O47" s="76" t="s">
        <v>558</v>
      </c>
    </row>
    <row r="48" spans="1:15" ht="12.95" customHeight="1" x14ac:dyDescent="0.2">
      <c r="A48" s="76" t="s">
        <v>559</v>
      </c>
      <c r="B48" s="76" t="s">
        <v>560</v>
      </c>
      <c r="C48" s="76" t="s">
        <v>561</v>
      </c>
      <c r="D48" s="76" t="s">
        <v>562</v>
      </c>
      <c r="F48" s="76" t="s">
        <v>563</v>
      </c>
      <c r="G48" s="76" t="s">
        <v>564</v>
      </c>
      <c r="H48" s="76">
        <v>39040</v>
      </c>
      <c r="I48" s="78" t="s">
        <v>158</v>
      </c>
      <c r="J48" s="78">
        <v>817251</v>
      </c>
      <c r="K48" s="78">
        <v>817788</v>
      </c>
      <c r="L48" s="76" t="s">
        <v>565</v>
      </c>
      <c r="M48" s="76" t="s">
        <v>566</v>
      </c>
      <c r="N48" s="76" t="s">
        <v>567</v>
      </c>
      <c r="O48" s="76" t="s">
        <v>568</v>
      </c>
    </row>
    <row r="49" spans="1:15" ht="12.95" customHeight="1" x14ac:dyDescent="0.2">
      <c r="A49" s="76" t="s">
        <v>57</v>
      </c>
      <c r="B49" s="76" t="s">
        <v>569</v>
      </c>
      <c r="C49" s="76" t="s">
        <v>570</v>
      </c>
      <c r="D49" s="76" t="s">
        <v>571</v>
      </c>
      <c r="E49" s="77" t="s">
        <v>230</v>
      </c>
      <c r="F49" s="76" t="s">
        <v>572</v>
      </c>
      <c r="G49" s="76" t="s">
        <v>573</v>
      </c>
      <c r="H49" s="76">
        <v>39020</v>
      </c>
      <c r="I49" s="78" t="s">
        <v>186</v>
      </c>
      <c r="J49" s="78" t="s">
        <v>574</v>
      </c>
      <c r="K49" s="78" t="s">
        <v>575</v>
      </c>
      <c r="L49" s="76" t="s">
        <v>576</v>
      </c>
      <c r="M49" s="76" t="s">
        <v>577</v>
      </c>
      <c r="N49" s="76" t="s">
        <v>578</v>
      </c>
      <c r="O49" s="76" t="s">
        <v>579</v>
      </c>
    </row>
    <row r="50" spans="1:15" ht="12.95" customHeight="1" x14ac:dyDescent="0.2">
      <c r="A50" s="76" t="s">
        <v>58</v>
      </c>
      <c r="B50" s="76" t="s">
        <v>580</v>
      </c>
      <c r="C50" s="76" t="s">
        <v>581</v>
      </c>
      <c r="D50" s="76" t="s">
        <v>582</v>
      </c>
      <c r="F50" s="76" t="s">
        <v>583</v>
      </c>
      <c r="G50" s="76" t="s">
        <v>584</v>
      </c>
      <c r="H50" s="76">
        <v>39020</v>
      </c>
      <c r="I50" s="78" t="s">
        <v>186</v>
      </c>
      <c r="J50" s="78">
        <v>744523</v>
      </c>
      <c r="K50" s="78">
        <v>744676</v>
      </c>
      <c r="L50" s="76" t="s">
        <v>585</v>
      </c>
      <c r="M50" s="76" t="s">
        <v>586</v>
      </c>
      <c r="N50" s="76" t="s">
        <v>587</v>
      </c>
      <c r="O50" s="76" t="s">
        <v>588</v>
      </c>
    </row>
    <row r="51" spans="1:15" ht="12.95" customHeight="1" x14ac:dyDescent="0.2">
      <c r="A51" s="76" t="s">
        <v>59</v>
      </c>
      <c r="B51" s="76" t="s">
        <v>589</v>
      </c>
      <c r="C51" s="76" t="s">
        <v>590</v>
      </c>
      <c r="D51" s="76" t="s">
        <v>591</v>
      </c>
      <c r="E51" s="77" t="s">
        <v>230</v>
      </c>
      <c r="F51" s="76" t="s">
        <v>592</v>
      </c>
      <c r="G51" s="76" t="s">
        <v>593</v>
      </c>
      <c r="H51" s="76">
        <v>39012</v>
      </c>
      <c r="I51" s="78" t="s">
        <v>186</v>
      </c>
      <c r="J51" s="78">
        <v>250111</v>
      </c>
      <c r="K51" s="78">
        <v>237690</v>
      </c>
      <c r="L51" s="76" t="s">
        <v>594</v>
      </c>
      <c r="M51" s="76" t="s">
        <v>595</v>
      </c>
      <c r="N51" s="76" t="s">
        <v>596</v>
      </c>
      <c r="O51" s="76" t="s">
        <v>597</v>
      </c>
    </row>
    <row r="52" spans="1:15" ht="12.95" customHeight="1" x14ac:dyDescent="0.2">
      <c r="A52" s="76" t="s">
        <v>60</v>
      </c>
      <c r="B52" s="76" t="s">
        <v>598</v>
      </c>
      <c r="C52" s="76" t="s">
        <v>599</v>
      </c>
      <c r="D52" s="76" t="s">
        <v>600</v>
      </c>
      <c r="F52" s="76" t="s">
        <v>601</v>
      </c>
      <c r="G52" s="76" t="s">
        <v>602</v>
      </c>
      <c r="H52" s="76">
        <v>39010</v>
      </c>
      <c r="I52" s="78" t="s">
        <v>158</v>
      </c>
      <c r="J52" s="78">
        <v>668001</v>
      </c>
      <c r="K52" s="78">
        <v>668201</v>
      </c>
      <c r="L52" s="76" t="s">
        <v>603</v>
      </c>
      <c r="M52" s="76" t="s">
        <v>604</v>
      </c>
      <c r="N52" s="76" t="s">
        <v>605</v>
      </c>
      <c r="O52" s="76" t="s">
        <v>606</v>
      </c>
    </row>
    <row r="53" spans="1:15" ht="12.95" customHeight="1" x14ac:dyDescent="0.2">
      <c r="A53" s="76" t="s">
        <v>61</v>
      </c>
      <c r="B53" s="76" t="s">
        <v>607</v>
      </c>
      <c r="C53" s="80" t="s">
        <v>608</v>
      </c>
      <c r="D53" s="76" t="s">
        <v>609</v>
      </c>
      <c r="F53" s="76" t="s">
        <v>610</v>
      </c>
      <c r="G53" s="76" t="s">
        <v>611</v>
      </c>
      <c r="H53" s="76">
        <v>39040</v>
      </c>
      <c r="I53" s="78" t="s">
        <v>158</v>
      </c>
      <c r="J53" s="78">
        <v>819774</v>
      </c>
      <c r="K53" s="78">
        <v>819996</v>
      </c>
      <c r="L53" s="76" t="s">
        <v>612</v>
      </c>
      <c r="M53" s="76" t="s">
        <v>613</v>
      </c>
      <c r="N53" s="76" t="s">
        <v>614</v>
      </c>
      <c r="O53" s="76" t="s">
        <v>615</v>
      </c>
    </row>
    <row r="54" spans="1:15" ht="12.95" customHeight="1" x14ac:dyDescent="0.2">
      <c r="A54" s="76" t="s">
        <v>62</v>
      </c>
      <c r="B54" s="76" t="s">
        <v>616</v>
      </c>
      <c r="C54" s="76" t="s">
        <v>617</v>
      </c>
      <c r="D54" s="76" t="s">
        <v>618</v>
      </c>
      <c r="F54" s="76" t="s">
        <v>619</v>
      </c>
      <c r="G54" s="76" t="s">
        <v>620</v>
      </c>
      <c r="H54" s="76">
        <v>39013</v>
      </c>
      <c r="I54" s="78" t="s">
        <v>186</v>
      </c>
      <c r="J54" s="78">
        <v>643535</v>
      </c>
      <c r="K54" s="78">
        <v>643855</v>
      </c>
      <c r="L54" s="76" t="s">
        <v>621</v>
      </c>
      <c r="M54" s="76" t="s">
        <v>622</v>
      </c>
      <c r="N54" s="76" t="s">
        <v>623</v>
      </c>
      <c r="O54" s="76" t="s">
        <v>624</v>
      </c>
    </row>
    <row r="55" spans="1:15" ht="12.95" customHeight="1" x14ac:dyDescent="0.2">
      <c r="A55" s="76" t="s">
        <v>63</v>
      </c>
      <c r="B55" s="76" t="s">
        <v>625</v>
      </c>
      <c r="C55" s="76" t="s">
        <v>626</v>
      </c>
      <c r="D55" s="76" t="s">
        <v>627</v>
      </c>
      <c r="E55" s="77" t="s">
        <v>230</v>
      </c>
      <c r="F55" s="76" t="s">
        <v>628</v>
      </c>
      <c r="G55" s="76" t="s">
        <v>629</v>
      </c>
      <c r="H55" s="76">
        <v>39037</v>
      </c>
      <c r="I55" s="78" t="s">
        <v>250</v>
      </c>
      <c r="J55" s="78">
        <v>849446</v>
      </c>
      <c r="K55" s="78">
        <v>849633</v>
      </c>
      <c r="L55" s="76" t="s">
        <v>630</v>
      </c>
      <c r="M55" s="76" t="s">
        <v>631</v>
      </c>
      <c r="N55" s="76" t="s">
        <v>632</v>
      </c>
      <c r="O55" s="76" t="s">
        <v>633</v>
      </c>
    </row>
    <row r="56" spans="1:15" ht="12.95" customHeight="1" x14ac:dyDescent="0.2">
      <c r="A56" s="76" t="s">
        <v>64</v>
      </c>
      <c r="B56" s="76" t="s">
        <v>634</v>
      </c>
      <c r="C56" s="76" t="s">
        <v>635</v>
      </c>
      <c r="D56" s="76" t="s">
        <v>636</v>
      </c>
      <c r="F56" s="76" t="s">
        <v>637</v>
      </c>
      <c r="G56" s="76" t="s">
        <v>638</v>
      </c>
      <c r="H56" s="76">
        <v>39030</v>
      </c>
      <c r="I56" s="78" t="s">
        <v>167</v>
      </c>
      <c r="J56" s="78">
        <v>653135</v>
      </c>
      <c r="K56" s="78">
        <v>653320</v>
      </c>
      <c r="L56" s="76" t="s">
        <v>639</v>
      </c>
      <c r="M56" s="76" t="s">
        <v>640</v>
      </c>
      <c r="N56" s="76" t="s">
        <v>641</v>
      </c>
      <c r="O56" s="76" t="s">
        <v>642</v>
      </c>
    </row>
    <row r="57" spans="1:15" ht="12.95" customHeight="1" x14ac:dyDescent="0.2">
      <c r="A57" s="76" t="s">
        <v>65</v>
      </c>
      <c r="B57" s="76" t="s">
        <v>643</v>
      </c>
      <c r="C57" s="76" t="s">
        <v>246</v>
      </c>
      <c r="D57" s="76" t="s">
        <v>644</v>
      </c>
      <c r="F57" s="76" t="s">
        <v>194</v>
      </c>
      <c r="G57" s="76" t="s">
        <v>269</v>
      </c>
      <c r="H57" s="76">
        <v>39010</v>
      </c>
      <c r="I57" s="78" t="s">
        <v>158</v>
      </c>
      <c r="J57" s="78">
        <v>675811</v>
      </c>
      <c r="K57" s="78">
        <v>675840</v>
      </c>
      <c r="L57" s="79" t="s">
        <v>645</v>
      </c>
      <c r="M57" s="76" t="s">
        <v>646</v>
      </c>
      <c r="N57" s="79" t="s">
        <v>647</v>
      </c>
      <c r="O57" s="76" t="s">
        <v>648</v>
      </c>
    </row>
    <row r="58" spans="1:15" ht="12.95" customHeight="1" x14ac:dyDescent="0.2">
      <c r="A58" s="76" t="s">
        <v>66</v>
      </c>
      <c r="B58" s="76" t="s">
        <v>649</v>
      </c>
      <c r="C58" s="76" t="s">
        <v>650</v>
      </c>
      <c r="D58" s="76" t="s">
        <v>651</v>
      </c>
      <c r="F58" s="76" t="s">
        <v>652</v>
      </c>
      <c r="G58" s="76" t="s">
        <v>653</v>
      </c>
      <c r="H58" s="76">
        <v>39025</v>
      </c>
      <c r="I58" s="78" t="s">
        <v>186</v>
      </c>
      <c r="J58" s="78">
        <v>671211</v>
      </c>
      <c r="K58" s="78">
        <v>671212</v>
      </c>
      <c r="L58" s="76" t="s">
        <v>654</v>
      </c>
      <c r="M58" s="76" t="s">
        <v>655</v>
      </c>
      <c r="N58" s="76" t="s">
        <v>656</v>
      </c>
      <c r="O58" s="76" t="s">
        <v>657</v>
      </c>
    </row>
    <row r="59" spans="1:15" ht="12.95" customHeight="1" x14ac:dyDescent="0.2">
      <c r="A59" s="76" t="s">
        <v>67</v>
      </c>
      <c r="B59" s="76" t="s">
        <v>658</v>
      </c>
      <c r="C59" s="76" t="s">
        <v>659</v>
      </c>
      <c r="D59" s="76" t="s">
        <v>660</v>
      </c>
      <c r="E59" s="77" t="s">
        <v>230</v>
      </c>
      <c r="F59" s="76" t="s">
        <v>661</v>
      </c>
      <c r="G59" s="76" t="s">
        <v>662</v>
      </c>
      <c r="H59" s="76">
        <v>39040</v>
      </c>
      <c r="I59" s="78" t="s">
        <v>250</v>
      </c>
      <c r="J59" s="78">
        <v>412131</v>
      </c>
      <c r="K59" s="78">
        <v>412048</v>
      </c>
      <c r="L59" s="76" t="s">
        <v>663</v>
      </c>
      <c r="M59" s="76" t="s">
        <v>664</v>
      </c>
      <c r="N59" s="76" t="s">
        <v>665</v>
      </c>
      <c r="O59" s="76" t="s">
        <v>666</v>
      </c>
    </row>
    <row r="60" spans="1:15" ht="12.95" customHeight="1" x14ac:dyDescent="0.2">
      <c r="A60" s="76" t="s">
        <v>68</v>
      </c>
      <c r="B60" s="76" t="s">
        <v>667</v>
      </c>
      <c r="C60" s="76" t="s">
        <v>668</v>
      </c>
      <c r="D60" s="76" t="s">
        <v>211</v>
      </c>
      <c r="E60" s="77" t="s">
        <v>230</v>
      </c>
      <c r="F60" s="76" t="s">
        <v>669</v>
      </c>
      <c r="G60" s="76" t="s">
        <v>670</v>
      </c>
      <c r="H60" s="76">
        <v>39044</v>
      </c>
      <c r="I60" s="78" t="s">
        <v>158</v>
      </c>
      <c r="J60" s="78">
        <v>829111</v>
      </c>
      <c r="K60" s="78">
        <v>829100</v>
      </c>
      <c r="L60" s="76" t="s">
        <v>671</v>
      </c>
      <c r="M60" s="76" t="s">
        <v>672</v>
      </c>
      <c r="N60" s="76" t="s">
        <v>673</v>
      </c>
      <c r="O60" s="76" t="s">
        <v>674</v>
      </c>
    </row>
    <row r="61" spans="1:15" ht="12.95" customHeight="1" x14ac:dyDescent="0.2">
      <c r="A61" s="76" t="s">
        <v>69</v>
      </c>
      <c r="B61" s="76" t="s">
        <v>675</v>
      </c>
      <c r="C61" s="76" t="s">
        <v>676</v>
      </c>
      <c r="D61" s="76" t="s">
        <v>677</v>
      </c>
      <c r="F61" s="76" t="s">
        <v>678</v>
      </c>
      <c r="G61" s="76" t="s">
        <v>679</v>
      </c>
      <c r="H61" s="76">
        <v>39039</v>
      </c>
      <c r="I61" s="78" t="s">
        <v>167</v>
      </c>
      <c r="J61" s="78">
        <v>745133</v>
      </c>
      <c r="K61" s="78">
        <v>745305</v>
      </c>
      <c r="L61" s="76" t="s">
        <v>680</v>
      </c>
      <c r="M61" s="76" t="s">
        <v>681</v>
      </c>
      <c r="N61" s="76" t="s">
        <v>682</v>
      </c>
      <c r="O61" s="76" t="s">
        <v>683</v>
      </c>
    </row>
    <row r="62" spans="1:15" ht="12.95" customHeight="1" x14ac:dyDescent="0.2">
      <c r="A62" s="76" t="s">
        <v>70</v>
      </c>
      <c r="B62" s="76" t="s">
        <v>684</v>
      </c>
      <c r="C62" s="76" t="s">
        <v>444</v>
      </c>
      <c r="D62" s="76" t="s">
        <v>685</v>
      </c>
      <c r="E62" s="77" t="s">
        <v>230</v>
      </c>
      <c r="F62" s="76" t="s">
        <v>686</v>
      </c>
      <c r="G62" s="76" t="s">
        <v>687</v>
      </c>
      <c r="H62" s="76">
        <v>39030</v>
      </c>
      <c r="I62" s="78" t="s">
        <v>167</v>
      </c>
      <c r="J62" s="78">
        <v>496121</v>
      </c>
      <c r="K62" s="78">
        <v>498292</v>
      </c>
      <c r="L62" s="76" t="s">
        <v>688</v>
      </c>
      <c r="M62" s="76" t="s">
        <v>689</v>
      </c>
      <c r="N62" s="76" t="s">
        <v>690</v>
      </c>
      <c r="O62" s="76" t="s">
        <v>691</v>
      </c>
    </row>
    <row r="63" spans="1:15" ht="12.95" customHeight="1" x14ac:dyDescent="0.2">
      <c r="A63" s="76" t="s">
        <v>71</v>
      </c>
      <c r="B63" s="76" t="s">
        <v>692</v>
      </c>
      <c r="C63" s="76" t="s">
        <v>256</v>
      </c>
      <c r="D63" s="76" t="s">
        <v>693</v>
      </c>
      <c r="E63" s="77" t="s">
        <v>166</v>
      </c>
      <c r="F63" s="76" t="s">
        <v>694</v>
      </c>
      <c r="G63" s="76" t="s">
        <v>695</v>
      </c>
      <c r="H63" s="76">
        <v>39020</v>
      </c>
      <c r="I63" s="78" t="s">
        <v>186</v>
      </c>
      <c r="J63" s="78">
        <v>966200</v>
      </c>
      <c r="K63" s="78">
        <v>966201</v>
      </c>
      <c r="L63" s="76" t="s">
        <v>696</v>
      </c>
      <c r="M63" s="76" t="s">
        <v>697</v>
      </c>
      <c r="N63" s="76" t="s">
        <v>698</v>
      </c>
      <c r="O63" s="76" t="s">
        <v>699</v>
      </c>
    </row>
    <row r="64" spans="1:15" ht="12.95" customHeight="1" x14ac:dyDescent="0.2">
      <c r="A64" s="76" t="s">
        <v>72</v>
      </c>
      <c r="B64" s="76" t="s">
        <v>700</v>
      </c>
      <c r="C64" s="76" t="s">
        <v>701</v>
      </c>
      <c r="D64" s="76" t="s">
        <v>702</v>
      </c>
      <c r="F64" s="76" t="s">
        <v>703</v>
      </c>
      <c r="G64" s="76" t="s">
        <v>704</v>
      </c>
      <c r="H64" s="76">
        <v>39030</v>
      </c>
      <c r="I64" s="78" t="s">
        <v>167</v>
      </c>
      <c r="J64" s="78">
        <v>401150</v>
      </c>
      <c r="K64" s="78">
        <v>401373</v>
      </c>
      <c r="L64" s="76" t="s">
        <v>705</v>
      </c>
      <c r="M64" s="76" t="s">
        <v>706</v>
      </c>
      <c r="N64" s="76" t="s">
        <v>707</v>
      </c>
      <c r="O64" s="76" t="s">
        <v>708</v>
      </c>
    </row>
    <row r="65" spans="1:15" ht="12.95" customHeight="1" x14ac:dyDescent="0.2">
      <c r="A65" s="76" t="s">
        <v>73</v>
      </c>
      <c r="B65" s="76" t="s">
        <v>709</v>
      </c>
      <c r="C65" s="76" t="s">
        <v>710</v>
      </c>
      <c r="D65" s="76" t="s">
        <v>711</v>
      </c>
      <c r="F65" s="76" t="s">
        <v>194</v>
      </c>
      <c r="G65" s="76" t="s">
        <v>269</v>
      </c>
      <c r="H65" s="76">
        <v>39030</v>
      </c>
      <c r="I65" s="78" t="s">
        <v>167</v>
      </c>
      <c r="J65" s="78">
        <v>528139</v>
      </c>
      <c r="K65" s="78">
        <v>528030</v>
      </c>
      <c r="L65" s="76" t="s">
        <v>712</v>
      </c>
      <c r="M65" s="76" t="s">
        <v>713</v>
      </c>
      <c r="N65" s="76" t="s">
        <v>714</v>
      </c>
      <c r="O65" s="76" t="s">
        <v>715</v>
      </c>
    </row>
    <row r="66" spans="1:15" ht="12.95" customHeight="1" x14ac:dyDescent="0.2">
      <c r="A66" s="76" t="s">
        <v>74</v>
      </c>
      <c r="B66" s="76" t="s">
        <v>716</v>
      </c>
      <c r="C66" s="76" t="s">
        <v>717</v>
      </c>
      <c r="D66" s="76" t="s">
        <v>718</v>
      </c>
      <c r="F66" s="76" t="s">
        <v>719</v>
      </c>
      <c r="G66" s="76" t="s">
        <v>720</v>
      </c>
      <c r="H66" s="76">
        <v>39051</v>
      </c>
      <c r="I66" s="78" t="s">
        <v>158</v>
      </c>
      <c r="J66" s="78">
        <v>954333</v>
      </c>
      <c r="K66" s="78">
        <v>955258</v>
      </c>
      <c r="L66" s="76" t="s">
        <v>721</v>
      </c>
      <c r="M66" s="76" t="s">
        <v>722</v>
      </c>
      <c r="N66" s="76" t="s">
        <v>723</v>
      </c>
      <c r="O66" s="76" t="s">
        <v>724</v>
      </c>
    </row>
    <row r="67" spans="1:15" ht="12.95" customHeight="1" x14ac:dyDescent="0.2">
      <c r="A67" s="76" t="s">
        <v>75</v>
      </c>
      <c r="B67" s="76" t="s">
        <v>725</v>
      </c>
      <c r="C67" s="76" t="s">
        <v>726</v>
      </c>
      <c r="D67" s="76" t="s">
        <v>727</v>
      </c>
      <c r="E67" s="77" t="s">
        <v>230</v>
      </c>
      <c r="F67" s="76" t="s">
        <v>728</v>
      </c>
      <c r="G67" s="76" t="s">
        <v>729</v>
      </c>
      <c r="H67" s="76">
        <v>39049</v>
      </c>
      <c r="I67" s="78" t="s">
        <v>250</v>
      </c>
      <c r="J67" s="78">
        <v>765104</v>
      </c>
      <c r="K67" s="78">
        <v>767250</v>
      </c>
      <c r="L67" s="76" t="s">
        <v>730</v>
      </c>
      <c r="M67" s="76" t="s">
        <v>731</v>
      </c>
      <c r="N67" s="76" t="s">
        <v>732</v>
      </c>
      <c r="O67" s="76" t="s">
        <v>733</v>
      </c>
    </row>
    <row r="68" spans="1:15" ht="12.95" customHeight="1" x14ac:dyDescent="0.2">
      <c r="A68" s="76" t="s">
        <v>76</v>
      </c>
      <c r="B68" s="76" t="s">
        <v>76</v>
      </c>
      <c r="C68" s="76" t="s">
        <v>734</v>
      </c>
      <c r="D68" s="76" t="s">
        <v>618</v>
      </c>
      <c r="F68" s="76" t="s">
        <v>735</v>
      </c>
      <c r="G68" s="76" t="s">
        <v>736</v>
      </c>
      <c r="H68" s="76">
        <v>39025</v>
      </c>
      <c r="I68" s="78" t="s">
        <v>186</v>
      </c>
      <c r="J68" s="78">
        <v>660075</v>
      </c>
      <c r="K68" s="78">
        <v>660120</v>
      </c>
      <c r="L68" s="76" t="s">
        <v>737</v>
      </c>
      <c r="M68" s="76" t="s">
        <v>738</v>
      </c>
      <c r="N68" s="76" t="s">
        <v>739</v>
      </c>
      <c r="O68" s="76" t="s">
        <v>740</v>
      </c>
    </row>
    <row r="69" spans="1:15" ht="12.95" customHeight="1" x14ac:dyDescent="0.2">
      <c r="A69" s="76" t="s">
        <v>77</v>
      </c>
      <c r="B69" s="76" t="s">
        <v>741</v>
      </c>
      <c r="C69" s="76" t="s">
        <v>742</v>
      </c>
      <c r="D69" s="76" t="s">
        <v>743</v>
      </c>
      <c r="E69" s="77" t="s">
        <v>230</v>
      </c>
      <c r="F69" s="76" t="s">
        <v>744</v>
      </c>
      <c r="G69" s="76" t="s">
        <v>745</v>
      </c>
      <c r="H69" s="76">
        <v>39026</v>
      </c>
      <c r="I69" s="78" t="s">
        <v>186</v>
      </c>
      <c r="J69" s="78">
        <v>616064</v>
      </c>
      <c r="K69" s="78">
        <v>616722</v>
      </c>
      <c r="L69" s="76" t="s">
        <v>746</v>
      </c>
      <c r="M69" s="76" t="s">
        <v>747</v>
      </c>
      <c r="N69" s="76" t="s">
        <v>748</v>
      </c>
      <c r="O69" s="76" t="s">
        <v>749</v>
      </c>
    </row>
    <row r="70" spans="1:15" ht="12.95" customHeight="1" x14ac:dyDescent="0.2">
      <c r="A70" s="76" t="s">
        <v>78</v>
      </c>
      <c r="B70" s="76" t="s">
        <v>750</v>
      </c>
      <c r="C70" s="76" t="s">
        <v>751</v>
      </c>
      <c r="D70" s="76" t="s">
        <v>752</v>
      </c>
      <c r="F70" s="76" t="s">
        <v>753</v>
      </c>
      <c r="G70" s="76" t="s">
        <v>754</v>
      </c>
      <c r="H70" s="76">
        <v>39030</v>
      </c>
      <c r="I70" s="78" t="s">
        <v>167</v>
      </c>
      <c r="J70" s="78">
        <v>748675</v>
      </c>
      <c r="K70" s="78">
        <v>748730</v>
      </c>
      <c r="L70" s="76" t="s">
        <v>755</v>
      </c>
      <c r="M70" s="76" t="s">
        <v>756</v>
      </c>
      <c r="N70" s="76" t="s">
        <v>757</v>
      </c>
      <c r="O70" s="76" t="s">
        <v>758</v>
      </c>
    </row>
    <row r="71" spans="1:15" ht="12.95" customHeight="1" x14ac:dyDescent="0.2">
      <c r="A71" s="76" t="s">
        <v>79</v>
      </c>
      <c r="B71" s="76" t="s">
        <v>759</v>
      </c>
      <c r="C71" s="76" t="s">
        <v>760</v>
      </c>
      <c r="D71" s="76" t="s">
        <v>761</v>
      </c>
      <c r="F71" s="76" t="s">
        <v>762</v>
      </c>
      <c r="G71" s="76" t="s">
        <v>763</v>
      </c>
      <c r="H71" s="76">
        <v>39030</v>
      </c>
      <c r="I71" s="78" t="s">
        <v>167</v>
      </c>
      <c r="J71" s="78">
        <v>654123</v>
      </c>
      <c r="K71" s="78">
        <v>654614</v>
      </c>
      <c r="L71" s="76" t="s">
        <v>764</v>
      </c>
      <c r="M71" s="76" t="s">
        <v>765</v>
      </c>
      <c r="N71" s="76" t="s">
        <v>766</v>
      </c>
      <c r="O71" s="76" t="s">
        <v>767</v>
      </c>
    </row>
    <row r="72" spans="1:15" ht="12.95" customHeight="1" x14ac:dyDescent="0.2">
      <c r="A72" s="76" t="s">
        <v>80</v>
      </c>
      <c r="B72" s="76" t="s">
        <v>768</v>
      </c>
      <c r="C72" s="76" t="s">
        <v>182</v>
      </c>
      <c r="D72" s="76" t="s">
        <v>183</v>
      </c>
      <c r="F72" s="76" t="s">
        <v>769</v>
      </c>
      <c r="G72" s="76" t="s">
        <v>770</v>
      </c>
      <c r="H72" s="76">
        <v>39040</v>
      </c>
      <c r="I72" s="78" t="s">
        <v>527</v>
      </c>
      <c r="J72" s="78">
        <v>530106</v>
      </c>
      <c r="K72" s="78">
        <v>530106</v>
      </c>
      <c r="L72" s="76" t="s">
        <v>771</v>
      </c>
      <c r="M72" s="76" t="s">
        <v>772</v>
      </c>
      <c r="N72" s="76" t="s">
        <v>773</v>
      </c>
      <c r="O72" s="76" t="s">
        <v>774</v>
      </c>
    </row>
    <row r="73" spans="1:15" ht="12.95" customHeight="1" x14ac:dyDescent="0.2">
      <c r="A73" s="76" t="s">
        <v>81</v>
      </c>
      <c r="B73" s="76" t="s">
        <v>775</v>
      </c>
      <c r="C73" s="76" t="s">
        <v>776</v>
      </c>
      <c r="D73" s="76" t="s">
        <v>777</v>
      </c>
      <c r="F73" s="76" t="s">
        <v>778</v>
      </c>
      <c r="G73" s="76" t="s">
        <v>779</v>
      </c>
      <c r="H73" s="76">
        <v>39030</v>
      </c>
      <c r="I73" s="78" t="s">
        <v>167</v>
      </c>
      <c r="J73" s="78">
        <v>496158</v>
      </c>
      <c r="K73" s="78">
        <v>498145</v>
      </c>
      <c r="L73" s="76" t="s">
        <v>780</v>
      </c>
      <c r="M73" s="76" t="s">
        <v>781</v>
      </c>
      <c r="N73" s="76" t="s">
        <v>782</v>
      </c>
      <c r="O73" s="76" t="s">
        <v>783</v>
      </c>
    </row>
    <row r="74" spans="1:15" ht="12.95" customHeight="1" x14ac:dyDescent="0.2">
      <c r="A74" s="76" t="s">
        <v>82</v>
      </c>
      <c r="B74" s="76" t="s">
        <v>784</v>
      </c>
      <c r="C74" s="76" t="s">
        <v>785</v>
      </c>
      <c r="D74" s="76" t="s">
        <v>786</v>
      </c>
      <c r="E74" s="77" t="s">
        <v>166</v>
      </c>
      <c r="F74" s="76" t="s">
        <v>787</v>
      </c>
      <c r="G74" s="76" t="s">
        <v>788</v>
      </c>
      <c r="H74" s="76">
        <v>39040</v>
      </c>
      <c r="I74" s="78" t="s">
        <v>250</v>
      </c>
      <c r="J74" s="78">
        <v>756722</v>
      </c>
      <c r="K74" s="78">
        <v>756974</v>
      </c>
      <c r="L74" s="76" t="s">
        <v>789</v>
      </c>
      <c r="M74" s="76" t="s">
        <v>790</v>
      </c>
      <c r="N74" s="76" t="s">
        <v>791</v>
      </c>
      <c r="O74" s="76" t="s">
        <v>792</v>
      </c>
    </row>
    <row r="75" spans="1:15" ht="12.95" customHeight="1" x14ac:dyDescent="0.2">
      <c r="A75" s="76" t="s">
        <v>83</v>
      </c>
      <c r="B75" s="76" t="s">
        <v>793</v>
      </c>
      <c r="C75" s="76" t="s">
        <v>794</v>
      </c>
      <c r="D75" s="76" t="s">
        <v>393</v>
      </c>
      <c r="F75" s="76" t="s">
        <v>795</v>
      </c>
      <c r="G75" s="76" t="s">
        <v>465</v>
      </c>
      <c r="H75" s="76">
        <v>39010</v>
      </c>
      <c r="I75" s="78" t="s">
        <v>186</v>
      </c>
      <c r="J75" s="78">
        <v>241163</v>
      </c>
      <c r="K75" s="78">
        <v>241354</v>
      </c>
      <c r="L75" s="79" t="s">
        <v>796</v>
      </c>
      <c r="M75" s="76" t="s">
        <v>797</v>
      </c>
      <c r="N75" s="79" t="s">
        <v>798</v>
      </c>
      <c r="O75" s="76" t="s">
        <v>799</v>
      </c>
    </row>
    <row r="76" spans="1:15" ht="12.95" customHeight="1" x14ac:dyDescent="0.2">
      <c r="A76" s="76" t="s">
        <v>84</v>
      </c>
      <c r="B76" s="76" t="s">
        <v>800</v>
      </c>
      <c r="C76" s="76" t="s">
        <v>375</v>
      </c>
      <c r="D76" s="76" t="s">
        <v>801</v>
      </c>
      <c r="E76" s="77" t="s">
        <v>230</v>
      </c>
      <c r="F76" s="76" t="s">
        <v>802</v>
      </c>
      <c r="G76" s="76" t="s">
        <v>803</v>
      </c>
      <c r="H76" s="76">
        <v>39054</v>
      </c>
      <c r="I76" s="78" t="s">
        <v>158</v>
      </c>
      <c r="J76" s="78">
        <v>356132</v>
      </c>
      <c r="K76" s="78">
        <v>357080</v>
      </c>
      <c r="L76" s="76" t="s">
        <v>804</v>
      </c>
      <c r="M76" s="76" t="s">
        <v>805</v>
      </c>
      <c r="N76" s="76" t="s">
        <v>806</v>
      </c>
      <c r="O76" s="76" t="s">
        <v>807</v>
      </c>
    </row>
    <row r="77" spans="1:15" ht="12.95" customHeight="1" x14ac:dyDescent="0.2">
      <c r="A77" s="76" t="s">
        <v>85</v>
      </c>
      <c r="B77" s="76" t="s">
        <v>808</v>
      </c>
      <c r="C77" s="76" t="s">
        <v>809</v>
      </c>
      <c r="D77" s="76" t="s">
        <v>810</v>
      </c>
      <c r="F77" s="76" t="s">
        <v>811</v>
      </c>
      <c r="G77" s="76" t="s">
        <v>812</v>
      </c>
      <c r="H77" s="76">
        <v>39030</v>
      </c>
      <c r="I77" s="78" t="s">
        <v>250</v>
      </c>
      <c r="J77" s="78">
        <v>454009</v>
      </c>
      <c r="K77" s="78">
        <v>454089</v>
      </c>
      <c r="L77" s="76" t="s">
        <v>813</v>
      </c>
      <c r="M77" s="76" t="s">
        <v>814</v>
      </c>
      <c r="N77" s="76" t="s">
        <v>815</v>
      </c>
      <c r="O77" s="76" t="s">
        <v>816</v>
      </c>
    </row>
    <row r="78" spans="1:15" ht="12.95" customHeight="1" x14ac:dyDescent="0.2">
      <c r="A78" s="76" t="s">
        <v>86</v>
      </c>
      <c r="B78" s="76" t="s">
        <v>817</v>
      </c>
      <c r="C78" s="76" t="s">
        <v>818</v>
      </c>
      <c r="D78" s="76" t="s">
        <v>819</v>
      </c>
      <c r="E78" s="77" t="s">
        <v>230</v>
      </c>
      <c r="F78" s="76" t="s">
        <v>194</v>
      </c>
      <c r="G78" s="76" t="s">
        <v>269</v>
      </c>
      <c r="H78" s="76">
        <v>39040</v>
      </c>
      <c r="I78" s="78" t="s">
        <v>158</v>
      </c>
      <c r="J78" s="78">
        <v>888811</v>
      </c>
      <c r="K78" s="78">
        <v>885066</v>
      </c>
      <c r="L78" s="76" t="s">
        <v>820</v>
      </c>
      <c r="M78" s="76" t="s">
        <v>821</v>
      </c>
      <c r="N78" s="76" t="s">
        <v>822</v>
      </c>
      <c r="O78" s="76" t="s">
        <v>823</v>
      </c>
    </row>
    <row r="79" spans="1:15" ht="12.95" customHeight="1" x14ac:dyDescent="0.2">
      <c r="A79" s="76" t="s">
        <v>87</v>
      </c>
      <c r="B79" s="76" t="s">
        <v>824</v>
      </c>
      <c r="C79" s="76" t="s">
        <v>515</v>
      </c>
      <c r="D79" s="76" t="s">
        <v>825</v>
      </c>
      <c r="F79" s="76" t="s">
        <v>826</v>
      </c>
      <c r="G79" s="76" t="s">
        <v>827</v>
      </c>
      <c r="H79" s="76">
        <v>39032</v>
      </c>
      <c r="I79" s="78" t="s">
        <v>167</v>
      </c>
      <c r="J79" s="78">
        <v>677555</v>
      </c>
      <c r="K79" s="78">
        <v>677540</v>
      </c>
      <c r="L79" s="76" t="s">
        <v>828</v>
      </c>
      <c r="M79" s="76" t="s">
        <v>829</v>
      </c>
      <c r="N79" s="76" t="s">
        <v>830</v>
      </c>
      <c r="O79" s="76" t="s">
        <v>831</v>
      </c>
    </row>
    <row r="80" spans="1:15" ht="12.95" customHeight="1" x14ac:dyDescent="0.2">
      <c r="A80" s="76" t="s">
        <v>95</v>
      </c>
      <c r="B80" s="76" t="s">
        <v>832</v>
      </c>
      <c r="C80" s="76" t="s">
        <v>833</v>
      </c>
      <c r="D80" s="76" t="s">
        <v>834</v>
      </c>
      <c r="F80" s="76" t="s">
        <v>835</v>
      </c>
      <c r="G80" s="76" t="s">
        <v>836</v>
      </c>
      <c r="H80" s="76">
        <v>39058</v>
      </c>
      <c r="I80" s="78" t="s">
        <v>158</v>
      </c>
      <c r="J80" s="78">
        <v>623121</v>
      </c>
      <c r="K80" s="78">
        <v>622280</v>
      </c>
      <c r="L80" s="76" t="s">
        <v>837</v>
      </c>
      <c r="M80" s="76" t="s">
        <v>838</v>
      </c>
      <c r="N80" s="76" t="s">
        <v>839</v>
      </c>
      <c r="O80" s="76" t="s">
        <v>840</v>
      </c>
    </row>
    <row r="81" spans="1:15" ht="12.95" customHeight="1" x14ac:dyDescent="0.2">
      <c r="A81" s="76" t="s">
        <v>96</v>
      </c>
      <c r="B81" s="76" t="s">
        <v>841</v>
      </c>
      <c r="C81" s="76" t="s">
        <v>842</v>
      </c>
      <c r="D81" s="76" t="s">
        <v>843</v>
      </c>
      <c r="F81" s="76" t="s">
        <v>844</v>
      </c>
      <c r="G81" s="76" t="s">
        <v>845</v>
      </c>
      <c r="H81" s="76">
        <v>39017</v>
      </c>
      <c r="I81" s="78" t="s">
        <v>186</v>
      </c>
      <c r="J81" s="78">
        <v>945621</v>
      </c>
      <c r="K81" s="78">
        <v>945521</v>
      </c>
      <c r="L81" s="76" t="s">
        <v>846</v>
      </c>
      <c r="M81" s="76" t="s">
        <v>847</v>
      </c>
      <c r="N81" s="76" t="s">
        <v>848</v>
      </c>
      <c r="O81" s="76" t="s">
        <v>849</v>
      </c>
    </row>
    <row r="82" spans="1:15" ht="12.95" customHeight="1" x14ac:dyDescent="0.2">
      <c r="A82" s="76" t="s">
        <v>97</v>
      </c>
      <c r="B82" s="76" t="s">
        <v>850</v>
      </c>
      <c r="C82" s="76" t="s">
        <v>851</v>
      </c>
      <c r="D82" s="76" t="s">
        <v>743</v>
      </c>
      <c r="E82" s="77" t="s">
        <v>230</v>
      </c>
      <c r="F82" s="76" t="s">
        <v>852</v>
      </c>
      <c r="G82" s="76" t="s">
        <v>853</v>
      </c>
      <c r="H82" s="76">
        <v>39028</v>
      </c>
      <c r="I82" s="78" t="s">
        <v>186</v>
      </c>
      <c r="J82" s="78">
        <v>737740</v>
      </c>
      <c r="K82" s="78">
        <v>737700</v>
      </c>
      <c r="L82" s="76" t="s">
        <v>854</v>
      </c>
      <c r="M82" s="76" t="s">
        <v>855</v>
      </c>
      <c r="N82" s="76" t="s">
        <v>856</v>
      </c>
      <c r="O82" s="76" t="s">
        <v>857</v>
      </c>
    </row>
    <row r="83" spans="1:15" ht="12.95" customHeight="1" x14ac:dyDescent="0.2">
      <c r="A83" s="76" t="s">
        <v>98</v>
      </c>
      <c r="B83" s="76" t="s">
        <v>858</v>
      </c>
      <c r="C83" s="76" t="s">
        <v>859</v>
      </c>
      <c r="D83" s="76" t="s">
        <v>860</v>
      </c>
      <c r="F83" s="76" t="s">
        <v>194</v>
      </c>
      <c r="G83" s="76" t="s">
        <v>861</v>
      </c>
      <c r="H83" s="76">
        <v>39020</v>
      </c>
      <c r="I83" s="78" t="s">
        <v>186</v>
      </c>
      <c r="J83" s="78">
        <v>615222</v>
      </c>
      <c r="K83" s="78">
        <v>615147</v>
      </c>
      <c r="L83" s="76" t="s">
        <v>862</v>
      </c>
      <c r="M83" s="76" t="s">
        <v>863</v>
      </c>
      <c r="N83" s="76" t="s">
        <v>864</v>
      </c>
      <c r="O83" s="76" t="s">
        <v>865</v>
      </c>
    </row>
    <row r="84" spans="1:15" ht="12.95" customHeight="1" x14ac:dyDescent="0.2">
      <c r="A84" s="76" t="s">
        <v>99</v>
      </c>
      <c r="B84" s="76" t="s">
        <v>866</v>
      </c>
      <c r="C84" s="76" t="s">
        <v>867</v>
      </c>
      <c r="D84" s="76" t="s">
        <v>868</v>
      </c>
      <c r="F84" s="76" t="s">
        <v>869</v>
      </c>
      <c r="G84" s="76" t="s">
        <v>870</v>
      </c>
      <c r="H84" s="76">
        <v>39020</v>
      </c>
      <c r="I84" s="78" t="s">
        <v>186</v>
      </c>
      <c r="J84" s="78">
        <v>679124</v>
      </c>
      <c r="K84" s="78">
        <v>679288</v>
      </c>
      <c r="L84" s="76" t="s">
        <v>871</v>
      </c>
      <c r="M84" s="76" t="s">
        <v>872</v>
      </c>
      <c r="N84" s="76" t="s">
        <v>873</v>
      </c>
      <c r="O84" s="76" t="s">
        <v>874</v>
      </c>
    </row>
    <row r="85" spans="1:15" ht="12.95" customHeight="1" x14ac:dyDescent="0.2">
      <c r="A85" s="76" t="s">
        <v>100</v>
      </c>
      <c r="B85" s="76" t="s">
        <v>875</v>
      </c>
      <c r="C85" s="76" t="s">
        <v>876</v>
      </c>
      <c r="D85" s="76" t="s">
        <v>877</v>
      </c>
      <c r="F85" s="76" t="s">
        <v>878</v>
      </c>
      <c r="G85" s="76" t="s">
        <v>879</v>
      </c>
      <c r="H85" s="76">
        <v>39030</v>
      </c>
      <c r="I85" s="78" t="s">
        <v>167</v>
      </c>
      <c r="J85" s="78">
        <v>710323</v>
      </c>
      <c r="K85" s="78">
        <v>710105</v>
      </c>
      <c r="L85" s="76" t="s">
        <v>880</v>
      </c>
      <c r="M85" s="76" t="s">
        <v>881</v>
      </c>
      <c r="N85" s="76" t="s">
        <v>882</v>
      </c>
      <c r="O85" s="76" t="s">
        <v>883</v>
      </c>
    </row>
    <row r="86" spans="1:15" ht="12.95" customHeight="1" x14ac:dyDescent="0.2">
      <c r="A86" s="76" t="s">
        <v>88</v>
      </c>
      <c r="B86" s="76" t="s">
        <v>884</v>
      </c>
      <c r="C86" s="76" t="s">
        <v>885</v>
      </c>
      <c r="D86" s="76" t="s">
        <v>886</v>
      </c>
      <c r="F86" s="76" t="s">
        <v>887</v>
      </c>
      <c r="G86" s="76" t="s">
        <v>887</v>
      </c>
      <c r="H86" s="76">
        <v>39047</v>
      </c>
      <c r="I86" s="78" t="s">
        <v>158</v>
      </c>
      <c r="J86" s="78">
        <v>792032</v>
      </c>
      <c r="K86" s="78">
        <v>793755</v>
      </c>
      <c r="L86" s="76" t="s">
        <v>888</v>
      </c>
      <c r="M86" s="76" t="s">
        <v>889</v>
      </c>
      <c r="N86" s="76" t="s">
        <v>890</v>
      </c>
      <c r="O86" s="76" t="s">
        <v>891</v>
      </c>
    </row>
    <row r="87" spans="1:15" ht="12.95" customHeight="1" x14ac:dyDescent="0.2">
      <c r="A87" s="76" t="s">
        <v>89</v>
      </c>
      <c r="B87" s="76" t="s">
        <v>892</v>
      </c>
      <c r="C87" s="76" t="s">
        <v>318</v>
      </c>
      <c r="D87" s="76" t="s">
        <v>893</v>
      </c>
      <c r="E87" s="77" t="s">
        <v>230</v>
      </c>
      <c r="F87" s="76" t="s">
        <v>894</v>
      </c>
      <c r="G87" s="76" t="s">
        <v>895</v>
      </c>
      <c r="H87" s="76">
        <v>39015</v>
      </c>
      <c r="I87" s="78" t="s">
        <v>186</v>
      </c>
      <c r="J87" s="78">
        <v>656113</v>
      </c>
      <c r="K87" s="78">
        <v>656650</v>
      </c>
      <c r="L87" s="76" t="s">
        <v>896</v>
      </c>
      <c r="M87" s="76" t="s">
        <v>897</v>
      </c>
      <c r="N87" s="76" t="s">
        <v>898</v>
      </c>
      <c r="O87" s="76" t="s">
        <v>899</v>
      </c>
    </row>
    <row r="88" spans="1:15" ht="12.95" customHeight="1" x14ac:dyDescent="0.2">
      <c r="A88" s="76" t="s">
        <v>90</v>
      </c>
      <c r="B88" s="76" t="s">
        <v>900</v>
      </c>
      <c r="C88" s="76" t="s">
        <v>901</v>
      </c>
      <c r="D88" s="76" t="s">
        <v>902</v>
      </c>
      <c r="F88" s="76" t="s">
        <v>903</v>
      </c>
      <c r="G88" s="76" t="s">
        <v>904</v>
      </c>
      <c r="H88" s="76">
        <v>39030</v>
      </c>
      <c r="I88" s="78" t="s">
        <v>167</v>
      </c>
      <c r="J88" s="78">
        <v>470510</v>
      </c>
      <c r="K88" s="78">
        <v>470590</v>
      </c>
      <c r="L88" s="76" t="s">
        <v>905</v>
      </c>
      <c r="M88" s="76" t="s">
        <v>906</v>
      </c>
      <c r="N88" s="76" t="s">
        <v>907</v>
      </c>
      <c r="O88" s="76" t="s">
        <v>908</v>
      </c>
    </row>
    <row r="89" spans="1:15" ht="12.95" customHeight="1" x14ac:dyDescent="0.2">
      <c r="A89" s="76" t="s">
        <v>91</v>
      </c>
      <c r="B89" s="76" t="s">
        <v>909</v>
      </c>
      <c r="C89" s="76" t="s">
        <v>910</v>
      </c>
      <c r="D89" s="76" t="s">
        <v>911</v>
      </c>
      <c r="E89" s="77" t="s">
        <v>230</v>
      </c>
      <c r="F89" s="76" t="s">
        <v>912</v>
      </c>
      <c r="G89" s="76" t="s">
        <v>913</v>
      </c>
      <c r="H89" s="76">
        <v>39010</v>
      </c>
      <c r="I89" s="78" t="s">
        <v>186</v>
      </c>
      <c r="J89" s="78">
        <v>499300</v>
      </c>
      <c r="K89" s="78">
        <v>499320</v>
      </c>
      <c r="L89" s="76" t="s">
        <v>914</v>
      </c>
      <c r="M89" s="76" t="s">
        <v>914</v>
      </c>
      <c r="N89" s="76" t="s">
        <v>915</v>
      </c>
      <c r="O89" s="76" t="s">
        <v>915</v>
      </c>
    </row>
    <row r="90" spans="1:15" ht="12.95" customHeight="1" x14ac:dyDescent="0.2">
      <c r="A90" s="76" t="s">
        <v>92</v>
      </c>
      <c r="B90" s="76" t="s">
        <v>916</v>
      </c>
      <c r="C90" s="76" t="s">
        <v>366</v>
      </c>
      <c r="D90" s="76" t="s">
        <v>917</v>
      </c>
      <c r="E90" s="77" t="s">
        <v>230</v>
      </c>
      <c r="F90" s="76" t="s">
        <v>918</v>
      </c>
      <c r="G90" s="76" t="s">
        <v>919</v>
      </c>
      <c r="H90" s="76">
        <v>39030</v>
      </c>
      <c r="I90" s="78" t="s">
        <v>167</v>
      </c>
      <c r="J90" s="78">
        <v>523125</v>
      </c>
      <c r="K90" s="78">
        <v>523475</v>
      </c>
      <c r="L90" s="76" t="s">
        <v>920</v>
      </c>
      <c r="M90" s="76" t="s">
        <v>921</v>
      </c>
      <c r="N90" s="76" t="s">
        <v>922</v>
      </c>
      <c r="O90" s="76" t="s">
        <v>923</v>
      </c>
    </row>
    <row r="91" spans="1:15" ht="12.95" customHeight="1" x14ac:dyDescent="0.2">
      <c r="A91" s="76" t="s">
        <v>93</v>
      </c>
      <c r="B91" s="76" t="s">
        <v>924</v>
      </c>
      <c r="C91" s="76" t="s">
        <v>776</v>
      </c>
      <c r="D91" s="76" t="s">
        <v>925</v>
      </c>
      <c r="F91" s="76" t="s">
        <v>926</v>
      </c>
      <c r="G91" s="76" t="s">
        <v>926</v>
      </c>
      <c r="H91" s="76">
        <v>39010</v>
      </c>
      <c r="I91" s="78" t="s">
        <v>186</v>
      </c>
      <c r="J91" s="78">
        <v>787133</v>
      </c>
      <c r="K91" s="78">
        <v>787330</v>
      </c>
      <c r="L91" s="76" t="s">
        <v>927</v>
      </c>
      <c r="M91" s="76" t="s">
        <v>928</v>
      </c>
      <c r="N91" s="76" t="s">
        <v>929</v>
      </c>
      <c r="O91" s="76" t="s">
        <v>930</v>
      </c>
    </row>
    <row r="92" spans="1:15" ht="12.95" customHeight="1" x14ac:dyDescent="0.2">
      <c r="A92" s="76" t="s">
        <v>94</v>
      </c>
      <c r="B92" s="76" t="s">
        <v>931</v>
      </c>
      <c r="C92" s="76" t="s">
        <v>932</v>
      </c>
      <c r="D92" s="76" t="s">
        <v>933</v>
      </c>
      <c r="F92" s="76" t="s">
        <v>934</v>
      </c>
      <c r="G92" s="76" t="s">
        <v>935</v>
      </c>
      <c r="H92" s="76">
        <v>39046</v>
      </c>
      <c r="I92" s="78" t="s">
        <v>158</v>
      </c>
      <c r="J92" s="78" t="s">
        <v>936</v>
      </c>
      <c r="K92" s="78" t="s">
        <v>937</v>
      </c>
      <c r="L92" s="76" t="s">
        <v>938</v>
      </c>
      <c r="M92" s="76" t="s">
        <v>939</v>
      </c>
      <c r="N92" s="76" t="s">
        <v>940</v>
      </c>
      <c r="O92" s="76" t="s">
        <v>941</v>
      </c>
    </row>
    <row r="93" spans="1:15" ht="12.95" customHeight="1" x14ac:dyDescent="0.2">
      <c r="A93" s="76" t="s">
        <v>101</v>
      </c>
      <c r="B93" s="76" t="s">
        <v>942</v>
      </c>
      <c r="C93" s="76" t="s">
        <v>943</v>
      </c>
      <c r="D93" s="76" t="s">
        <v>319</v>
      </c>
      <c r="E93" s="77" t="s">
        <v>230</v>
      </c>
      <c r="F93" s="76" t="s">
        <v>944</v>
      </c>
      <c r="G93" s="76" t="s">
        <v>945</v>
      </c>
      <c r="H93" s="76">
        <v>39049</v>
      </c>
      <c r="I93" s="78" t="s">
        <v>250</v>
      </c>
      <c r="J93" s="78">
        <v>723700</v>
      </c>
      <c r="K93" s="78">
        <v>723759</v>
      </c>
      <c r="L93" s="76" t="s">
        <v>946</v>
      </c>
      <c r="M93" s="76" t="s">
        <v>947</v>
      </c>
      <c r="N93" s="76" t="s">
        <v>948</v>
      </c>
      <c r="O93" s="76" t="s">
        <v>949</v>
      </c>
    </row>
    <row r="94" spans="1:15" ht="12.95" customHeight="1" x14ac:dyDescent="0.2">
      <c r="A94" s="76" t="s">
        <v>102</v>
      </c>
      <c r="B94" s="76" t="s">
        <v>950</v>
      </c>
      <c r="C94" s="76" t="s">
        <v>951</v>
      </c>
      <c r="D94" s="76" t="s">
        <v>952</v>
      </c>
      <c r="E94" s="77" t="s">
        <v>230</v>
      </c>
      <c r="F94" s="76" t="s">
        <v>953</v>
      </c>
      <c r="G94" s="76" t="s">
        <v>954</v>
      </c>
      <c r="H94" s="76">
        <v>39020</v>
      </c>
      <c r="I94" s="78" t="s">
        <v>186</v>
      </c>
      <c r="J94" s="78">
        <v>611739</v>
      </c>
      <c r="K94" s="78">
        <v>611570</v>
      </c>
      <c r="L94" s="76" t="s">
        <v>955</v>
      </c>
      <c r="M94" s="76" t="s">
        <v>956</v>
      </c>
      <c r="N94" s="76" t="s">
        <v>957</v>
      </c>
      <c r="O94" s="76" t="s">
        <v>958</v>
      </c>
    </row>
    <row r="95" spans="1:15" ht="12.95" customHeight="1" x14ac:dyDescent="0.2">
      <c r="A95" s="76" t="s">
        <v>103</v>
      </c>
      <c r="B95" s="76" t="s">
        <v>959</v>
      </c>
      <c r="C95" s="76" t="s">
        <v>960</v>
      </c>
      <c r="D95" s="76" t="s">
        <v>961</v>
      </c>
      <c r="F95" s="76" t="s">
        <v>962</v>
      </c>
      <c r="G95" s="76" t="s">
        <v>963</v>
      </c>
      <c r="H95" s="76">
        <v>39020</v>
      </c>
      <c r="I95" s="78" t="s">
        <v>186</v>
      </c>
      <c r="J95" s="78">
        <v>832164</v>
      </c>
      <c r="K95" s="78">
        <v>832350</v>
      </c>
      <c r="L95" s="76" t="s">
        <v>964</v>
      </c>
      <c r="M95" s="76" t="s">
        <v>965</v>
      </c>
      <c r="N95" s="76" t="s">
        <v>966</v>
      </c>
      <c r="O95" s="76" t="s">
        <v>967</v>
      </c>
    </row>
    <row r="96" spans="1:15" ht="12.95" customHeight="1" x14ac:dyDescent="0.2">
      <c r="A96" s="76" t="s">
        <v>104</v>
      </c>
      <c r="B96" s="76" t="s">
        <v>968</v>
      </c>
      <c r="C96" s="76" t="s">
        <v>482</v>
      </c>
      <c r="D96" s="76" t="s">
        <v>969</v>
      </c>
      <c r="E96" s="77" t="s">
        <v>230</v>
      </c>
      <c r="F96" s="76" t="s">
        <v>970</v>
      </c>
      <c r="G96" s="76" t="s">
        <v>971</v>
      </c>
      <c r="H96" s="76">
        <v>39030</v>
      </c>
      <c r="I96" s="78" t="s">
        <v>250</v>
      </c>
      <c r="J96" s="78">
        <v>546110</v>
      </c>
      <c r="K96" s="78">
        <v>546393</v>
      </c>
      <c r="L96" s="76" t="s">
        <v>972</v>
      </c>
      <c r="M96" s="76" t="s">
        <v>973</v>
      </c>
      <c r="N96" s="76" t="s">
        <v>974</v>
      </c>
      <c r="O96" s="76" t="s">
        <v>975</v>
      </c>
    </row>
    <row r="97" spans="1:15" ht="12.95" customHeight="1" x14ac:dyDescent="0.2">
      <c r="A97" s="76" t="s">
        <v>105</v>
      </c>
      <c r="B97" s="76" t="s">
        <v>976</v>
      </c>
      <c r="C97" s="76" t="s">
        <v>809</v>
      </c>
      <c r="D97" s="76" t="s">
        <v>977</v>
      </c>
      <c r="F97" s="76" t="s">
        <v>978</v>
      </c>
      <c r="G97" s="76" t="s">
        <v>979</v>
      </c>
      <c r="H97" s="76">
        <v>39018</v>
      </c>
      <c r="I97" s="78" t="s">
        <v>158</v>
      </c>
      <c r="J97" s="78">
        <v>257131</v>
      </c>
      <c r="K97" s="78">
        <v>257442</v>
      </c>
      <c r="L97" s="76" t="s">
        <v>980</v>
      </c>
      <c r="M97" s="76" t="s">
        <v>981</v>
      </c>
      <c r="N97" s="76" t="s">
        <v>982</v>
      </c>
      <c r="O97" s="76" t="s">
        <v>983</v>
      </c>
    </row>
    <row r="98" spans="1:15" ht="12.95" customHeight="1" x14ac:dyDescent="0.2">
      <c r="A98" s="76" t="s">
        <v>106</v>
      </c>
      <c r="B98" s="76" t="s">
        <v>984</v>
      </c>
      <c r="C98" s="76" t="s">
        <v>985</v>
      </c>
      <c r="D98" s="76" t="s">
        <v>986</v>
      </c>
      <c r="F98" s="76" t="s">
        <v>987</v>
      </c>
      <c r="G98" s="76" t="s">
        <v>988</v>
      </c>
      <c r="H98" s="76">
        <v>39050</v>
      </c>
      <c r="I98" s="78" t="s">
        <v>158</v>
      </c>
      <c r="J98" s="78">
        <v>642123</v>
      </c>
      <c r="K98" s="78">
        <v>642088</v>
      </c>
      <c r="L98" s="76" t="s">
        <v>989</v>
      </c>
      <c r="M98" s="76" t="s">
        <v>990</v>
      </c>
      <c r="N98" s="76" t="s">
        <v>991</v>
      </c>
      <c r="O98" s="76" t="s">
        <v>992</v>
      </c>
    </row>
    <row r="99" spans="1:15" ht="12.95" customHeight="1" x14ac:dyDescent="0.2">
      <c r="A99" s="76" t="s">
        <v>993</v>
      </c>
      <c r="B99" s="76" t="s">
        <v>994</v>
      </c>
      <c r="C99" s="76" t="s">
        <v>995</v>
      </c>
      <c r="D99" s="76" t="s">
        <v>996</v>
      </c>
      <c r="F99" s="76" t="s">
        <v>997</v>
      </c>
      <c r="G99" s="76" t="s">
        <v>998</v>
      </c>
      <c r="H99" s="76">
        <v>39019</v>
      </c>
      <c r="I99" s="78" t="s">
        <v>186</v>
      </c>
      <c r="J99" s="78">
        <v>923222</v>
      </c>
      <c r="K99" s="78">
        <v>923448</v>
      </c>
      <c r="L99" s="76" t="s">
        <v>999</v>
      </c>
      <c r="M99" s="76" t="s">
        <v>1000</v>
      </c>
      <c r="N99" s="76" t="s">
        <v>1001</v>
      </c>
      <c r="O99" s="76" t="s">
        <v>1002</v>
      </c>
    </row>
    <row r="100" spans="1:15" ht="12.95" customHeight="1" x14ac:dyDescent="0.2">
      <c r="A100" s="76" t="s">
        <v>107</v>
      </c>
      <c r="B100" s="76" t="s">
        <v>1003</v>
      </c>
      <c r="C100" s="76" t="s">
        <v>173</v>
      </c>
      <c r="D100" s="76" t="s">
        <v>1004</v>
      </c>
      <c r="F100" s="76" t="s">
        <v>1005</v>
      </c>
      <c r="G100" s="76" t="s">
        <v>1006</v>
      </c>
      <c r="H100" s="76">
        <v>39010</v>
      </c>
      <c r="I100" s="78" t="s">
        <v>186</v>
      </c>
      <c r="J100" s="78">
        <v>920922</v>
      </c>
      <c r="K100" s="78">
        <v>920954</v>
      </c>
      <c r="L100" s="76" t="s">
        <v>1007</v>
      </c>
      <c r="M100" s="76" t="s">
        <v>1008</v>
      </c>
      <c r="N100" s="76" t="s">
        <v>1009</v>
      </c>
      <c r="O100" s="76" t="s">
        <v>1010</v>
      </c>
    </row>
    <row r="101" spans="1:15" ht="12.95" customHeight="1" x14ac:dyDescent="0.2">
      <c r="A101" s="76" t="s">
        <v>108</v>
      </c>
      <c r="B101" s="76" t="s">
        <v>1011</v>
      </c>
      <c r="C101" s="76" t="s">
        <v>1012</v>
      </c>
      <c r="D101" s="76" t="s">
        <v>1013</v>
      </c>
      <c r="E101" s="77" t="s">
        <v>230</v>
      </c>
      <c r="F101" s="76" t="s">
        <v>1014</v>
      </c>
      <c r="G101" s="76" t="s">
        <v>1015</v>
      </c>
      <c r="H101" s="76">
        <v>39034</v>
      </c>
      <c r="I101" s="78" t="s">
        <v>167</v>
      </c>
      <c r="J101" s="78">
        <v>970500</v>
      </c>
      <c r="K101" s="78">
        <v>972844</v>
      </c>
      <c r="L101" s="76" t="s">
        <v>1016</v>
      </c>
      <c r="M101" s="76" t="s">
        <v>1017</v>
      </c>
      <c r="N101" s="76" t="s">
        <v>1018</v>
      </c>
      <c r="O101" s="76" t="s">
        <v>1019</v>
      </c>
    </row>
    <row r="102" spans="1:15" ht="12.95" customHeight="1" x14ac:dyDescent="0.2">
      <c r="A102" s="76" t="s">
        <v>1020</v>
      </c>
      <c r="B102" s="76" t="s">
        <v>1021</v>
      </c>
      <c r="C102" s="76" t="s">
        <v>393</v>
      </c>
      <c r="D102" s="76" t="s">
        <v>1022</v>
      </c>
      <c r="E102" s="77" t="s">
        <v>230</v>
      </c>
      <c r="F102" s="76" t="s">
        <v>1023</v>
      </c>
      <c r="G102" s="76" t="s">
        <v>1024</v>
      </c>
      <c r="H102" s="76">
        <v>39040</v>
      </c>
      <c r="I102" s="78" t="s">
        <v>158</v>
      </c>
      <c r="J102" s="78">
        <v>864400</v>
      </c>
      <c r="K102" s="78">
        <v>860848</v>
      </c>
      <c r="L102" s="76" t="s">
        <v>1025</v>
      </c>
      <c r="M102" s="76" t="s">
        <v>1026</v>
      </c>
      <c r="N102" s="76" t="s">
        <v>1027</v>
      </c>
      <c r="O102" s="76" t="s">
        <v>1028</v>
      </c>
    </row>
    <row r="103" spans="1:15" ht="12.95" customHeight="1" x14ac:dyDescent="0.2">
      <c r="A103" s="76" t="s">
        <v>109</v>
      </c>
      <c r="B103" s="76" t="s">
        <v>1029</v>
      </c>
      <c r="C103" s="76" t="s">
        <v>1030</v>
      </c>
      <c r="D103" s="76" t="s">
        <v>1031</v>
      </c>
      <c r="F103" s="76" t="s">
        <v>1032</v>
      </c>
      <c r="G103" s="76" t="s">
        <v>1033</v>
      </c>
      <c r="H103" s="76">
        <v>39040</v>
      </c>
      <c r="I103" s="78" t="s">
        <v>158</v>
      </c>
      <c r="J103" s="78">
        <v>869033</v>
      </c>
      <c r="K103" s="78">
        <v>869213</v>
      </c>
      <c r="L103" s="76" t="s">
        <v>1034</v>
      </c>
      <c r="M103" s="76" t="s">
        <v>1035</v>
      </c>
      <c r="N103" s="76" t="s">
        <v>1036</v>
      </c>
      <c r="O103" s="76" t="s">
        <v>1037</v>
      </c>
    </row>
    <row r="104" spans="1:15" ht="12.95" customHeight="1" x14ac:dyDescent="0.2">
      <c r="A104" s="76" t="s">
        <v>110</v>
      </c>
      <c r="B104" s="76" t="s">
        <v>1038</v>
      </c>
      <c r="C104" s="76" t="s">
        <v>201</v>
      </c>
      <c r="D104" s="76" t="s">
        <v>1039</v>
      </c>
      <c r="F104" s="76" t="s">
        <v>1040</v>
      </c>
      <c r="G104" s="76" t="s">
        <v>1041</v>
      </c>
      <c r="H104" s="76">
        <v>39010</v>
      </c>
      <c r="I104" s="78" t="s">
        <v>186</v>
      </c>
      <c r="J104" s="78">
        <v>562727</v>
      </c>
      <c r="K104" s="78">
        <v>561716</v>
      </c>
      <c r="L104" s="76" t="s">
        <v>1042</v>
      </c>
      <c r="M104" s="76" t="s">
        <v>1043</v>
      </c>
      <c r="N104" s="76" t="s">
        <v>1044</v>
      </c>
      <c r="O104" s="76" t="s">
        <v>1045</v>
      </c>
    </row>
    <row r="105" spans="1:15" ht="12.95" customHeight="1" x14ac:dyDescent="0.2">
      <c r="A105" s="76" t="s">
        <v>1046</v>
      </c>
      <c r="B105" s="76" t="s">
        <v>1047</v>
      </c>
      <c r="C105" s="76" t="s">
        <v>1048</v>
      </c>
      <c r="D105" s="76" t="s">
        <v>1049</v>
      </c>
      <c r="E105" s="77" t="s">
        <v>230</v>
      </c>
      <c r="F105" s="76" t="s">
        <v>1050</v>
      </c>
      <c r="G105" s="76" t="s">
        <v>1051</v>
      </c>
      <c r="H105" s="76">
        <v>39010</v>
      </c>
      <c r="I105" s="78" t="s">
        <v>527</v>
      </c>
      <c r="J105" s="78">
        <v>886103</v>
      </c>
      <c r="K105" s="78">
        <v>886333</v>
      </c>
      <c r="L105" s="76" t="s">
        <v>1052</v>
      </c>
      <c r="M105" s="76" t="s">
        <v>1053</v>
      </c>
      <c r="N105" s="76" t="s">
        <v>1054</v>
      </c>
      <c r="O105" s="76" t="s">
        <v>1055</v>
      </c>
    </row>
    <row r="106" spans="1:15" ht="12.95" customHeight="1" x14ac:dyDescent="0.2">
      <c r="A106" s="76" t="s">
        <v>111</v>
      </c>
      <c r="B106" s="76" t="s">
        <v>1056</v>
      </c>
      <c r="C106" s="76" t="s">
        <v>1057</v>
      </c>
      <c r="D106" s="76" t="s">
        <v>571</v>
      </c>
      <c r="E106" s="77" t="s">
        <v>230</v>
      </c>
      <c r="F106" s="76" t="s">
        <v>1058</v>
      </c>
      <c r="G106" s="76" t="s">
        <v>1059</v>
      </c>
      <c r="H106" s="76">
        <v>39016</v>
      </c>
      <c r="I106" s="78" t="s">
        <v>186</v>
      </c>
      <c r="J106" s="78">
        <v>795321</v>
      </c>
      <c r="K106" s="78">
        <v>795036</v>
      </c>
      <c r="L106" s="76" t="s">
        <v>1060</v>
      </c>
      <c r="M106" s="76" t="s">
        <v>1061</v>
      </c>
      <c r="N106" s="76" t="s">
        <v>1062</v>
      </c>
      <c r="O106" s="76" t="s">
        <v>1063</v>
      </c>
    </row>
    <row r="107" spans="1:15" ht="12.95" customHeight="1" x14ac:dyDescent="0.2">
      <c r="A107" s="76" t="s">
        <v>112</v>
      </c>
      <c r="B107" s="76" t="s">
        <v>1064</v>
      </c>
      <c r="C107" s="76" t="s">
        <v>384</v>
      </c>
      <c r="D107" s="76" t="s">
        <v>1065</v>
      </c>
      <c r="F107" s="76" t="s">
        <v>1066</v>
      </c>
      <c r="G107" s="76" t="s">
        <v>1067</v>
      </c>
      <c r="H107" s="76">
        <v>39040</v>
      </c>
      <c r="I107" s="78" t="s">
        <v>250</v>
      </c>
      <c r="J107" s="78">
        <v>833923</v>
      </c>
      <c r="K107" s="78">
        <v>833778</v>
      </c>
      <c r="L107" s="76" t="s">
        <v>1068</v>
      </c>
      <c r="M107" s="76" t="s">
        <v>1069</v>
      </c>
      <c r="N107" s="76" t="s">
        <v>1070</v>
      </c>
      <c r="O107" s="76" t="s">
        <v>1071</v>
      </c>
    </row>
    <row r="108" spans="1:15" ht="12.95" customHeight="1" x14ac:dyDescent="0.2">
      <c r="A108" s="76" t="s">
        <v>113</v>
      </c>
      <c r="B108" s="76" t="s">
        <v>1072</v>
      </c>
      <c r="C108" s="76" t="s">
        <v>1073</v>
      </c>
      <c r="D108" s="76" t="s">
        <v>1074</v>
      </c>
      <c r="E108" s="77" t="s">
        <v>230</v>
      </c>
      <c r="F108" s="76" t="s">
        <v>1075</v>
      </c>
      <c r="G108" s="76" t="s">
        <v>1076</v>
      </c>
      <c r="H108" s="76">
        <v>39040</v>
      </c>
      <c r="I108" s="78" t="s">
        <v>250</v>
      </c>
      <c r="J108" s="78">
        <v>843219</v>
      </c>
      <c r="K108" s="78">
        <v>843346</v>
      </c>
      <c r="L108" s="76" t="s">
        <v>1077</v>
      </c>
      <c r="M108" s="76" t="s">
        <v>1078</v>
      </c>
      <c r="N108" s="76" t="s">
        <v>1079</v>
      </c>
      <c r="O108" s="76" t="s">
        <v>1080</v>
      </c>
    </row>
    <row r="109" spans="1:15" ht="12.95" customHeight="1" x14ac:dyDescent="0.2">
      <c r="A109" s="76" t="s">
        <v>1081</v>
      </c>
      <c r="B109" s="76" t="s">
        <v>1082</v>
      </c>
      <c r="C109" s="76" t="s">
        <v>1083</v>
      </c>
      <c r="D109" s="76" t="s">
        <v>319</v>
      </c>
      <c r="F109" s="76" t="s">
        <v>1084</v>
      </c>
      <c r="G109" s="76" t="s">
        <v>1085</v>
      </c>
      <c r="H109" s="76">
        <v>39040</v>
      </c>
      <c r="I109" s="78" t="s">
        <v>250</v>
      </c>
      <c r="J109" s="78">
        <v>840121</v>
      </c>
      <c r="K109" s="78">
        <v>840398</v>
      </c>
      <c r="L109" s="76" t="s">
        <v>1086</v>
      </c>
      <c r="M109" s="76" t="s">
        <v>1087</v>
      </c>
      <c r="N109" s="76" t="s">
        <v>1088</v>
      </c>
      <c r="O109" s="76" t="s">
        <v>1089</v>
      </c>
    </row>
    <row r="110" spans="1:15" ht="12.95" customHeight="1" x14ac:dyDescent="0.2">
      <c r="A110" s="76" t="s">
        <v>114</v>
      </c>
      <c r="B110" s="76" t="s">
        <v>1090</v>
      </c>
      <c r="C110" s="76" t="s">
        <v>1073</v>
      </c>
      <c r="D110" s="76" t="s">
        <v>1091</v>
      </c>
      <c r="E110" s="77" t="s">
        <v>230</v>
      </c>
      <c r="F110" s="76" t="s">
        <v>1092</v>
      </c>
      <c r="G110" s="76" t="s">
        <v>1093</v>
      </c>
      <c r="H110" s="76">
        <v>39030</v>
      </c>
      <c r="I110" s="78" t="s">
        <v>250</v>
      </c>
      <c r="J110" s="78">
        <v>869326</v>
      </c>
      <c r="K110" s="78">
        <v>869294</v>
      </c>
      <c r="L110" s="76" t="s">
        <v>1094</v>
      </c>
      <c r="M110" s="76" t="s">
        <v>1095</v>
      </c>
      <c r="N110" s="76" t="s">
        <v>1096</v>
      </c>
      <c r="O110" s="76" t="s">
        <v>1097</v>
      </c>
    </row>
    <row r="111" spans="1:15" ht="12.95" customHeight="1" x14ac:dyDescent="0.2">
      <c r="A111" s="76" t="s">
        <v>115</v>
      </c>
      <c r="B111" s="76" t="s">
        <v>1098</v>
      </c>
      <c r="C111" s="76" t="s">
        <v>275</v>
      </c>
      <c r="D111" s="76" t="s">
        <v>1099</v>
      </c>
      <c r="F111" s="76" t="s">
        <v>1100</v>
      </c>
      <c r="G111" s="76" t="s">
        <v>1101</v>
      </c>
      <c r="H111" s="76">
        <v>39050</v>
      </c>
      <c r="I111" s="78" t="s">
        <v>158</v>
      </c>
      <c r="J111" s="78">
        <v>725010</v>
      </c>
      <c r="K111" s="78">
        <v>725031</v>
      </c>
      <c r="L111" s="76" t="s">
        <v>1102</v>
      </c>
      <c r="M111" s="76" t="s">
        <v>1103</v>
      </c>
      <c r="N111" s="76" t="s">
        <v>1104</v>
      </c>
      <c r="O111" s="76" t="s">
        <v>1105</v>
      </c>
    </row>
    <row r="112" spans="1:15" ht="12.95" customHeight="1" x14ac:dyDescent="0.2">
      <c r="A112" s="76" t="s">
        <v>116</v>
      </c>
      <c r="B112" s="76" t="s">
        <v>1106</v>
      </c>
      <c r="C112" s="76" t="s">
        <v>776</v>
      </c>
      <c r="D112" s="76" t="s">
        <v>1107</v>
      </c>
      <c r="F112" s="76" t="s">
        <v>277</v>
      </c>
      <c r="G112" s="76" t="s">
        <v>269</v>
      </c>
      <c r="H112" s="76">
        <v>39010</v>
      </c>
      <c r="I112" s="78" t="s">
        <v>186</v>
      </c>
      <c r="J112" s="78">
        <v>278181</v>
      </c>
      <c r="K112" s="78">
        <v>278248</v>
      </c>
      <c r="L112" s="76" t="s">
        <v>1108</v>
      </c>
      <c r="M112" s="76" t="s">
        <v>1109</v>
      </c>
      <c r="N112" s="76" t="s">
        <v>1110</v>
      </c>
      <c r="O112" s="76" t="s">
        <v>1111</v>
      </c>
    </row>
    <row r="113" spans="1:15" ht="12.95" customHeight="1" x14ac:dyDescent="0.2">
      <c r="A113" s="76" t="s">
        <v>117</v>
      </c>
      <c r="B113" s="76" t="s">
        <v>1112</v>
      </c>
      <c r="C113" s="76" t="s">
        <v>1113</v>
      </c>
      <c r="D113" s="76" t="s">
        <v>1114</v>
      </c>
      <c r="F113" s="76" t="s">
        <v>1115</v>
      </c>
      <c r="G113" s="76" t="s">
        <v>1116</v>
      </c>
      <c r="H113" s="76">
        <v>39040</v>
      </c>
      <c r="I113" s="78" t="s">
        <v>158</v>
      </c>
      <c r="J113" s="78">
        <v>654129</v>
      </c>
      <c r="K113" s="78">
        <v>654125</v>
      </c>
      <c r="L113" s="76" t="s">
        <v>1117</v>
      </c>
      <c r="M113" s="76" t="s">
        <v>1118</v>
      </c>
      <c r="N113" s="76" t="s">
        <v>1119</v>
      </c>
      <c r="O113" s="76" t="s">
        <v>1120</v>
      </c>
    </row>
    <row r="114" spans="1:15" ht="12.95" customHeight="1" x14ac:dyDescent="0.2">
      <c r="A114" s="76" t="s">
        <v>118</v>
      </c>
      <c r="B114" s="76" t="s">
        <v>1121</v>
      </c>
      <c r="C114" s="76" t="s">
        <v>1122</v>
      </c>
      <c r="D114" s="76" t="s">
        <v>376</v>
      </c>
      <c r="F114" s="76" t="s">
        <v>1123</v>
      </c>
      <c r="G114" s="76" t="s">
        <v>1124</v>
      </c>
      <c r="H114" s="76">
        <v>39035</v>
      </c>
      <c r="I114" s="78" t="s">
        <v>167</v>
      </c>
      <c r="J114" s="78">
        <v>946012</v>
      </c>
      <c r="K114" s="78">
        <v>944595</v>
      </c>
      <c r="L114" s="76" t="s">
        <v>1125</v>
      </c>
      <c r="M114" s="76" t="s">
        <v>1126</v>
      </c>
      <c r="N114" s="76" t="s">
        <v>1127</v>
      </c>
      <c r="O114" s="76" t="s">
        <v>1128</v>
      </c>
    </row>
    <row r="115" spans="1:15" ht="12.95" customHeight="1" x14ac:dyDescent="0.2">
      <c r="A115" s="76" t="s">
        <v>119</v>
      </c>
      <c r="B115" s="76" t="s">
        <v>1129</v>
      </c>
      <c r="C115" s="76" t="s">
        <v>1130</v>
      </c>
      <c r="D115" s="76" t="s">
        <v>1131</v>
      </c>
      <c r="F115" s="76" t="s">
        <v>1132</v>
      </c>
      <c r="G115" s="76" t="s">
        <v>1133</v>
      </c>
      <c r="H115" s="76">
        <v>39056</v>
      </c>
      <c r="I115" s="78" t="s">
        <v>158</v>
      </c>
      <c r="J115" s="78">
        <v>613114</v>
      </c>
      <c r="K115" s="78">
        <v>613285</v>
      </c>
      <c r="L115" s="76" t="s">
        <v>1134</v>
      </c>
      <c r="M115" s="76" t="s">
        <v>1135</v>
      </c>
      <c r="N115" s="76" t="s">
        <v>1136</v>
      </c>
      <c r="O115" s="76" t="s">
        <v>1137</v>
      </c>
    </row>
    <row r="116" spans="1:15" ht="12.95" customHeight="1" x14ac:dyDescent="0.2">
      <c r="A116" s="76" t="s">
        <v>120</v>
      </c>
      <c r="B116" s="76" t="s">
        <v>1138</v>
      </c>
      <c r="C116" s="76" t="s">
        <v>246</v>
      </c>
      <c r="D116" s="76" t="s">
        <v>1139</v>
      </c>
      <c r="E116" s="77" t="s">
        <v>230</v>
      </c>
      <c r="F116" s="76" t="s">
        <v>1140</v>
      </c>
      <c r="G116" s="76" t="s">
        <v>1140</v>
      </c>
      <c r="H116" s="76">
        <v>39030</v>
      </c>
      <c r="I116" s="78" t="s">
        <v>158</v>
      </c>
      <c r="J116" s="78">
        <v>843139</v>
      </c>
      <c r="K116" s="78">
        <v>843248</v>
      </c>
      <c r="L116" s="76" t="s">
        <v>1141</v>
      </c>
      <c r="M116" s="76" t="s">
        <v>1142</v>
      </c>
      <c r="N116" s="76" t="s">
        <v>1143</v>
      </c>
      <c r="O116" s="76" t="s">
        <v>1144</v>
      </c>
    </row>
    <row r="117" spans="1:15" ht="12.95" customHeight="1" x14ac:dyDescent="0.2">
      <c r="A117" s="76" t="s">
        <v>1145</v>
      </c>
      <c r="B117" s="76" t="s">
        <v>1146</v>
      </c>
      <c r="C117" s="76" t="s">
        <v>659</v>
      </c>
      <c r="D117" s="76" t="s">
        <v>1147</v>
      </c>
      <c r="E117" s="77" t="s">
        <v>230</v>
      </c>
      <c r="F117" s="76" t="s">
        <v>1148</v>
      </c>
      <c r="G117" s="76" t="s">
        <v>1149</v>
      </c>
      <c r="H117" s="76">
        <v>39048</v>
      </c>
      <c r="I117" s="78" t="s">
        <v>158</v>
      </c>
      <c r="J117" s="78">
        <v>772111</v>
      </c>
      <c r="K117" s="78">
        <v>772100</v>
      </c>
      <c r="L117" s="76" t="s">
        <v>1150</v>
      </c>
      <c r="M117" s="76" t="s">
        <v>1151</v>
      </c>
      <c r="N117" s="76" t="s">
        <v>1152</v>
      </c>
      <c r="O117" s="76" t="s">
        <v>1153</v>
      </c>
    </row>
  </sheetData>
  <sheetProtection selectLockedCells="1" selectUnlockedCells="1"/>
  <phoneticPr fontId="8" type="noConversion"/>
  <printOptions horizontalCentered="1" verticalCentered="1"/>
  <pageMargins left="0.27569444444444446" right="0.19652777777777777" top="0.31527777777777777" bottom="0.51180555555555551" header="0.51180555555555551" footer="0.51180555555555551"/>
  <pageSetup paperSize="8" scale="60" firstPageNumber="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17</vt:i4>
      </vt:variant>
    </vt:vector>
  </HeadingPairs>
  <TitlesOfParts>
    <vt:vector size="21" baseType="lpstr">
      <vt:lpstr>Daten</vt:lpstr>
      <vt:lpstr>Rechnungen</vt:lpstr>
      <vt:lpstr>Antrag</vt:lpstr>
      <vt:lpstr>Gemeinden</vt:lpstr>
      <vt:lpstr>absetzbar</vt:lpstr>
      <vt:lpstr>anerkannt</vt:lpstr>
      <vt:lpstr>datantrag</vt:lpstr>
      <vt:lpstr>Antrag!Dropdown1</vt:lpstr>
      <vt:lpstr>Antrag!Druckbereich</vt:lpstr>
      <vt:lpstr>Daten!Druckbereich</vt:lpstr>
      <vt:lpstr>Gemeinden!Druckbereich</vt:lpstr>
      <vt:lpstr>Rechnungen!Druckbereich</vt:lpstr>
      <vt:lpstr>Rechnungen!Drucktitel</vt:lpstr>
      <vt:lpstr>gem</vt:lpstr>
      <vt:lpstr>gemeinden</vt:lpstr>
      <vt:lpstr>gesdat</vt:lpstr>
      <vt:lpstr>Antrag!Kontrollkästchen4</vt:lpstr>
      <vt:lpstr>mwst</vt:lpstr>
      <vt:lpstr>proz_beitrag</vt:lpstr>
      <vt:lpstr>Antrag!Text19</vt:lpstr>
      <vt:lpstr>Antrag!Text24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Estfeller, Anton</dc:creator>
  <cp:keywords/>
  <dc:description/>
  <cp:lastModifiedBy>Palle, Deborah</cp:lastModifiedBy>
  <cp:lastPrinted>2026-05-11T10:13:03Z</cp:lastPrinted>
  <dcterms:created xsi:type="dcterms:W3CDTF">2012-01-24T15:12:49Z</dcterms:created>
  <dcterms:modified xsi:type="dcterms:W3CDTF">2026-05-11T12:29:23Z</dcterms:modified>
</cp:coreProperties>
</file>