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jects\Abteilung_12\Technik\Archivio_Ponti\CatASFALTI\ESAL80kN\"/>
    </mc:Choice>
  </mc:AlternateContent>
  <xr:revisionPtr revIDLastSave="0" documentId="13_ncr:1_{437369F1-D434-4E71-9B97-D3B9764478EB}" xr6:coauthVersionLast="47" xr6:coauthVersionMax="47" xr10:uidLastSave="{00000000-0000-0000-0000-000000000000}"/>
  <bookViews>
    <workbookView xWindow="-41388" yWindow="-1344" windowWidth="41496" windowHeight="16896" xr2:uid="{D8D96B1A-CFE2-429E-B213-27DB42FA8B59}"/>
  </bookViews>
  <sheets>
    <sheet name="Calcolo ESAL" sheetId="1" r:id="rId1"/>
    <sheet name="Calcolo r%" sheetId="3" r:id="rId2"/>
    <sheet name="Valori r%" sheetId="2" r:id="rId3"/>
  </sheets>
  <externalReferences>
    <externalReference r:id="rId4"/>
  </externalReferences>
  <definedNames>
    <definedName name="_xlnm._FilterDatabase" localSheetId="1" hidden="1">'Calcolo r%'!$A$1:$U$1565</definedName>
    <definedName name="_xlnm.Print_Area" localSheetId="0">'Calcolo ESAL'!$A$1:$X$124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4" i="1" l="1"/>
  <c r="J124" i="1"/>
  <c r="I124" i="1"/>
  <c r="V123" i="1"/>
  <c r="J123" i="1"/>
  <c r="I123" i="1"/>
  <c r="V122" i="1"/>
  <c r="J122" i="1"/>
  <c r="I122" i="1"/>
  <c r="H122" i="1" s="1"/>
  <c r="V121" i="1"/>
  <c r="J121" i="1"/>
  <c r="I121" i="1"/>
  <c r="V120" i="1"/>
  <c r="J120" i="1"/>
  <c r="I120" i="1"/>
  <c r="V119" i="1"/>
  <c r="J119" i="1"/>
  <c r="I119" i="1"/>
  <c r="V118" i="1"/>
  <c r="J118" i="1"/>
  <c r="I118" i="1"/>
  <c r="V117" i="1"/>
  <c r="J117" i="1"/>
  <c r="I117" i="1"/>
  <c r="V116" i="1"/>
  <c r="J116" i="1"/>
  <c r="I116" i="1"/>
  <c r="H116" i="1" s="1"/>
  <c r="V115" i="1"/>
  <c r="J115" i="1"/>
  <c r="I115" i="1"/>
  <c r="V114" i="1"/>
  <c r="J114" i="1"/>
  <c r="I114" i="1"/>
  <c r="V113" i="1"/>
  <c r="J113" i="1"/>
  <c r="I113" i="1"/>
  <c r="V112" i="1"/>
  <c r="J112" i="1"/>
  <c r="I112" i="1"/>
  <c r="V111" i="1"/>
  <c r="J111" i="1"/>
  <c r="I111" i="1"/>
  <c r="V110" i="1"/>
  <c r="J110" i="1"/>
  <c r="I110" i="1"/>
  <c r="V109" i="1"/>
  <c r="J109" i="1"/>
  <c r="I109" i="1"/>
  <c r="V108" i="1"/>
  <c r="J108" i="1"/>
  <c r="I108" i="1"/>
  <c r="V107" i="1"/>
  <c r="J107" i="1"/>
  <c r="I107" i="1"/>
  <c r="V106" i="1"/>
  <c r="J106" i="1"/>
  <c r="I106" i="1"/>
  <c r="H106" i="1" s="1"/>
  <c r="V105" i="1"/>
  <c r="J105" i="1"/>
  <c r="I105" i="1"/>
  <c r="H105" i="1" s="1"/>
  <c r="K105" i="1" s="1"/>
  <c r="V104" i="1"/>
  <c r="J104" i="1"/>
  <c r="H104" i="1" s="1"/>
  <c r="K104" i="1" s="1"/>
  <c r="I104" i="1"/>
  <c r="V103" i="1"/>
  <c r="J103" i="1"/>
  <c r="I103" i="1"/>
  <c r="H103" i="1" s="1"/>
  <c r="K103" i="1" s="1"/>
  <c r="V102" i="1"/>
  <c r="J102" i="1"/>
  <c r="I102" i="1"/>
  <c r="V101" i="1"/>
  <c r="J101" i="1"/>
  <c r="I101" i="1"/>
  <c r="V100" i="1"/>
  <c r="J100" i="1"/>
  <c r="I100" i="1"/>
  <c r="V99" i="1"/>
  <c r="J99" i="1"/>
  <c r="I99" i="1"/>
  <c r="V98" i="1"/>
  <c r="J98" i="1"/>
  <c r="I98" i="1"/>
  <c r="H98" i="1" s="1"/>
  <c r="V97" i="1"/>
  <c r="J97" i="1"/>
  <c r="I97" i="1"/>
  <c r="V96" i="1"/>
  <c r="J96" i="1"/>
  <c r="I96" i="1"/>
  <c r="V95" i="1"/>
  <c r="J95" i="1"/>
  <c r="I95" i="1"/>
  <c r="V94" i="1"/>
  <c r="J94" i="1"/>
  <c r="I94" i="1"/>
  <c r="V93" i="1"/>
  <c r="J93" i="1"/>
  <c r="I93" i="1"/>
  <c r="V92" i="1"/>
  <c r="J92" i="1"/>
  <c r="H92" i="1" s="1"/>
  <c r="I92" i="1"/>
  <c r="V91" i="1"/>
  <c r="J91" i="1"/>
  <c r="I91" i="1"/>
  <c r="H91" i="1" s="1"/>
  <c r="V90" i="1"/>
  <c r="J90" i="1"/>
  <c r="I90" i="1"/>
  <c r="H90" i="1" s="1"/>
  <c r="V89" i="1"/>
  <c r="J89" i="1"/>
  <c r="I89" i="1"/>
  <c r="H89" i="1" s="1"/>
  <c r="K89" i="1" s="1"/>
  <c r="V88" i="1"/>
  <c r="J88" i="1"/>
  <c r="I88" i="1"/>
  <c r="V87" i="1"/>
  <c r="J87" i="1"/>
  <c r="I87" i="1"/>
  <c r="V86" i="1"/>
  <c r="J86" i="1"/>
  <c r="I86" i="1"/>
  <c r="V85" i="1"/>
  <c r="J85" i="1"/>
  <c r="I85" i="1"/>
  <c r="V84" i="1"/>
  <c r="J84" i="1"/>
  <c r="I84" i="1"/>
  <c r="H84" i="1" s="1"/>
  <c r="V83" i="1"/>
  <c r="J83" i="1"/>
  <c r="I83" i="1"/>
  <c r="V82" i="1"/>
  <c r="J82" i="1"/>
  <c r="I82" i="1"/>
  <c r="V81" i="1"/>
  <c r="J81" i="1"/>
  <c r="I81" i="1"/>
  <c r="H81" i="1" s="1"/>
  <c r="V80" i="1"/>
  <c r="J80" i="1"/>
  <c r="I80" i="1"/>
  <c r="V79" i="1"/>
  <c r="J79" i="1"/>
  <c r="I79" i="1"/>
  <c r="V78" i="1"/>
  <c r="J78" i="1"/>
  <c r="I78" i="1"/>
  <c r="V77" i="1"/>
  <c r="J77" i="1"/>
  <c r="I77" i="1"/>
  <c r="V76" i="1"/>
  <c r="J76" i="1"/>
  <c r="H76" i="1" s="1"/>
  <c r="I76" i="1"/>
  <c r="V75" i="1"/>
  <c r="J75" i="1"/>
  <c r="I75" i="1"/>
  <c r="V74" i="1"/>
  <c r="J74" i="1"/>
  <c r="I74" i="1"/>
  <c r="V73" i="1"/>
  <c r="J73" i="1"/>
  <c r="I73" i="1"/>
  <c r="V72" i="1"/>
  <c r="J72" i="1"/>
  <c r="I72" i="1"/>
  <c r="V71" i="1"/>
  <c r="J71" i="1"/>
  <c r="I71" i="1"/>
  <c r="V70" i="1"/>
  <c r="J70" i="1"/>
  <c r="H70" i="1" s="1"/>
  <c r="K70" i="1" s="1"/>
  <c r="I70" i="1"/>
  <c r="V69" i="1"/>
  <c r="J69" i="1"/>
  <c r="I69" i="1"/>
  <c r="V68" i="1"/>
  <c r="J68" i="1"/>
  <c r="I68" i="1"/>
  <c r="V67" i="1"/>
  <c r="J67" i="1"/>
  <c r="I67" i="1"/>
  <c r="V66" i="1"/>
  <c r="J66" i="1"/>
  <c r="I66" i="1"/>
  <c r="V65" i="1"/>
  <c r="J65" i="1"/>
  <c r="I65" i="1"/>
  <c r="H65" i="1" s="1"/>
  <c r="V64" i="1"/>
  <c r="J64" i="1"/>
  <c r="I64" i="1"/>
  <c r="V63" i="1"/>
  <c r="J63" i="1"/>
  <c r="H63" i="1" s="1"/>
  <c r="I63" i="1"/>
  <c r="V62" i="1"/>
  <c r="J62" i="1"/>
  <c r="I62" i="1"/>
  <c r="V61" i="1"/>
  <c r="J61" i="1"/>
  <c r="I61" i="1"/>
  <c r="V60" i="1"/>
  <c r="J60" i="1"/>
  <c r="I60" i="1"/>
  <c r="V59" i="1"/>
  <c r="J59" i="1"/>
  <c r="I59" i="1"/>
  <c r="V58" i="1"/>
  <c r="J58" i="1"/>
  <c r="I58" i="1"/>
  <c r="H58" i="1" s="1"/>
  <c r="V57" i="1"/>
  <c r="J57" i="1"/>
  <c r="I57" i="1"/>
  <c r="V56" i="1"/>
  <c r="J56" i="1"/>
  <c r="I56" i="1"/>
  <c r="V55" i="1"/>
  <c r="J55" i="1"/>
  <c r="I55" i="1"/>
  <c r="V54" i="1"/>
  <c r="J54" i="1"/>
  <c r="I54" i="1"/>
  <c r="V53" i="1"/>
  <c r="J53" i="1"/>
  <c r="I53" i="1"/>
  <c r="V52" i="1"/>
  <c r="J52" i="1"/>
  <c r="I52" i="1"/>
  <c r="V51" i="1"/>
  <c r="J51" i="1"/>
  <c r="I51" i="1"/>
  <c r="V50" i="1"/>
  <c r="J50" i="1"/>
  <c r="I50" i="1"/>
  <c r="V49" i="1"/>
  <c r="J49" i="1"/>
  <c r="I49" i="1"/>
  <c r="V48" i="1"/>
  <c r="J48" i="1"/>
  <c r="I48" i="1"/>
  <c r="H48" i="1"/>
  <c r="V47" i="1"/>
  <c r="J47" i="1"/>
  <c r="I47" i="1"/>
  <c r="V46" i="1"/>
  <c r="J46" i="1"/>
  <c r="I46" i="1"/>
  <c r="V45" i="1"/>
  <c r="J45" i="1"/>
  <c r="I45" i="1"/>
  <c r="V44" i="1"/>
  <c r="J44" i="1"/>
  <c r="I44" i="1"/>
  <c r="V43" i="1"/>
  <c r="J43" i="1"/>
  <c r="I43" i="1"/>
  <c r="V42" i="1"/>
  <c r="J42" i="1"/>
  <c r="I42" i="1"/>
  <c r="V41" i="1"/>
  <c r="J41" i="1"/>
  <c r="I41" i="1"/>
  <c r="V40" i="1"/>
  <c r="J40" i="1"/>
  <c r="I40" i="1"/>
  <c r="V39" i="1"/>
  <c r="J39" i="1"/>
  <c r="I39" i="1"/>
  <c r="V38" i="1"/>
  <c r="J38" i="1"/>
  <c r="I38" i="1"/>
  <c r="H38" i="1"/>
  <c r="K38" i="1" s="1"/>
  <c r="V37" i="1"/>
  <c r="J37" i="1"/>
  <c r="I37" i="1"/>
  <c r="V36" i="1"/>
  <c r="J36" i="1"/>
  <c r="I36" i="1"/>
  <c r="V35" i="1"/>
  <c r="J35" i="1"/>
  <c r="I35" i="1"/>
  <c r="V34" i="1"/>
  <c r="J34" i="1"/>
  <c r="I34" i="1"/>
  <c r="V33" i="1"/>
  <c r="J33" i="1"/>
  <c r="I33" i="1"/>
  <c r="V32" i="1"/>
  <c r="J32" i="1"/>
  <c r="I32" i="1"/>
  <c r="H32" i="1" s="1"/>
  <c r="V31" i="1"/>
  <c r="J31" i="1"/>
  <c r="I31" i="1"/>
  <c r="H31" i="1" s="1"/>
  <c r="V30" i="1"/>
  <c r="J30" i="1"/>
  <c r="I30" i="1"/>
  <c r="V29" i="1"/>
  <c r="J29" i="1"/>
  <c r="I29" i="1"/>
  <c r="V28" i="1"/>
  <c r="J28" i="1"/>
  <c r="I28" i="1"/>
  <c r="V27" i="1"/>
  <c r="J27" i="1"/>
  <c r="I27" i="1"/>
  <c r="H27" i="1" s="1"/>
  <c r="V26" i="1"/>
  <c r="J26" i="1"/>
  <c r="I26" i="1"/>
  <c r="V25" i="1"/>
  <c r="J25" i="1"/>
  <c r="I25" i="1"/>
  <c r="H25" i="1" s="1"/>
  <c r="V24" i="1"/>
  <c r="J24" i="1"/>
  <c r="I24" i="1"/>
  <c r="V23" i="1"/>
  <c r="J23" i="1"/>
  <c r="I23" i="1"/>
  <c r="V22" i="1"/>
  <c r="J22" i="1"/>
  <c r="I22" i="1"/>
  <c r="H22" i="1" s="1"/>
  <c r="K22" i="1" s="1"/>
  <c r="V21" i="1"/>
  <c r="J21" i="1"/>
  <c r="I21" i="1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D11" i="2"/>
  <c r="C11" i="2"/>
  <c r="B11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D2" i="2"/>
  <c r="C2" i="2"/>
  <c r="B2" i="2"/>
  <c r="AH17" i="3"/>
  <c r="AE17" i="3"/>
  <c r="AE16" i="3"/>
  <c r="AE15" i="3"/>
  <c r="AI14" i="3"/>
  <c r="AI17" i="3" s="1"/>
  <c r="AE14" i="3"/>
  <c r="AE13" i="3"/>
  <c r="AI12" i="3"/>
  <c r="AE12" i="3"/>
  <c r="AE11" i="3"/>
  <c r="AI10" i="3"/>
  <c r="AE10" i="3"/>
  <c r="AE9" i="3"/>
  <c r="AE8" i="3"/>
  <c r="AE7" i="3"/>
  <c r="AE6" i="3"/>
  <c r="AE5" i="3"/>
  <c r="T906" i="3" s="1"/>
  <c r="U906" i="3" s="1"/>
  <c r="AI4" i="3"/>
  <c r="T880" i="3" s="1"/>
  <c r="U880" i="3" s="1"/>
  <c r="AE4" i="3"/>
  <c r="AE3" i="3"/>
  <c r="AI2" i="3"/>
  <c r="T875" i="3" s="1"/>
  <c r="U875" i="3" s="1"/>
  <c r="AE2" i="3"/>
  <c r="H41" i="1" l="1"/>
  <c r="H42" i="1"/>
  <c r="H100" i="1"/>
  <c r="K100" i="1" s="1"/>
  <c r="H43" i="1"/>
  <c r="H54" i="1"/>
  <c r="K54" i="1" s="1"/>
  <c r="H75" i="1"/>
  <c r="H39" i="1"/>
  <c r="H49" i="1"/>
  <c r="K49" i="1" s="1"/>
  <c r="H77" i="1"/>
  <c r="H88" i="1"/>
  <c r="K88" i="1" s="1"/>
  <c r="H120" i="1"/>
  <c r="K120" i="1" s="1"/>
  <c r="H67" i="1"/>
  <c r="K67" i="1" s="1"/>
  <c r="H83" i="1"/>
  <c r="H99" i="1"/>
  <c r="K99" i="1" s="1"/>
  <c r="H115" i="1"/>
  <c r="K115" i="1" s="1"/>
  <c r="H35" i="1"/>
  <c r="K35" i="1" s="1"/>
  <c r="H40" i="1"/>
  <c r="H55" i="1"/>
  <c r="H95" i="1"/>
  <c r="K95" i="1" s="1"/>
  <c r="H50" i="1"/>
  <c r="H71" i="1"/>
  <c r="K71" i="1" s="1"/>
  <c r="H86" i="1"/>
  <c r="H66" i="1"/>
  <c r="H26" i="1"/>
  <c r="H51" i="1"/>
  <c r="K51" i="1" s="1"/>
  <c r="H56" i="1"/>
  <c r="K56" i="1" s="1"/>
  <c r="H72" i="1"/>
  <c r="K72" i="1" s="1"/>
  <c r="H82" i="1"/>
  <c r="K82" i="1" s="1"/>
  <c r="H87" i="1"/>
  <c r="K87" i="1" s="1"/>
  <c r="H47" i="1"/>
  <c r="K47" i="1" s="1"/>
  <c r="H57" i="1"/>
  <c r="K57" i="1" s="1"/>
  <c r="H102" i="1"/>
  <c r="K102" i="1" s="1"/>
  <c r="H73" i="1"/>
  <c r="K73" i="1" s="1"/>
  <c r="H108" i="1"/>
  <c r="H23" i="1"/>
  <c r="K23" i="1" s="1"/>
  <c r="H28" i="1"/>
  <c r="K28" i="1" s="1"/>
  <c r="H33" i="1"/>
  <c r="K33" i="1" s="1"/>
  <c r="H74" i="1"/>
  <c r="K74" i="1" s="1"/>
  <c r="H79" i="1"/>
  <c r="H93" i="1"/>
  <c r="K93" i="1" s="1"/>
  <c r="H114" i="1"/>
  <c r="K114" i="1" s="1"/>
  <c r="H64" i="1"/>
  <c r="K64" i="1" s="1"/>
  <c r="H69" i="1"/>
  <c r="K69" i="1" s="1"/>
  <c r="H109" i="1"/>
  <c r="K109" i="1" s="1"/>
  <c r="H59" i="1"/>
  <c r="K59" i="1" s="1"/>
  <c r="K39" i="1"/>
  <c r="H80" i="1"/>
  <c r="K80" i="1" s="1"/>
  <c r="H85" i="1"/>
  <c r="K85" i="1" s="1"/>
  <c r="K55" i="1"/>
  <c r="K31" i="1"/>
  <c r="H61" i="1"/>
  <c r="K61" i="1" s="1"/>
  <c r="H118" i="1"/>
  <c r="K41" i="1"/>
  <c r="K48" i="1"/>
  <c r="H68" i="1"/>
  <c r="K81" i="1"/>
  <c r="K84" i="1"/>
  <c r="H101" i="1"/>
  <c r="H111" i="1"/>
  <c r="K111" i="1" s="1"/>
  <c r="K98" i="1"/>
  <c r="H45" i="1"/>
  <c r="K91" i="1"/>
  <c r="K25" i="1"/>
  <c r="H52" i="1"/>
  <c r="K52" i="1" s="1"/>
  <c r="K79" i="1"/>
  <c r="K32" i="1"/>
  <c r="H29" i="1"/>
  <c r="K29" i="1" s="1"/>
  <c r="H36" i="1"/>
  <c r="K36" i="1" s="1"/>
  <c r="H53" i="1"/>
  <c r="K53" i="1" s="1"/>
  <c r="H113" i="1"/>
  <c r="K113" i="1" s="1"/>
  <c r="H124" i="1"/>
  <c r="K124" i="1" s="1"/>
  <c r="K63" i="1"/>
  <c r="K66" i="1"/>
  <c r="K106" i="1"/>
  <c r="H37" i="1"/>
  <c r="K37" i="1" s="1"/>
  <c r="K40" i="1"/>
  <c r="K50" i="1"/>
  <c r="K83" i="1"/>
  <c r="H97" i="1"/>
  <c r="K97" i="1" s="1"/>
  <c r="H24" i="1"/>
  <c r="K24" i="1" s="1"/>
  <c r="H34" i="1"/>
  <c r="K34" i="1" s="1"/>
  <c r="H107" i="1"/>
  <c r="K107" i="1" s="1"/>
  <c r="H21" i="1"/>
  <c r="K21" i="1" s="1"/>
  <c r="K90" i="1"/>
  <c r="K122" i="1"/>
  <c r="K68" i="1"/>
  <c r="K65" i="1"/>
  <c r="K45" i="1"/>
  <c r="K118" i="1"/>
  <c r="H123" i="1"/>
  <c r="K123" i="1" s="1"/>
  <c r="K116" i="1"/>
  <c r="H121" i="1"/>
  <c r="K121" i="1" s="1"/>
  <c r="K76" i="1"/>
  <c r="K86" i="1"/>
  <c r="K27" i="1"/>
  <c r="H30" i="1"/>
  <c r="K30" i="1" s="1"/>
  <c r="H46" i="1"/>
  <c r="K46" i="1" s="1"/>
  <c r="H62" i="1"/>
  <c r="K62" i="1" s="1"/>
  <c r="H78" i="1"/>
  <c r="K78" i="1" s="1"/>
  <c r="H96" i="1"/>
  <c r="K96" i="1" s="1"/>
  <c r="H112" i="1"/>
  <c r="K112" i="1" s="1"/>
  <c r="K58" i="1"/>
  <c r="K77" i="1"/>
  <c r="K43" i="1"/>
  <c r="K75" i="1"/>
  <c r="H119" i="1"/>
  <c r="K119" i="1" s="1"/>
  <c r="H44" i="1"/>
  <c r="K44" i="1" s="1"/>
  <c r="H60" i="1"/>
  <c r="K60" i="1" s="1"/>
  <c r="H94" i="1"/>
  <c r="K94" i="1" s="1"/>
  <c r="H110" i="1"/>
  <c r="K110" i="1" s="1"/>
  <c r="H117" i="1"/>
  <c r="K117" i="1" s="1"/>
  <c r="K92" i="1"/>
  <c r="K108" i="1"/>
  <c r="K101" i="1"/>
  <c r="K26" i="1"/>
  <c r="K42" i="1"/>
  <c r="T12" i="3"/>
  <c r="U12" i="3" s="1"/>
  <c r="T33" i="3"/>
  <c r="U33" i="3" s="1"/>
  <c r="T117" i="3"/>
  <c r="U117" i="3" s="1"/>
  <c r="T175" i="3"/>
  <c r="U175" i="3" s="1"/>
  <c r="T235" i="3"/>
  <c r="U235" i="3" s="1"/>
  <c r="T304" i="3"/>
  <c r="U304" i="3" s="1"/>
  <c r="T388" i="3"/>
  <c r="U388" i="3" s="1"/>
  <c r="T481" i="3"/>
  <c r="U481" i="3" s="1"/>
  <c r="T669" i="3"/>
  <c r="U669" i="3" s="1"/>
  <c r="T1130" i="3"/>
  <c r="U1130" i="3" s="1"/>
  <c r="T60" i="3"/>
  <c r="U60" i="3" s="1"/>
  <c r="T268" i="3"/>
  <c r="U268" i="3" s="1"/>
  <c r="T543" i="3"/>
  <c r="U543" i="3" s="1"/>
  <c r="T603" i="3"/>
  <c r="U603" i="3" s="1"/>
  <c r="T95" i="3"/>
  <c r="U95" i="3" s="1"/>
  <c r="T181" i="3"/>
  <c r="U181" i="3" s="1"/>
  <c r="T309" i="3"/>
  <c r="U309" i="3" s="1"/>
  <c r="T441" i="3"/>
  <c r="U441" i="3" s="1"/>
  <c r="T553" i="3"/>
  <c r="U553" i="3" s="1"/>
  <c r="T617" i="3"/>
  <c r="U617" i="3" s="1"/>
  <c r="T686" i="3"/>
  <c r="U686" i="3" s="1"/>
  <c r="T829" i="3"/>
  <c r="U829" i="3" s="1"/>
  <c r="T96" i="3"/>
  <c r="U96" i="3" s="1"/>
  <c r="T154" i="3"/>
  <c r="U154" i="3" s="1"/>
  <c r="T212" i="3"/>
  <c r="U212" i="3" s="1"/>
  <c r="T242" i="3"/>
  <c r="U242" i="3" s="1"/>
  <c r="T310" i="3"/>
  <c r="U310" i="3" s="1"/>
  <c r="T357" i="3"/>
  <c r="U357" i="3" s="1"/>
  <c r="T398" i="3"/>
  <c r="U398" i="3" s="1"/>
  <c r="T447" i="3"/>
  <c r="U447" i="3" s="1"/>
  <c r="T688" i="3"/>
  <c r="U688" i="3" s="1"/>
  <c r="T758" i="3"/>
  <c r="U758" i="3" s="1"/>
  <c r="T831" i="3"/>
  <c r="U831" i="3" s="1"/>
  <c r="T97" i="3"/>
  <c r="U97" i="3" s="1"/>
  <c r="T182" i="3"/>
  <c r="U182" i="3" s="1"/>
  <c r="T276" i="3"/>
  <c r="U276" i="3" s="1"/>
  <c r="T492" i="3"/>
  <c r="U492" i="3" s="1"/>
  <c r="T760" i="3"/>
  <c r="U760" i="3" s="1"/>
  <c r="T1194" i="3"/>
  <c r="U1194" i="3" s="1"/>
  <c r="T1320" i="3"/>
  <c r="U1320" i="3" s="1"/>
  <c r="T40" i="3"/>
  <c r="U40" i="3" s="1"/>
  <c r="T358" i="3"/>
  <c r="U358" i="3" s="1"/>
  <c r="T497" i="3"/>
  <c r="U497" i="3" s="1"/>
  <c r="T556" i="3"/>
  <c r="U556" i="3" s="1"/>
  <c r="T620" i="3"/>
  <c r="U620" i="3" s="1"/>
  <c r="T8" i="3"/>
  <c r="U8" i="3" s="1"/>
  <c r="T76" i="3"/>
  <c r="U76" i="3" s="1"/>
  <c r="T162" i="3"/>
  <c r="U162" i="3" s="1"/>
  <c r="T285" i="3"/>
  <c r="U285" i="3" s="1"/>
  <c r="T321" i="3"/>
  <c r="U321" i="3" s="1"/>
  <c r="T412" i="3"/>
  <c r="U412" i="3" s="1"/>
  <c r="T458" i="3"/>
  <c r="U458" i="3" s="1"/>
  <c r="T508" i="3"/>
  <c r="U508" i="3" s="1"/>
  <c r="T637" i="3"/>
  <c r="U637" i="3" s="1"/>
  <c r="T707" i="3"/>
  <c r="U707" i="3" s="1"/>
  <c r="T853" i="3"/>
  <c r="U853" i="3" s="1"/>
  <c r="T47" i="3"/>
  <c r="U47" i="3" s="1"/>
  <c r="T105" i="3"/>
  <c r="U105" i="3" s="1"/>
  <c r="T1285" i="3"/>
  <c r="U1285" i="3" s="1"/>
  <c r="T108" i="3"/>
  <c r="U108" i="3" s="1"/>
  <c r="T194" i="3"/>
  <c r="U194" i="3" s="1"/>
  <c r="T256" i="3"/>
  <c r="U256" i="3" s="1"/>
  <c r="T289" i="3"/>
  <c r="U289" i="3" s="1"/>
  <c r="T332" i="3"/>
  <c r="U332" i="3" s="1"/>
  <c r="T421" i="3"/>
  <c r="U421" i="3" s="1"/>
  <c r="T584" i="3"/>
  <c r="U584" i="3" s="1"/>
  <c r="T793" i="3"/>
  <c r="U793" i="3" s="1"/>
  <c r="T874" i="3"/>
  <c r="U874" i="3" s="1"/>
  <c r="T1353" i="3"/>
  <c r="U1353" i="3" s="1"/>
  <c r="T27" i="3"/>
  <c r="U27" i="3" s="1"/>
  <c r="T226" i="3"/>
  <c r="U226" i="3" s="1"/>
  <c r="T374" i="3"/>
  <c r="U374" i="3" s="1"/>
  <c r="T424" i="3"/>
  <c r="U424" i="3" s="1"/>
  <c r="T465" i="3"/>
  <c r="U465" i="3" s="1"/>
  <c r="T651" i="3"/>
  <c r="U651" i="3" s="1"/>
  <c r="T721" i="3"/>
  <c r="U721" i="3" s="1"/>
  <c r="T204" i="3"/>
  <c r="U204" i="3" s="1"/>
  <c r="T267" i="3"/>
  <c r="U267" i="3" s="1"/>
  <c r="T205" i="3"/>
  <c r="U205" i="3" s="1"/>
  <c r="T394" i="3"/>
  <c r="U394" i="3" s="1"/>
  <c r="T817" i="3"/>
  <c r="U817" i="3" s="1"/>
  <c r="T66" i="3"/>
  <c r="U66" i="3" s="1"/>
  <c r="T153" i="3"/>
  <c r="U153" i="3" s="1"/>
  <c r="T211" i="3"/>
  <c r="U211" i="3" s="1"/>
  <c r="T275" i="3"/>
  <c r="U275" i="3" s="1"/>
  <c r="T491" i="3"/>
  <c r="U491" i="3" s="1"/>
  <c r="T935" i="3"/>
  <c r="U935" i="3" s="1"/>
  <c r="T7" i="3"/>
  <c r="U7" i="3" s="1"/>
  <c r="T39" i="3"/>
  <c r="U39" i="3" s="1"/>
  <c r="T124" i="3"/>
  <c r="U124" i="3" s="1"/>
  <c r="T243" i="3"/>
  <c r="U243" i="3" s="1"/>
  <c r="T21" i="3"/>
  <c r="U21" i="3" s="1"/>
  <c r="T125" i="3"/>
  <c r="U125" i="3" s="1"/>
  <c r="T213" i="3"/>
  <c r="U213" i="3" s="1"/>
  <c r="T450" i="3"/>
  <c r="U450" i="3" s="1"/>
  <c r="T690" i="3"/>
  <c r="U690" i="3" s="1"/>
  <c r="T349" i="3"/>
  <c r="U349" i="3" s="1"/>
  <c r="T328" i="3"/>
  <c r="U328" i="3" s="1"/>
  <c r="T306" i="3"/>
  <c r="U306" i="3" s="1"/>
  <c r="T255" i="3"/>
  <c r="U255" i="3" s="1"/>
  <c r="T236" i="3"/>
  <c r="U236" i="3" s="1"/>
  <c r="T222" i="3"/>
  <c r="U222" i="3" s="1"/>
  <c r="T193" i="3"/>
  <c r="U193" i="3" s="1"/>
  <c r="T176" i="3"/>
  <c r="U176" i="3" s="1"/>
  <c r="T163" i="3"/>
  <c r="U163" i="3" s="1"/>
  <c r="T148" i="3"/>
  <c r="U148" i="3" s="1"/>
  <c r="T135" i="3"/>
  <c r="U135" i="3" s="1"/>
  <c r="T118" i="3"/>
  <c r="U118" i="3" s="1"/>
  <c r="T90" i="3"/>
  <c r="U90" i="3" s="1"/>
  <c r="T969" i="3"/>
  <c r="U969" i="3" s="1"/>
  <c r="T3" i="3"/>
  <c r="U3" i="3" s="1"/>
  <c r="T77" i="3"/>
  <c r="U77" i="3" s="1"/>
  <c r="T254" i="3"/>
  <c r="U254" i="3" s="1"/>
  <c r="T371" i="3"/>
  <c r="U371" i="3" s="1"/>
  <c r="T708" i="3"/>
  <c r="U708" i="3" s="1"/>
  <c r="T1004" i="3"/>
  <c r="U1004" i="3" s="1"/>
  <c r="T136" i="3"/>
  <c r="U136" i="3" s="1"/>
  <c r="T1006" i="3"/>
  <c r="U1006" i="3" s="1"/>
  <c r="T16" i="3"/>
  <c r="U16" i="3" s="1"/>
  <c r="T52" i="3"/>
  <c r="U52" i="3" s="1"/>
  <c r="T80" i="3"/>
  <c r="U80" i="3" s="1"/>
  <c r="T110" i="3"/>
  <c r="U110" i="3" s="1"/>
  <c r="T137" i="3"/>
  <c r="U137" i="3" s="1"/>
  <c r="T195" i="3"/>
  <c r="U195" i="3" s="1"/>
  <c r="T257" i="3"/>
  <c r="U257" i="3" s="1"/>
  <c r="T296" i="3"/>
  <c r="U296" i="3" s="1"/>
  <c r="T334" i="3"/>
  <c r="U334" i="3" s="1"/>
  <c r="T426" i="3"/>
  <c r="U426" i="3" s="1"/>
  <c r="T467" i="3"/>
  <c r="U467" i="3" s="1"/>
  <c r="T794" i="3"/>
  <c r="U794" i="3" s="1"/>
  <c r="T878" i="3"/>
  <c r="U878" i="3" s="1"/>
  <c r="T1056" i="3"/>
  <c r="U1056" i="3" s="1"/>
  <c r="T1361" i="3"/>
  <c r="U1361" i="3" s="1"/>
  <c r="T11" i="3"/>
  <c r="U11" i="3" s="1"/>
  <c r="T112" i="3"/>
  <c r="U112" i="3" s="1"/>
  <c r="T142" i="3"/>
  <c r="U142" i="3" s="1"/>
  <c r="T170" i="3"/>
  <c r="U170" i="3" s="1"/>
  <c r="T382" i="3"/>
  <c r="U382" i="3" s="1"/>
  <c r="T474" i="3"/>
  <c r="U474" i="3" s="1"/>
  <c r="T526" i="3"/>
  <c r="U526" i="3" s="1"/>
  <c r="T590" i="3"/>
  <c r="U590" i="3" s="1"/>
  <c r="T655" i="3"/>
  <c r="U655" i="3" s="1"/>
  <c r="T722" i="3"/>
  <c r="U722" i="3" s="1"/>
  <c r="T795" i="3"/>
  <c r="U795" i="3" s="1"/>
  <c r="T414" i="3"/>
  <c r="U414" i="3" s="1"/>
  <c r="T510" i="3"/>
  <c r="U510" i="3" s="1"/>
  <c r="T574" i="3"/>
  <c r="U574" i="3" s="1"/>
  <c r="T606" i="3"/>
  <c r="U606" i="3" s="1"/>
  <c r="T638" i="3"/>
  <c r="U638" i="3" s="1"/>
  <c r="T709" i="3"/>
  <c r="U709" i="3" s="1"/>
  <c r="T743" i="3"/>
  <c r="U743" i="3" s="1"/>
  <c r="T860" i="3"/>
  <c r="U860" i="3" s="1"/>
  <c r="T1349" i="3"/>
  <c r="U1349" i="3" s="1"/>
  <c r="T22" i="3"/>
  <c r="U22" i="3" s="1"/>
  <c r="T48" i="3"/>
  <c r="U48" i="3" s="1"/>
  <c r="T78" i="3"/>
  <c r="U78" i="3" s="1"/>
  <c r="T93" i="3"/>
  <c r="U93" i="3" s="1"/>
  <c r="T106" i="3"/>
  <c r="U106" i="3" s="1"/>
  <c r="T123" i="3"/>
  <c r="U123" i="3" s="1"/>
  <c r="T151" i="3"/>
  <c r="U151" i="3" s="1"/>
  <c r="T209" i="3"/>
  <c r="U209" i="3" s="1"/>
  <c r="T271" i="3"/>
  <c r="U271" i="3" s="1"/>
  <c r="T329" i="3"/>
  <c r="U329" i="3" s="1"/>
  <c r="T373" i="3"/>
  <c r="U373" i="3" s="1"/>
  <c r="T397" i="3"/>
  <c r="U397" i="3" s="1"/>
  <c r="T420" i="3"/>
  <c r="U420" i="3" s="1"/>
  <c r="T464" i="3"/>
  <c r="U464" i="3" s="1"/>
  <c r="T545" i="3"/>
  <c r="U545" i="3" s="1"/>
  <c r="T710" i="3"/>
  <c r="U710" i="3" s="1"/>
  <c r="T782" i="3"/>
  <c r="U782" i="3" s="1"/>
  <c r="T818" i="3"/>
  <c r="U818" i="3" s="1"/>
  <c r="T1005" i="3"/>
  <c r="U1005" i="3" s="1"/>
  <c r="T1520" i="3"/>
  <c r="U1520" i="3" s="1"/>
  <c r="T1249" i="3"/>
  <c r="U1249" i="3" s="1"/>
  <c r="T1109" i="3"/>
  <c r="U1109" i="3" s="1"/>
  <c r="T1001" i="3"/>
  <c r="U1001" i="3" s="1"/>
  <c r="T873" i="3"/>
  <c r="U873" i="3" s="1"/>
  <c r="T827" i="3"/>
  <c r="U827" i="3" s="1"/>
  <c r="T808" i="3"/>
  <c r="U808" i="3" s="1"/>
  <c r="T752" i="3"/>
  <c r="U752" i="3" s="1"/>
  <c r="T720" i="3"/>
  <c r="U720" i="3" s="1"/>
  <c r="T649" i="3"/>
  <c r="U649" i="3" s="1"/>
  <c r="T599" i="3"/>
  <c r="U599" i="3" s="1"/>
  <c r="T567" i="3"/>
  <c r="U567" i="3" s="1"/>
  <c r="T520" i="3"/>
  <c r="U520" i="3" s="1"/>
  <c r="T505" i="3"/>
  <c r="U505" i="3" s="1"/>
  <c r="T490" i="3"/>
  <c r="U490" i="3" s="1"/>
  <c r="T459" i="3"/>
  <c r="U459" i="3" s="1"/>
  <c r="T449" i="3"/>
  <c r="U449" i="3" s="1"/>
  <c r="T409" i="3"/>
  <c r="U409" i="3" s="1"/>
  <c r="T381" i="3"/>
  <c r="U381" i="3" s="1"/>
  <c r="T342" i="3"/>
  <c r="U342" i="3" s="1"/>
  <c r="T305" i="3"/>
  <c r="U305" i="3" s="1"/>
  <c r="T274" i="3"/>
  <c r="U274" i="3" s="1"/>
  <c r="T1518" i="3"/>
  <c r="U1518" i="3" s="1"/>
  <c r="T1431" i="3"/>
  <c r="U1431" i="3" s="1"/>
  <c r="T1323" i="3"/>
  <c r="U1323" i="3" s="1"/>
  <c r="T1248" i="3"/>
  <c r="U1248" i="3" s="1"/>
  <c r="T1166" i="3"/>
  <c r="U1166" i="3" s="1"/>
  <c r="T952" i="3"/>
  <c r="U952" i="3" s="1"/>
  <c r="T925" i="3"/>
  <c r="U925" i="3" s="1"/>
  <c r="T894" i="3"/>
  <c r="U894" i="3" s="1"/>
  <c r="T851" i="3"/>
  <c r="U851" i="3" s="1"/>
  <c r="T791" i="3"/>
  <c r="U791" i="3" s="1"/>
  <c r="T770" i="3"/>
  <c r="U770" i="3" s="1"/>
  <c r="T733" i="3"/>
  <c r="U733" i="3" s="1"/>
  <c r="T699" i="3"/>
  <c r="U699" i="3" s="1"/>
  <c r="T681" i="3"/>
  <c r="U681" i="3" s="1"/>
  <c r="T647" i="3"/>
  <c r="U647" i="3" s="1"/>
  <c r="T629" i="3"/>
  <c r="U629" i="3" s="1"/>
  <c r="T582" i="3"/>
  <c r="U582" i="3" s="1"/>
  <c r="T535" i="3"/>
  <c r="U535" i="3" s="1"/>
  <c r="T518" i="3"/>
  <c r="U518" i="3" s="1"/>
  <c r="T1398" i="3"/>
  <c r="U1398" i="3" s="1"/>
  <c r="T1227" i="3"/>
  <c r="U1227" i="3" s="1"/>
  <c r="T950" i="3"/>
  <c r="U950" i="3" s="1"/>
  <c r="T921" i="3"/>
  <c r="U921" i="3" s="1"/>
  <c r="T865" i="3"/>
  <c r="U865" i="3" s="1"/>
  <c r="T843" i="3"/>
  <c r="U843" i="3" s="1"/>
  <c r="T826" i="3"/>
  <c r="U826" i="3" s="1"/>
  <c r="T785" i="3"/>
  <c r="U785" i="3" s="1"/>
  <c r="T731" i="3"/>
  <c r="U731" i="3" s="1"/>
  <c r="T645" i="3"/>
  <c r="U645" i="3" s="1"/>
  <c r="T581" i="3"/>
  <c r="U581" i="3" s="1"/>
  <c r="T533" i="3"/>
  <c r="U533" i="3" s="1"/>
  <c r="T517" i="3"/>
  <c r="U517" i="3" s="1"/>
  <c r="T484" i="3"/>
  <c r="U484" i="3" s="1"/>
  <c r="T471" i="3"/>
  <c r="U471" i="3" s="1"/>
  <c r="T418" i="3"/>
  <c r="U418" i="3" s="1"/>
  <c r="T391" i="3"/>
  <c r="U391" i="3" s="1"/>
  <c r="T365" i="3"/>
  <c r="U365" i="3" s="1"/>
  <c r="T340" i="3"/>
  <c r="U340" i="3" s="1"/>
  <c r="T327" i="3"/>
  <c r="U327" i="3" s="1"/>
  <c r="T291" i="3"/>
  <c r="U291" i="3" s="1"/>
  <c r="T282" i="3"/>
  <c r="U282" i="3" s="1"/>
  <c r="T207" i="3"/>
  <c r="U207" i="3" s="1"/>
  <c r="T188" i="3"/>
  <c r="U188" i="3" s="1"/>
  <c r="T169" i="3"/>
  <c r="U169" i="3" s="1"/>
  <c r="T150" i="3"/>
  <c r="U150" i="3" s="1"/>
  <c r="T111" i="3"/>
  <c r="U111" i="3" s="1"/>
  <c r="T103" i="3"/>
  <c r="U103" i="3" s="1"/>
  <c r="T45" i="3"/>
  <c r="U45" i="3" s="1"/>
  <c r="T805" i="3"/>
  <c r="U805" i="3" s="1"/>
  <c r="T546" i="3"/>
  <c r="U546" i="3" s="1"/>
  <c r="T351" i="3"/>
  <c r="U351" i="3" s="1"/>
  <c r="T303" i="3"/>
  <c r="U303" i="3" s="1"/>
  <c r="T270" i="3"/>
  <c r="U270" i="3" s="1"/>
  <c r="T240" i="3"/>
  <c r="U240" i="3" s="1"/>
  <c r="T219" i="3"/>
  <c r="U219" i="3" s="1"/>
  <c r="T160" i="3"/>
  <c r="U160" i="3" s="1"/>
  <c r="T141" i="3"/>
  <c r="U141" i="3" s="1"/>
  <c r="T122" i="3"/>
  <c r="U122" i="3" s="1"/>
  <c r="T92" i="3"/>
  <c r="U92" i="3" s="1"/>
  <c r="T290" i="3"/>
  <c r="U290" i="3" s="1"/>
  <c r="T269" i="3"/>
  <c r="U269" i="3" s="1"/>
  <c r="T248" i="3"/>
  <c r="U248" i="3" s="1"/>
  <c r="T227" i="3"/>
  <c r="U227" i="3" s="1"/>
  <c r="T216" i="3"/>
  <c r="U216" i="3" s="1"/>
  <c r="T206" i="3"/>
  <c r="U206" i="3" s="1"/>
  <c r="T187" i="3"/>
  <c r="U187" i="3" s="1"/>
  <c r="T168" i="3"/>
  <c r="U168" i="3" s="1"/>
  <c r="T157" i="3"/>
  <c r="U157" i="3" s="1"/>
  <c r="T138" i="3"/>
  <c r="U138" i="3" s="1"/>
  <c r="T91" i="3"/>
  <c r="U91" i="3" s="1"/>
  <c r="T61" i="3"/>
  <c r="U61" i="3" s="1"/>
  <c r="T42" i="3"/>
  <c r="U42" i="3" s="1"/>
  <c r="T9" i="3"/>
  <c r="U9" i="3" s="1"/>
  <c r="T5" i="3"/>
  <c r="U5" i="3" s="1"/>
  <c r="T2" i="3"/>
  <c r="U2" i="3" s="1"/>
  <c r="T1471" i="3"/>
  <c r="U1471" i="3" s="1"/>
  <c r="T1382" i="3"/>
  <c r="U1382" i="3" s="1"/>
  <c r="T1287" i="3"/>
  <c r="U1287" i="3" s="1"/>
  <c r="T1079" i="3"/>
  <c r="U1079" i="3" s="1"/>
  <c r="T1025" i="3"/>
  <c r="U1025" i="3" s="1"/>
  <c r="T978" i="3"/>
  <c r="U978" i="3" s="1"/>
  <c r="T947" i="3"/>
  <c r="U947" i="3" s="1"/>
  <c r="T916" i="3"/>
  <c r="U916" i="3" s="1"/>
  <c r="T28" i="3"/>
  <c r="U28" i="3" s="1"/>
  <c r="T57" i="3"/>
  <c r="U57" i="3" s="1"/>
  <c r="T98" i="3"/>
  <c r="U98" i="3" s="1"/>
  <c r="T172" i="3"/>
  <c r="U172" i="3" s="1"/>
  <c r="T185" i="3"/>
  <c r="U185" i="3" s="1"/>
  <c r="T200" i="3"/>
  <c r="U200" i="3" s="1"/>
  <c r="T214" i="3"/>
  <c r="U214" i="3" s="1"/>
  <c r="T232" i="3"/>
  <c r="U232" i="3" s="1"/>
  <c r="T263" i="3"/>
  <c r="U263" i="3" s="1"/>
  <c r="T277" i="3"/>
  <c r="U277" i="3" s="1"/>
  <c r="T297" i="3"/>
  <c r="U297" i="3" s="1"/>
  <c r="T335" i="3"/>
  <c r="U335" i="3" s="1"/>
  <c r="T427" i="3"/>
  <c r="U427" i="3" s="1"/>
  <c r="T475" i="3"/>
  <c r="U475" i="3" s="1"/>
  <c r="T498" i="3"/>
  <c r="U498" i="3" s="1"/>
  <c r="T527" i="3"/>
  <c r="U527" i="3" s="1"/>
  <c r="T761" i="3"/>
  <c r="U761" i="3" s="1"/>
  <c r="T1057" i="3"/>
  <c r="U1057" i="3" s="1"/>
  <c r="T4" i="3"/>
  <c r="U4" i="3" s="1"/>
  <c r="T41" i="3"/>
  <c r="U41" i="3" s="1"/>
  <c r="T58" i="3"/>
  <c r="U58" i="3" s="1"/>
  <c r="T86" i="3"/>
  <c r="U86" i="3" s="1"/>
  <c r="T143" i="3"/>
  <c r="U143" i="3" s="1"/>
  <c r="T156" i="3"/>
  <c r="U156" i="3" s="1"/>
  <c r="T186" i="3"/>
  <c r="U186" i="3" s="1"/>
  <c r="T233" i="3"/>
  <c r="U233" i="3" s="1"/>
  <c r="T247" i="3"/>
  <c r="U247" i="3" s="1"/>
  <c r="T359" i="3"/>
  <c r="U359" i="3" s="1"/>
  <c r="T386" i="3"/>
  <c r="U386" i="3" s="1"/>
  <c r="T451" i="3"/>
  <c r="U451" i="3" s="1"/>
  <c r="T502" i="3"/>
  <c r="U502" i="3" s="1"/>
  <c r="T561" i="3"/>
  <c r="U561" i="3" s="1"/>
  <c r="T591" i="3"/>
  <c r="U591" i="3" s="1"/>
  <c r="T658" i="3"/>
  <c r="U658" i="3" s="1"/>
  <c r="T691" i="3"/>
  <c r="U691" i="3" s="1"/>
  <c r="T801" i="3"/>
  <c r="U801" i="3" s="1"/>
  <c r="T840" i="3"/>
  <c r="U840" i="3" s="1"/>
  <c r="T965" i="3"/>
  <c r="U965" i="3" s="1"/>
  <c r="T1438" i="3"/>
  <c r="U1438" i="3" s="1"/>
  <c r="T14" i="3"/>
  <c r="U14" i="3" s="1"/>
  <c r="T19" i="3"/>
  <c r="U19" i="3" s="1"/>
  <c r="T29" i="3"/>
  <c r="U29" i="3" s="1"/>
  <c r="T71" i="3"/>
  <c r="U71" i="3" s="1"/>
  <c r="T99" i="3"/>
  <c r="U99" i="3" s="1"/>
  <c r="T116" i="3"/>
  <c r="U116" i="3" s="1"/>
  <c r="T129" i="3"/>
  <c r="U129" i="3" s="1"/>
  <c r="T144" i="3"/>
  <c r="U144" i="3" s="1"/>
  <c r="T174" i="3"/>
  <c r="U174" i="3" s="1"/>
  <c r="T201" i="3"/>
  <c r="U201" i="3" s="1"/>
  <c r="T283" i="3"/>
  <c r="U283" i="3" s="1"/>
  <c r="T320" i="3"/>
  <c r="U320" i="3" s="1"/>
  <c r="T363" i="3"/>
  <c r="U363" i="3" s="1"/>
  <c r="T387" i="3"/>
  <c r="U387" i="3" s="1"/>
  <c r="T411" i="3"/>
  <c r="U411" i="3" s="1"/>
  <c r="T434" i="3"/>
  <c r="U434" i="3" s="1"/>
  <c r="T479" i="3"/>
  <c r="U479" i="3" s="1"/>
  <c r="T506" i="3"/>
  <c r="U506" i="3" s="1"/>
  <c r="T569" i="3"/>
  <c r="U569" i="3" s="1"/>
  <c r="T600" i="3"/>
  <c r="U600" i="3" s="1"/>
  <c r="T631" i="3"/>
  <c r="U631" i="3" s="1"/>
  <c r="T668" i="3"/>
  <c r="U668" i="3" s="1"/>
  <c r="T812" i="3"/>
  <c r="U812" i="3" s="1"/>
  <c r="T852" i="3"/>
  <c r="U852" i="3" s="1"/>
  <c r="T904" i="3"/>
  <c r="U904" i="3" s="1"/>
  <c r="T966" i="3"/>
  <c r="U966" i="3" s="1"/>
  <c r="T1078" i="3"/>
  <c r="U1078" i="3" s="1"/>
  <c r="T20" i="3"/>
  <c r="U20" i="3" s="1"/>
  <c r="T31" i="3"/>
  <c r="U31" i="3" s="1"/>
  <c r="T46" i="3"/>
  <c r="U46" i="3" s="1"/>
  <c r="T59" i="3"/>
  <c r="U59" i="3" s="1"/>
  <c r="T74" i="3"/>
  <c r="U74" i="3" s="1"/>
  <c r="T87" i="3"/>
  <c r="U87" i="3" s="1"/>
  <c r="T104" i="3"/>
  <c r="U104" i="3" s="1"/>
  <c r="T189" i="3"/>
  <c r="U189" i="3" s="1"/>
  <c r="T220" i="3"/>
  <c r="U220" i="3" s="1"/>
  <c r="T264" i="3"/>
  <c r="U264" i="3" s="1"/>
  <c r="T299" i="3"/>
  <c r="U299" i="3" s="1"/>
  <c r="T344" i="3"/>
  <c r="U344" i="3" s="1"/>
  <c r="T367" i="3"/>
  <c r="U367" i="3" s="1"/>
  <c r="T435" i="3"/>
  <c r="U435" i="3" s="1"/>
  <c r="T538" i="3"/>
  <c r="U538" i="3" s="1"/>
  <c r="T602" i="3"/>
  <c r="U602" i="3" s="1"/>
  <c r="T635" i="3"/>
  <c r="U635" i="3" s="1"/>
  <c r="T774" i="3"/>
  <c r="U774" i="3" s="1"/>
  <c r="T815" i="3"/>
  <c r="U815" i="3" s="1"/>
  <c r="T324" i="3"/>
  <c r="U324" i="3" s="1"/>
  <c r="T350" i="3"/>
  <c r="U350" i="3" s="1"/>
  <c r="T364" i="3"/>
  <c r="U364" i="3" s="1"/>
  <c r="T375" i="3"/>
  <c r="U375" i="3" s="1"/>
  <c r="T389" i="3"/>
  <c r="U389" i="3" s="1"/>
  <c r="T416" i="3"/>
  <c r="U416" i="3" s="1"/>
  <c r="T428" i="3"/>
  <c r="U428" i="3" s="1"/>
  <c r="T482" i="3"/>
  <c r="U482" i="3" s="1"/>
  <c r="T528" i="3"/>
  <c r="U528" i="3" s="1"/>
  <c r="T562" i="3"/>
  <c r="U562" i="3" s="1"/>
  <c r="T575" i="3"/>
  <c r="U575" i="3" s="1"/>
  <c r="T676" i="3"/>
  <c r="U676" i="3" s="1"/>
  <c r="T692" i="3"/>
  <c r="U692" i="3" s="1"/>
  <c r="T711" i="3"/>
  <c r="U711" i="3" s="1"/>
  <c r="T729" i="3"/>
  <c r="U729" i="3" s="1"/>
  <c r="T841" i="3"/>
  <c r="U841" i="3" s="1"/>
  <c r="T862" i="3"/>
  <c r="U862" i="3" s="1"/>
  <c r="T891" i="3"/>
  <c r="U891" i="3" s="1"/>
  <c r="T948" i="3"/>
  <c r="U948" i="3" s="1"/>
  <c r="T1220" i="3"/>
  <c r="U1220" i="3" s="1"/>
  <c r="T1391" i="3"/>
  <c r="U1391" i="3" s="1"/>
  <c r="T13" i="3"/>
  <c r="U13" i="3" s="1"/>
  <c r="T17" i="3"/>
  <c r="U17" i="3" s="1"/>
  <c r="T34" i="3"/>
  <c r="U34" i="3" s="1"/>
  <c r="T53" i="3"/>
  <c r="U53" i="3" s="1"/>
  <c r="T72" i="3"/>
  <c r="U72" i="3" s="1"/>
  <c r="T121" i="3"/>
  <c r="U121" i="3" s="1"/>
  <c r="T130" i="3"/>
  <c r="U130" i="3" s="1"/>
  <c r="T140" i="3"/>
  <c r="U140" i="3" s="1"/>
  <c r="T149" i="3"/>
  <c r="U149" i="3" s="1"/>
  <c r="T159" i="3"/>
  <c r="U159" i="3" s="1"/>
  <c r="T178" i="3"/>
  <c r="U178" i="3" s="1"/>
  <c r="T218" i="3"/>
  <c r="U218" i="3" s="1"/>
  <c r="T228" i="3"/>
  <c r="U228" i="3" s="1"/>
  <c r="T239" i="3"/>
  <c r="U239" i="3" s="1"/>
  <c r="T249" i="3"/>
  <c r="U249" i="3" s="1"/>
  <c r="T260" i="3"/>
  <c r="U260" i="3" s="1"/>
  <c r="T281" i="3"/>
  <c r="U281" i="3" s="1"/>
  <c r="T302" i="3"/>
  <c r="U302" i="3" s="1"/>
  <c r="T312" i="3"/>
  <c r="U312" i="3" s="1"/>
  <c r="T336" i="3"/>
  <c r="U336" i="3" s="1"/>
  <c r="T404" i="3"/>
  <c r="U404" i="3" s="1"/>
  <c r="T443" i="3"/>
  <c r="U443" i="3" s="1"/>
  <c r="T457" i="3"/>
  <c r="U457" i="3" s="1"/>
  <c r="T470" i="3"/>
  <c r="U470" i="3" s="1"/>
  <c r="T499" i="3"/>
  <c r="U499" i="3" s="1"/>
  <c r="T516" i="3"/>
  <c r="U516" i="3" s="1"/>
  <c r="T563" i="3"/>
  <c r="U563" i="3" s="1"/>
  <c r="T592" i="3"/>
  <c r="U592" i="3" s="1"/>
  <c r="T610" i="3"/>
  <c r="U610" i="3" s="1"/>
  <c r="T627" i="3"/>
  <c r="U627" i="3" s="1"/>
  <c r="T660" i="3"/>
  <c r="U660" i="3" s="1"/>
  <c r="T697" i="3"/>
  <c r="U697" i="3" s="1"/>
  <c r="T750" i="3"/>
  <c r="U750" i="3" s="1"/>
  <c r="T783" i="3"/>
  <c r="U783" i="3" s="1"/>
  <c r="T920" i="3"/>
  <c r="U920" i="3" s="1"/>
  <c r="T986" i="3"/>
  <c r="U986" i="3" s="1"/>
  <c r="T1083" i="3"/>
  <c r="U1083" i="3" s="1"/>
  <c r="T1565" i="3"/>
  <c r="U1565" i="3" s="1"/>
  <c r="T1564" i="3"/>
  <c r="U1564" i="3" s="1"/>
  <c r="T1563" i="3"/>
  <c r="U1563" i="3" s="1"/>
  <c r="T1562" i="3"/>
  <c r="U1562" i="3" s="1"/>
  <c r="T1556" i="3"/>
  <c r="U1556" i="3" s="1"/>
  <c r="T1550" i="3"/>
  <c r="U1550" i="3" s="1"/>
  <c r="T1527" i="3"/>
  <c r="U1527" i="3" s="1"/>
  <c r="T1521" i="3"/>
  <c r="U1521" i="3" s="1"/>
  <c r="T1515" i="3"/>
  <c r="U1515" i="3" s="1"/>
  <c r="T1492" i="3"/>
  <c r="U1492" i="3" s="1"/>
  <c r="T1486" i="3"/>
  <c r="U1486" i="3" s="1"/>
  <c r="T1480" i="3"/>
  <c r="U1480" i="3" s="1"/>
  <c r="T1457" i="3"/>
  <c r="U1457" i="3" s="1"/>
  <c r="T1451" i="3"/>
  <c r="U1451" i="3" s="1"/>
  <c r="T1445" i="3"/>
  <c r="U1445" i="3" s="1"/>
  <c r="T1422" i="3"/>
  <c r="U1422" i="3" s="1"/>
  <c r="V1422" i="3" s="1"/>
  <c r="T1416" i="3"/>
  <c r="U1416" i="3" s="1"/>
  <c r="T1410" i="3"/>
  <c r="U1410" i="3" s="1"/>
  <c r="T1381" i="3"/>
  <c r="U1381" i="3" s="1"/>
  <c r="T1375" i="3"/>
  <c r="U1375" i="3" s="1"/>
  <c r="T1369" i="3"/>
  <c r="U1369" i="3" s="1"/>
  <c r="T1346" i="3"/>
  <c r="U1346" i="3" s="1"/>
  <c r="T1340" i="3"/>
  <c r="U1340" i="3" s="1"/>
  <c r="T1334" i="3"/>
  <c r="U1334" i="3" s="1"/>
  <c r="T1311" i="3"/>
  <c r="U1311" i="3" s="1"/>
  <c r="T1305" i="3"/>
  <c r="U1305" i="3" s="1"/>
  <c r="T1276" i="3"/>
  <c r="U1276" i="3" s="1"/>
  <c r="T1270" i="3"/>
  <c r="U1270" i="3" s="1"/>
  <c r="T1264" i="3"/>
  <c r="U1264" i="3" s="1"/>
  <c r="T1258" i="3"/>
  <c r="U1258" i="3" s="1"/>
  <c r="T1229" i="3"/>
  <c r="U1229" i="3" s="1"/>
  <c r="T1223" i="3"/>
  <c r="U1223" i="3" s="1"/>
  <c r="T1217" i="3"/>
  <c r="U1217" i="3" s="1"/>
  <c r="T1188" i="3"/>
  <c r="U1188" i="3" s="1"/>
  <c r="T1182" i="3"/>
  <c r="U1182" i="3" s="1"/>
  <c r="T1176" i="3"/>
  <c r="U1176" i="3" s="1"/>
  <c r="T1147" i="3"/>
  <c r="U1147" i="3" s="1"/>
  <c r="T1141" i="3"/>
  <c r="U1141" i="3" s="1"/>
  <c r="T1135" i="3"/>
  <c r="U1135" i="3" s="1"/>
  <c r="T1129" i="3"/>
  <c r="U1129" i="3" s="1"/>
  <c r="T1106" i="3"/>
  <c r="U1106" i="3" s="1"/>
  <c r="V1106" i="3" s="1"/>
  <c r="T1100" i="3"/>
  <c r="U1100" i="3" s="1"/>
  <c r="T1094" i="3"/>
  <c r="U1094" i="3" s="1"/>
  <c r="T1088" i="3"/>
  <c r="U1088" i="3" s="1"/>
  <c r="T1561" i="3"/>
  <c r="U1561" i="3" s="1"/>
  <c r="T1543" i="3"/>
  <c r="U1543" i="3" s="1"/>
  <c r="T1537" i="3"/>
  <c r="U1537" i="3" s="1"/>
  <c r="T1531" i="3"/>
  <c r="U1531" i="3" s="1"/>
  <c r="T1508" i="3"/>
  <c r="U1508" i="3" s="1"/>
  <c r="T1502" i="3"/>
  <c r="U1502" i="3" s="1"/>
  <c r="T1496" i="3"/>
  <c r="U1496" i="3" s="1"/>
  <c r="T1473" i="3"/>
  <c r="U1473" i="3" s="1"/>
  <c r="T1467" i="3"/>
  <c r="U1467" i="3" s="1"/>
  <c r="T1461" i="3"/>
  <c r="U1461" i="3" s="1"/>
  <c r="T1560" i="3"/>
  <c r="U1560" i="3" s="1"/>
  <c r="T1545" i="3"/>
  <c r="U1545" i="3" s="1"/>
  <c r="T1510" i="3"/>
  <c r="U1510" i="3" s="1"/>
  <c r="T1495" i="3"/>
  <c r="U1495" i="3" s="1"/>
  <c r="T1475" i="3"/>
  <c r="U1475" i="3" s="1"/>
  <c r="T1460" i="3"/>
  <c r="U1460" i="3" s="1"/>
  <c r="T1447" i="3"/>
  <c r="U1447" i="3" s="1"/>
  <c r="T1428" i="3"/>
  <c r="U1428" i="3" s="1"/>
  <c r="T1415" i="3"/>
  <c r="U1415" i="3" s="1"/>
  <c r="T1396" i="3"/>
  <c r="U1396" i="3" s="1"/>
  <c r="T1377" i="3"/>
  <c r="U1377" i="3" s="1"/>
  <c r="T1536" i="3"/>
  <c r="U1536" i="3" s="1"/>
  <c r="T1501" i="3"/>
  <c r="U1501" i="3" s="1"/>
  <c r="T1466" i="3"/>
  <c r="U1466" i="3" s="1"/>
  <c r="T1459" i="3"/>
  <c r="U1459" i="3" s="1"/>
  <c r="T1446" i="3"/>
  <c r="U1446" i="3" s="1"/>
  <c r="T1440" i="3"/>
  <c r="U1440" i="3" s="1"/>
  <c r="T1433" i="3"/>
  <c r="U1433" i="3" s="1"/>
  <c r="T1414" i="3"/>
  <c r="U1414" i="3" s="1"/>
  <c r="T1395" i="3"/>
  <c r="U1395" i="3" s="1"/>
  <c r="T1376" i="3"/>
  <c r="U1376" i="3" s="1"/>
  <c r="T1363" i="3"/>
  <c r="U1363" i="3" s="1"/>
  <c r="T1344" i="3"/>
  <c r="U1344" i="3" s="1"/>
  <c r="T1325" i="3"/>
  <c r="U1325" i="3" s="1"/>
  <c r="T1306" i="3"/>
  <c r="U1306" i="3" s="1"/>
  <c r="T1300" i="3"/>
  <c r="U1300" i="3" s="1"/>
  <c r="T1293" i="3"/>
  <c r="U1293" i="3" s="1"/>
  <c r="T1280" i="3"/>
  <c r="U1280" i="3" s="1"/>
  <c r="T1274" i="3"/>
  <c r="U1274" i="3" s="1"/>
  <c r="T1261" i="3"/>
  <c r="U1261" i="3" s="1"/>
  <c r="T1255" i="3"/>
  <c r="U1255" i="3" s="1"/>
  <c r="T1242" i="3"/>
  <c r="U1242" i="3" s="1"/>
  <c r="T1216" i="3"/>
  <c r="U1216" i="3" s="1"/>
  <c r="T1210" i="3"/>
  <c r="U1210" i="3" s="1"/>
  <c r="T1197" i="3"/>
  <c r="U1197" i="3" s="1"/>
  <c r="T1191" i="3"/>
  <c r="U1191" i="3" s="1"/>
  <c r="T1178" i="3"/>
  <c r="U1178" i="3" s="1"/>
  <c r="T1159" i="3"/>
  <c r="U1159" i="3" s="1"/>
  <c r="T1152" i="3"/>
  <c r="U1152" i="3" s="1"/>
  <c r="T1146" i="3"/>
  <c r="U1146" i="3" s="1"/>
  <c r="T1133" i="3"/>
  <c r="U1133" i="3" s="1"/>
  <c r="T1127" i="3"/>
  <c r="U1127" i="3" s="1"/>
  <c r="T1114" i="3"/>
  <c r="U1114" i="3" s="1"/>
  <c r="T1095" i="3"/>
  <c r="U1095" i="3" s="1"/>
  <c r="T1082" i="3"/>
  <c r="U1082" i="3" s="1"/>
  <c r="T1069" i="3"/>
  <c r="U1069" i="3" s="1"/>
  <c r="T1040" i="3"/>
  <c r="U1040" i="3" s="1"/>
  <c r="T1034" i="3"/>
  <c r="U1034" i="3" s="1"/>
  <c r="T1028" i="3"/>
  <c r="U1028" i="3" s="1"/>
  <c r="T1559" i="3"/>
  <c r="U1559" i="3" s="1"/>
  <c r="T1525" i="3"/>
  <c r="U1525" i="3" s="1"/>
  <c r="T1517" i="3"/>
  <c r="U1517" i="3" s="1"/>
  <c r="T1483" i="3"/>
  <c r="U1483" i="3" s="1"/>
  <c r="T1458" i="3"/>
  <c r="U1458" i="3" s="1"/>
  <c r="T1442" i="3"/>
  <c r="U1442" i="3" s="1"/>
  <c r="T1435" i="3"/>
  <c r="U1435" i="3" s="1"/>
  <c r="T1426" i="3"/>
  <c r="U1426" i="3" s="1"/>
  <c r="T1419" i="3"/>
  <c r="U1419" i="3" s="1"/>
  <c r="T1404" i="3"/>
  <c r="U1404" i="3" s="1"/>
  <c r="T1388" i="3"/>
  <c r="U1388" i="3" s="1"/>
  <c r="T1373" i="3"/>
  <c r="U1373" i="3" s="1"/>
  <c r="T1366" i="3"/>
  <c r="U1366" i="3" s="1"/>
  <c r="T1359" i="3"/>
  <c r="U1359" i="3" s="1"/>
  <c r="T1352" i="3"/>
  <c r="U1352" i="3" s="1"/>
  <c r="T1345" i="3"/>
  <c r="U1345" i="3" s="1"/>
  <c r="T1338" i="3"/>
  <c r="U1338" i="3" s="1"/>
  <c r="T1331" i="3"/>
  <c r="U1331" i="3" s="1"/>
  <c r="T1324" i="3"/>
  <c r="U1324" i="3" s="1"/>
  <c r="T1317" i="3"/>
  <c r="U1317" i="3" s="1"/>
  <c r="T1310" i="3"/>
  <c r="U1310" i="3" s="1"/>
  <c r="T1303" i="3"/>
  <c r="U1303" i="3" s="1"/>
  <c r="T1240" i="3"/>
  <c r="U1240" i="3" s="1"/>
  <c r="T1213" i="3"/>
  <c r="U1213" i="3" s="1"/>
  <c r="T1206" i="3"/>
  <c r="U1206" i="3" s="1"/>
  <c r="T1192" i="3"/>
  <c r="U1192" i="3" s="1"/>
  <c r="T1185" i="3"/>
  <c r="U1185" i="3" s="1"/>
  <c r="T1143" i="3"/>
  <c r="U1143" i="3" s="1"/>
  <c r="T1136" i="3"/>
  <c r="U1136" i="3" s="1"/>
  <c r="T1122" i="3"/>
  <c r="U1122" i="3" s="1"/>
  <c r="T1115" i="3"/>
  <c r="U1115" i="3" s="1"/>
  <c r="T1108" i="3"/>
  <c r="U1108" i="3" s="1"/>
  <c r="T1101" i="3"/>
  <c r="U1101" i="3" s="1"/>
  <c r="T1087" i="3"/>
  <c r="U1087" i="3" s="1"/>
  <c r="T1080" i="3"/>
  <c r="U1080" i="3" s="1"/>
  <c r="T1073" i="3"/>
  <c r="U1073" i="3" s="1"/>
  <c r="T1060" i="3"/>
  <c r="U1060" i="3" s="1"/>
  <c r="T1047" i="3"/>
  <c r="U1047" i="3" s="1"/>
  <c r="T1041" i="3"/>
  <c r="U1041" i="3" s="1"/>
  <c r="T1015" i="3"/>
  <c r="U1015" i="3" s="1"/>
  <c r="T1009" i="3"/>
  <c r="U1009" i="3" s="1"/>
  <c r="T1003" i="3"/>
  <c r="U1003" i="3" s="1"/>
  <c r="T974" i="3"/>
  <c r="U974" i="3" s="1"/>
  <c r="T1558" i="3"/>
  <c r="U1558" i="3" s="1"/>
  <c r="T1549" i="3"/>
  <c r="U1549" i="3" s="1"/>
  <c r="T1541" i="3"/>
  <c r="U1541" i="3" s="1"/>
  <c r="T1533" i="3"/>
  <c r="U1533" i="3" s="1"/>
  <c r="T1516" i="3"/>
  <c r="U1516" i="3" s="1"/>
  <c r="T1507" i="3"/>
  <c r="U1507" i="3" s="1"/>
  <c r="T1499" i="3"/>
  <c r="U1499" i="3" s="1"/>
  <c r="T1491" i="3"/>
  <c r="U1491" i="3" s="1"/>
  <c r="T1474" i="3"/>
  <c r="U1474" i="3" s="1"/>
  <c r="T1465" i="3"/>
  <c r="U1465" i="3" s="1"/>
  <c r="T1449" i="3"/>
  <c r="U1449" i="3" s="1"/>
  <c r="T1434" i="3"/>
  <c r="U1434" i="3" s="1"/>
  <c r="T1411" i="3"/>
  <c r="U1411" i="3" s="1"/>
  <c r="T1380" i="3"/>
  <c r="U1380" i="3" s="1"/>
  <c r="T1351" i="3"/>
  <c r="U1351" i="3" s="1"/>
  <c r="T1337" i="3"/>
  <c r="U1337" i="3" s="1"/>
  <c r="T1316" i="3"/>
  <c r="U1316" i="3" s="1"/>
  <c r="T1296" i="3"/>
  <c r="U1296" i="3" s="1"/>
  <c r="T1289" i="3"/>
  <c r="U1289" i="3" s="1"/>
  <c r="T1282" i="3"/>
  <c r="U1282" i="3" s="1"/>
  <c r="T1275" i="3"/>
  <c r="U1275" i="3" s="1"/>
  <c r="T1268" i="3"/>
  <c r="U1268" i="3" s="1"/>
  <c r="T1254" i="3"/>
  <c r="U1254" i="3" s="1"/>
  <c r="T1247" i="3"/>
  <c r="U1247" i="3" s="1"/>
  <c r="T1233" i="3"/>
  <c r="U1233" i="3" s="1"/>
  <c r="T1226" i="3"/>
  <c r="U1226" i="3" s="1"/>
  <c r="T1219" i="3"/>
  <c r="U1219" i="3" s="1"/>
  <c r="T1205" i="3"/>
  <c r="U1205" i="3" s="1"/>
  <c r="T1198" i="3"/>
  <c r="U1198" i="3" s="1"/>
  <c r="T1184" i="3"/>
  <c r="U1184" i="3" s="1"/>
  <c r="T1177" i="3"/>
  <c r="U1177" i="3" s="1"/>
  <c r="T1170" i="3"/>
  <c r="U1170" i="3" s="1"/>
  <c r="T1163" i="3"/>
  <c r="U1163" i="3" s="1"/>
  <c r="T1156" i="3"/>
  <c r="U1156" i="3" s="1"/>
  <c r="T1128" i="3"/>
  <c r="U1128" i="3" s="1"/>
  <c r="T1107" i="3"/>
  <c r="U1107" i="3" s="1"/>
  <c r="T1093" i="3"/>
  <c r="U1093" i="3" s="1"/>
  <c r="T1066" i="3"/>
  <c r="U1066" i="3" s="1"/>
  <c r="V1066" i="3" s="1"/>
  <c r="T1053" i="3"/>
  <c r="U1053" i="3" s="1"/>
  <c r="T1027" i="3"/>
  <c r="U1027" i="3" s="1"/>
  <c r="T1021" i="3"/>
  <c r="U1021" i="3" s="1"/>
  <c r="T997" i="3"/>
  <c r="U997" i="3" s="1"/>
  <c r="T991" i="3"/>
  <c r="U991" i="3" s="1"/>
  <c r="T985" i="3"/>
  <c r="U985" i="3" s="1"/>
  <c r="T979" i="3"/>
  <c r="U979" i="3" s="1"/>
  <c r="T1548" i="3"/>
  <c r="U1548" i="3" s="1"/>
  <c r="T1540" i="3"/>
  <c r="U1540" i="3" s="1"/>
  <c r="T1523" i="3"/>
  <c r="U1523" i="3" s="1"/>
  <c r="T1514" i="3"/>
  <c r="U1514" i="3" s="1"/>
  <c r="T1506" i="3"/>
  <c r="U1506" i="3" s="1"/>
  <c r="T1498" i="3"/>
  <c r="U1498" i="3" s="1"/>
  <c r="T1481" i="3"/>
  <c r="U1481" i="3" s="1"/>
  <c r="T1472" i="3"/>
  <c r="U1472" i="3" s="1"/>
  <c r="T1464" i="3"/>
  <c r="U1464" i="3" s="1"/>
  <c r="T1456" i="3"/>
  <c r="U1456" i="3" s="1"/>
  <c r="T1448" i="3"/>
  <c r="U1448" i="3" s="1"/>
  <c r="T1432" i="3"/>
  <c r="U1432" i="3" s="1"/>
  <c r="T1402" i="3"/>
  <c r="U1402" i="3" s="1"/>
  <c r="T1394" i="3"/>
  <c r="U1394" i="3" s="1"/>
  <c r="T1379" i="3"/>
  <c r="U1379" i="3" s="1"/>
  <c r="T1357" i="3"/>
  <c r="U1357" i="3" s="1"/>
  <c r="T1350" i="3"/>
  <c r="U1350" i="3" s="1"/>
  <c r="T1343" i="3"/>
  <c r="U1343" i="3" s="1"/>
  <c r="T1336" i="3"/>
  <c r="U1336" i="3" s="1"/>
  <c r="T1322" i="3"/>
  <c r="U1322" i="3" s="1"/>
  <c r="T1295" i="3"/>
  <c r="U1295" i="3" s="1"/>
  <c r="T1288" i="3"/>
  <c r="U1288" i="3" s="1"/>
  <c r="T1253" i="3"/>
  <c r="U1253" i="3" s="1"/>
  <c r="T1232" i="3"/>
  <c r="U1232" i="3" s="1"/>
  <c r="T1225" i="3"/>
  <c r="U1225" i="3" s="1"/>
  <c r="T1218" i="3"/>
  <c r="U1218" i="3" s="1"/>
  <c r="T1211" i="3"/>
  <c r="U1211" i="3" s="1"/>
  <c r="T1204" i="3"/>
  <c r="U1204" i="3" s="1"/>
  <c r="T1190" i="3"/>
  <c r="U1190" i="3" s="1"/>
  <c r="T1183" i="3"/>
  <c r="U1183" i="3" s="1"/>
  <c r="T1169" i="3"/>
  <c r="U1169" i="3" s="1"/>
  <c r="T1162" i="3"/>
  <c r="U1162" i="3" s="1"/>
  <c r="T1155" i="3"/>
  <c r="U1155" i="3" s="1"/>
  <c r="T1134" i="3"/>
  <c r="U1134" i="3" s="1"/>
  <c r="T1120" i="3"/>
  <c r="U1120" i="3" s="1"/>
  <c r="T1113" i="3"/>
  <c r="U1113" i="3" s="1"/>
  <c r="T1099" i="3"/>
  <c r="U1099" i="3" s="1"/>
  <c r="T1092" i="3"/>
  <c r="U1092" i="3" s="1"/>
  <c r="T1065" i="3"/>
  <c r="U1065" i="3" s="1"/>
  <c r="T1052" i="3"/>
  <c r="U1052" i="3" s="1"/>
  <c r="T1045" i="3"/>
  <c r="U1045" i="3" s="1"/>
  <c r="T1039" i="3"/>
  <c r="U1039" i="3" s="1"/>
  <c r="T1026" i="3"/>
  <c r="U1026" i="3" s="1"/>
  <c r="T1020" i="3"/>
  <c r="U1020" i="3" s="1"/>
  <c r="T996" i="3"/>
  <c r="U996" i="3" s="1"/>
  <c r="T990" i="3"/>
  <c r="U990" i="3" s="1"/>
  <c r="T984" i="3"/>
  <c r="U984" i="3" s="1"/>
  <c r="T955" i="3"/>
  <c r="U955" i="3" s="1"/>
  <c r="T949" i="3"/>
  <c r="U949" i="3" s="1"/>
  <c r="T943" i="3"/>
  <c r="U943" i="3" s="1"/>
  <c r="T937" i="3"/>
  <c r="U937" i="3" s="1"/>
  <c r="T908" i="3"/>
  <c r="U908" i="3" s="1"/>
  <c r="T902" i="3"/>
  <c r="U902" i="3" s="1"/>
  <c r="T896" i="3"/>
  <c r="U896" i="3" s="1"/>
  <c r="T1557" i="3"/>
  <c r="U1557" i="3" s="1"/>
  <c r="T1535" i="3"/>
  <c r="U1535" i="3" s="1"/>
  <c r="T1524" i="3"/>
  <c r="U1524" i="3" s="1"/>
  <c r="T1490" i="3"/>
  <c r="U1490" i="3" s="1"/>
  <c r="T1478" i="3"/>
  <c r="U1478" i="3" s="1"/>
  <c r="T1469" i="3"/>
  <c r="U1469" i="3" s="1"/>
  <c r="T1425" i="3"/>
  <c r="U1425" i="3" s="1"/>
  <c r="T1385" i="3"/>
  <c r="U1385" i="3" s="1"/>
  <c r="T1365" i="3"/>
  <c r="U1365" i="3" s="1"/>
  <c r="T1355" i="3"/>
  <c r="U1355" i="3" s="1"/>
  <c r="T1347" i="3"/>
  <c r="U1347" i="3" s="1"/>
  <c r="T1319" i="3"/>
  <c r="U1319" i="3" s="1"/>
  <c r="T1309" i="3"/>
  <c r="U1309" i="3" s="1"/>
  <c r="T1291" i="3"/>
  <c r="U1291" i="3" s="1"/>
  <c r="T1281" i="3"/>
  <c r="U1281" i="3" s="1"/>
  <c r="T1272" i="3"/>
  <c r="U1272" i="3" s="1"/>
  <c r="T1263" i="3"/>
  <c r="U1263" i="3" s="1"/>
  <c r="T1244" i="3"/>
  <c r="U1244" i="3" s="1"/>
  <c r="T1235" i="3"/>
  <c r="U1235" i="3" s="1"/>
  <c r="T1151" i="3"/>
  <c r="U1151" i="3" s="1"/>
  <c r="T1142" i="3"/>
  <c r="U1142" i="3" s="1"/>
  <c r="T1132" i="3"/>
  <c r="U1132" i="3" s="1"/>
  <c r="T1124" i="3"/>
  <c r="U1124" i="3" s="1"/>
  <c r="T1096" i="3"/>
  <c r="U1096" i="3" s="1"/>
  <c r="T1086" i="3"/>
  <c r="U1086" i="3" s="1"/>
  <c r="T1077" i="3"/>
  <c r="U1077" i="3" s="1"/>
  <c r="T1059" i="3"/>
  <c r="U1059" i="3" s="1"/>
  <c r="T1050" i="3"/>
  <c r="U1050" i="3" s="1"/>
  <c r="T1033" i="3"/>
  <c r="U1033" i="3" s="1"/>
  <c r="T1017" i="3"/>
  <c r="U1017" i="3" s="1"/>
  <c r="T1008" i="3"/>
  <c r="U1008" i="3" s="1"/>
  <c r="T993" i="3"/>
  <c r="U993" i="3" s="1"/>
  <c r="T977" i="3"/>
  <c r="U977" i="3" s="1"/>
  <c r="T956" i="3"/>
  <c r="U956" i="3" s="1"/>
  <c r="T936" i="3"/>
  <c r="U936" i="3" s="1"/>
  <c r="T930" i="3"/>
  <c r="U930" i="3" s="1"/>
  <c r="T917" i="3"/>
  <c r="U917" i="3" s="1"/>
  <c r="T911" i="3"/>
  <c r="U911" i="3" s="1"/>
  <c r="T898" i="3"/>
  <c r="U898" i="3" s="1"/>
  <c r="T892" i="3"/>
  <c r="U892" i="3" s="1"/>
  <c r="T879" i="3"/>
  <c r="U879" i="3" s="1"/>
  <c r="T867" i="3"/>
  <c r="U867" i="3" s="1"/>
  <c r="T861" i="3"/>
  <c r="U861" i="3" s="1"/>
  <c r="T855" i="3"/>
  <c r="U855" i="3" s="1"/>
  <c r="T849" i="3"/>
  <c r="U849" i="3" s="1"/>
  <c r="T1555" i="3"/>
  <c r="U1555" i="3" s="1"/>
  <c r="T1534" i="3"/>
  <c r="U1534" i="3" s="1"/>
  <c r="T1500" i="3"/>
  <c r="U1500" i="3" s="1"/>
  <c r="T1488" i="3"/>
  <c r="U1488" i="3" s="1"/>
  <c r="T1477" i="3"/>
  <c r="U1477" i="3" s="1"/>
  <c r="T1444" i="3"/>
  <c r="U1444" i="3" s="1"/>
  <c r="T1393" i="3"/>
  <c r="U1393" i="3" s="1"/>
  <c r="T1384" i="3"/>
  <c r="U1384" i="3" s="1"/>
  <c r="T1354" i="3"/>
  <c r="U1354" i="3" s="1"/>
  <c r="T1335" i="3"/>
  <c r="U1335" i="3" s="1"/>
  <c r="T1290" i="3"/>
  <c r="U1290" i="3" s="1"/>
  <c r="T1279" i="3"/>
  <c r="U1279" i="3" s="1"/>
  <c r="T1271" i="3"/>
  <c r="U1271" i="3" s="1"/>
  <c r="T1262" i="3"/>
  <c r="U1262" i="3" s="1"/>
  <c r="T1243" i="3"/>
  <c r="U1243" i="3" s="1"/>
  <c r="T1234" i="3"/>
  <c r="U1234" i="3" s="1"/>
  <c r="T1224" i="3"/>
  <c r="U1224" i="3" s="1"/>
  <c r="T1528" i="3"/>
  <c r="U1528" i="3" s="1"/>
  <c r="T1513" i="3"/>
  <c r="U1513" i="3" s="1"/>
  <c r="T1436" i="3"/>
  <c r="U1436" i="3" s="1"/>
  <c r="T1399" i="3"/>
  <c r="U1399" i="3" s="1"/>
  <c r="T1386" i="3"/>
  <c r="U1386" i="3" s="1"/>
  <c r="T1374" i="3"/>
  <c r="U1374" i="3" s="1"/>
  <c r="T1329" i="3"/>
  <c r="U1329" i="3" s="1"/>
  <c r="T1318" i="3"/>
  <c r="U1318" i="3" s="1"/>
  <c r="T1273" i="3"/>
  <c r="U1273" i="3" s="1"/>
  <c r="T1239" i="3"/>
  <c r="U1239" i="3" s="1"/>
  <c r="T1207" i="3"/>
  <c r="U1207" i="3" s="1"/>
  <c r="T1175" i="3"/>
  <c r="U1175" i="3" s="1"/>
  <c r="T1116" i="3"/>
  <c r="U1116" i="3" s="1"/>
  <c r="T1105" i="3"/>
  <c r="U1105" i="3" s="1"/>
  <c r="T1046" i="3"/>
  <c r="U1046" i="3" s="1"/>
  <c r="T1037" i="3"/>
  <c r="U1037" i="3" s="1"/>
  <c r="T1010" i="3"/>
  <c r="U1010" i="3" s="1"/>
  <c r="T983" i="3"/>
  <c r="U983" i="3" s="1"/>
  <c r="T967" i="3"/>
  <c r="U967" i="3" s="1"/>
  <c r="T959" i="3"/>
  <c r="U959" i="3" s="1"/>
  <c r="T932" i="3"/>
  <c r="U932" i="3" s="1"/>
  <c r="T863" i="3"/>
  <c r="U863" i="3" s="1"/>
  <c r="T850" i="3"/>
  <c r="U850" i="3" s="1"/>
  <c r="T844" i="3"/>
  <c r="U844" i="3" s="1"/>
  <c r="T837" i="3"/>
  <c r="U837" i="3" s="1"/>
  <c r="T825" i="3"/>
  <c r="U825" i="3" s="1"/>
  <c r="T819" i="3"/>
  <c r="U819" i="3" s="1"/>
  <c r="T813" i="3"/>
  <c r="U813" i="3" s="1"/>
  <c r="T807" i="3"/>
  <c r="U807" i="3" s="1"/>
  <c r="T778" i="3"/>
  <c r="U778" i="3" s="1"/>
  <c r="T772" i="3"/>
  <c r="U772" i="3" s="1"/>
  <c r="T1509" i="3"/>
  <c r="U1509" i="3" s="1"/>
  <c r="T1482" i="3"/>
  <c r="U1482" i="3" s="1"/>
  <c r="T1454" i="3"/>
  <c r="U1454" i="3" s="1"/>
  <c r="T1430" i="3"/>
  <c r="U1430" i="3" s="1"/>
  <c r="T1418" i="3"/>
  <c r="U1418" i="3" s="1"/>
  <c r="T1406" i="3"/>
  <c r="U1406" i="3" s="1"/>
  <c r="T1392" i="3"/>
  <c r="U1392" i="3" s="1"/>
  <c r="T1358" i="3"/>
  <c r="U1358" i="3" s="1"/>
  <c r="T1302" i="3"/>
  <c r="U1302" i="3" s="1"/>
  <c r="T1269" i="3"/>
  <c r="U1269" i="3" s="1"/>
  <c r="T1257" i="3"/>
  <c r="U1257" i="3" s="1"/>
  <c r="T1246" i="3"/>
  <c r="U1246" i="3" s="1"/>
  <c r="T1236" i="3"/>
  <c r="U1236" i="3" s="1"/>
  <c r="T1202" i="3"/>
  <c r="U1202" i="3" s="1"/>
  <c r="T1131" i="3"/>
  <c r="U1131" i="3" s="1"/>
  <c r="T1121" i="3"/>
  <c r="U1121" i="3" s="1"/>
  <c r="T1102" i="3"/>
  <c r="U1102" i="3" s="1"/>
  <c r="T1081" i="3"/>
  <c r="U1081" i="3" s="1"/>
  <c r="T1070" i="3"/>
  <c r="U1070" i="3" s="1"/>
  <c r="T1051" i="3"/>
  <c r="U1051" i="3" s="1"/>
  <c r="T1043" i="3"/>
  <c r="U1043" i="3" s="1"/>
  <c r="T1032" i="3"/>
  <c r="U1032" i="3" s="1"/>
  <c r="T1014" i="3"/>
  <c r="U1014" i="3" s="1"/>
  <c r="T998" i="3"/>
  <c r="U998" i="3" s="1"/>
  <c r="T1542" i="3"/>
  <c r="U1542" i="3" s="1"/>
  <c r="T1387" i="3"/>
  <c r="U1387" i="3" s="1"/>
  <c r="T1371" i="3"/>
  <c r="U1371" i="3" s="1"/>
  <c r="T1292" i="3"/>
  <c r="U1292" i="3" s="1"/>
  <c r="T1278" i="3"/>
  <c r="U1278" i="3" s="1"/>
  <c r="T1265" i="3"/>
  <c r="U1265" i="3" s="1"/>
  <c r="T1251" i="3"/>
  <c r="U1251" i="3" s="1"/>
  <c r="T1200" i="3"/>
  <c r="U1200" i="3" s="1"/>
  <c r="T1187" i="3"/>
  <c r="U1187" i="3" s="1"/>
  <c r="T1174" i="3"/>
  <c r="U1174" i="3" s="1"/>
  <c r="T1150" i="3"/>
  <c r="U1150" i="3" s="1"/>
  <c r="T1138" i="3"/>
  <c r="U1138" i="3" s="1"/>
  <c r="T1126" i="3"/>
  <c r="U1126" i="3" s="1"/>
  <c r="T1031" i="3"/>
  <c r="U1031" i="3" s="1"/>
  <c r="T989" i="3"/>
  <c r="U989" i="3" s="1"/>
  <c r="T971" i="3"/>
  <c r="U971" i="3" s="1"/>
  <c r="T963" i="3"/>
  <c r="U963" i="3" s="1"/>
  <c r="T1526" i="3"/>
  <c r="U1526" i="3" s="1"/>
  <c r="T1493" i="3"/>
  <c r="U1493" i="3" s="1"/>
  <c r="T1400" i="3"/>
  <c r="U1400" i="3" s="1"/>
  <c r="T1370" i="3"/>
  <c r="U1370" i="3" s="1"/>
  <c r="T1356" i="3"/>
  <c r="U1356" i="3" s="1"/>
  <c r="T1332" i="3"/>
  <c r="U1332" i="3" s="1"/>
  <c r="T1304" i="3"/>
  <c r="U1304" i="3" s="1"/>
  <c r="T1250" i="3"/>
  <c r="U1250" i="3" s="1"/>
  <c r="T1237" i="3"/>
  <c r="U1237" i="3" s="1"/>
  <c r="T1222" i="3"/>
  <c r="U1222" i="3" s="1"/>
  <c r="T1199" i="3"/>
  <c r="U1199" i="3" s="1"/>
  <c r="T1186" i="3"/>
  <c r="U1186" i="3" s="1"/>
  <c r="T1161" i="3"/>
  <c r="U1161" i="3" s="1"/>
  <c r="T1149" i="3"/>
  <c r="U1149" i="3" s="1"/>
  <c r="T1125" i="3"/>
  <c r="U1125" i="3" s="1"/>
  <c r="T1112" i="3"/>
  <c r="U1112" i="3" s="1"/>
  <c r="T1089" i="3"/>
  <c r="U1089" i="3" s="1"/>
  <c r="T1076" i="3"/>
  <c r="U1076" i="3" s="1"/>
  <c r="T1064" i="3"/>
  <c r="U1064" i="3" s="1"/>
  <c r="T1054" i="3"/>
  <c r="U1054" i="3" s="1"/>
  <c r="T1042" i="3"/>
  <c r="U1042" i="3" s="1"/>
  <c r="T999" i="3"/>
  <c r="U999" i="3" s="1"/>
  <c r="T980" i="3"/>
  <c r="U980" i="3" s="1"/>
  <c r="T962" i="3"/>
  <c r="U962" i="3" s="1"/>
  <c r="T954" i="3"/>
  <c r="U954" i="3" s="1"/>
  <c r="T939" i="3"/>
  <c r="U939" i="3" s="1"/>
  <c r="T931" i="3"/>
  <c r="U931" i="3" s="1"/>
  <c r="T923" i="3"/>
  <c r="U923" i="3" s="1"/>
  <c r="T893" i="3"/>
  <c r="U893" i="3" s="1"/>
  <c r="T886" i="3"/>
  <c r="U886" i="3" s="1"/>
  <c r="T864" i="3"/>
  <c r="U864" i="3" s="1"/>
  <c r="T857" i="3"/>
  <c r="U857" i="3" s="1"/>
  <c r="T816" i="3"/>
  <c r="U816" i="3" s="1"/>
  <c r="T797" i="3"/>
  <c r="U797" i="3" s="1"/>
  <c r="T784" i="3"/>
  <c r="U784" i="3" s="1"/>
  <c r="T771" i="3"/>
  <c r="U771" i="3" s="1"/>
  <c r="T765" i="3"/>
  <c r="U765" i="3" s="1"/>
  <c r="T736" i="3"/>
  <c r="U736" i="3" s="1"/>
  <c r="T730" i="3"/>
  <c r="U730" i="3" s="1"/>
  <c r="T724" i="3"/>
  <c r="U724" i="3" s="1"/>
  <c r="T695" i="3"/>
  <c r="U695" i="3" s="1"/>
  <c r="T689" i="3"/>
  <c r="U689" i="3" s="1"/>
  <c r="T683" i="3"/>
  <c r="U683" i="3" s="1"/>
  <c r="T677" i="3"/>
  <c r="U677" i="3" s="1"/>
  <c r="T654" i="3"/>
  <c r="U654" i="3" s="1"/>
  <c r="T648" i="3"/>
  <c r="U648" i="3" s="1"/>
  <c r="T642" i="3"/>
  <c r="U642" i="3" s="1"/>
  <c r="T636" i="3"/>
  <c r="U636" i="3" s="1"/>
  <c r="T607" i="3"/>
  <c r="U607" i="3" s="1"/>
  <c r="T601" i="3"/>
  <c r="U601" i="3" s="1"/>
  <c r="T595" i="3"/>
  <c r="U595" i="3" s="1"/>
  <c r="T566" i="3"/>
  <c r="U566" i="3" s="1"/>
  <c r="T560" i="3"/>
  <c r="U560" i="3" s="1"/>
  <c r="T554" i="3"/>
  <c r="U554" i="3" s="1"/>
  <c r="T548" i="3"/>
  <c r="U548" i="3" s="1"/>
  <c r="T519" i="3"/>
  <c r="U519" i="3" s="1"/>
  <c r="T513" i="3"/>
  <c r="U513" i="3" s="1"/>
  <c r="T507" i="3"/>
  <c r="U507" i="3" s="1"/>
  <c r="T478" i="3"/>
  <c r="U478" i="3" s="1"/>
  <c r="T472" i="3"/>
  <c r="U472" i="3" s="1"/>
  <c r="T466" i="3"/>
  <c r="U466" i="3" s="1"/>
  <c r="T460" i="3"/>
  <c r="U460" i="3" s="1"/>
  <c r="T431" i="3"/>
  <c r="U431" i="3" s="1"/>
  <c r="T425" i="3"/>
  <c r="U425" i="3" s="1"/>
  <c r="T419" i="3"/>
  <c r="U419" i="3" s="1"/>
  <c r="T390" i="3"/>
  <c r="U390" i="3" s="1"/>
  <c r="T384" i="3"/>
  <c r="U384" i="3" s="1"/>
  <c r="T378" i="3"/>
  <c r="U378" i="3" s="1"/>
  <c r="T372" i="3"/>
  <c r="U372" i="3" s="1"/>
  <c r="T343" i="3"/>
  <c r="U343" i="3" s="1"/>
  <c r="T337" i="3"/>
  <c r="U337" i="3" s="1"/>
  <c r="T331" i="3"/>
  <c r="U331" i="3" s="1"/>
  <c r="T1554" i="3"/>
  <c r="U1554" i="3" s="1"/>
  <c r="T1539" i="3"/>
  <c r="U1539" i="3" s="1"/>
  <c r="T1522" i="3"/>
  <c r="U1522" i="3" s="1"/>
  <c r="T1476" i="3"/>
  <c r="U1476" i="3" s="1"/>
  <c r="T1443" i="3"/>
  <c r="U1443" i="3" s="1"/>
  <c r="T1429" i="3"/>
  <c r="U1429" i="3" s="1"/>
  <c r="T1413" i="3"/>
  <c r="U1413" i="3" s="1"/>
  <c r="T1342" i="3"/>
  <c r="U1342" i="3" s="1"/>
  <c r="T1330" i="3"/>
  <c r="U1330" i="3" s="1"/>
  <c r="T1315" i="3"/>
  <c r="U1315" i="3" s="1"/>
  <c r="T1277" i="3"/>
  <c r="U1277" i="3" s="1"/>
  <c r="T1209" i="3"/>
  <c r="U1209" i="3" s="1"/>
  <c r="T1196" i="3"/>
  <c r="U1196" i="3" s="1"/>
  <c r="T1173" i="3"/>
  <c r="U1173" i="3" s="1"/>
  <c r="T1160" i="3"/>
  <c r="U1160" i="3" s="1"/>
  <c r="T1148" i="3"/>
  <c r="U1148" i="3" s="1"/>
  <c r="T1137" i="3"/>
  <c r="U1137" i="3" s="1"/>
  <c r="T1111" i="3"/>
  <c r="U1111" i="3" s="1"/>
  <c r="T1075" i="3"/>
  <c r="U1075" i="3" s="1"/>
  <c r="T1063" i="3"/>
  <c r="U1063" i="3" s="1"/>
  <c r="T1030" i="3"/>
  <c r="U1030" i="3" s="1"/>
  <c r="T1019" i="3"/>
  <c r="U1019" i="3" s="1"/>
  <c r="T1007" i="3"/>
  <c r="U1007" i="3" s="1"/>
  <c r="T988" i="3"/>
  <c r="U988" i="3" s="1"/>
  <c r="T970" i="3"/>
  <c r="U970" i="3" s="1"/>
  <c r="T961" i="3"/>
  <c r="U961" i="3" s="1"/>
  <c r="T946" i="3"/>
  <c r="U946" i="3" s="1"/>
  <c r="T938" i="3"/>
  <c r="U938" i="3" s="1"/>
  <c r="T915" i="3"/>
  <c r="U915" i="3" s="1"/>
  <c r="T900" i="3"/>
  <c r="U900" i="3" s="1"/>
  <c r="T885" i="3"/>
  <c r="U885" i="3" s="1"/>
  <c r="T877" i="3"/>
  <c r="U877" i="3" s="1"/>
  <c r="T856" i="3"/>
  <c r="U856" i="3" s="1"/>
  <c r="T842" i="3"/>
  <c r="U842" i="3" s="1"/>
  <c r="T835" i="3"/>
  <c r="U835" i="3" s="1"/>
  <c r="T828" i="3"/>
  <c r="U828" i="3" s="1"/>
  <c r="T822" i="3"/>
  <c r="U822" i="3" s="1"/>
  <c r="T809" i="3"/>
  <c r="U809" i="3" s="1"/>
  <c r="T803" i="3"/>
  <c r="U803" i="3" s="1"/>
  <c r="T790" i="3"/>
  <c r="U790" i="3" s="1"/>
  <c r="T777" i="3"/>
  <c r="U777" i="3" s="1"/>
  <c r="T759" i="3"/>
  <c r="U759" i="3" s="1"/>
  <c r="T753" i="3"/>
  <c r="U753" i="3" s="1"/>
  <c r="T747" i="3"/>
  <c r="U747" i="3" s="1"/>
  <c r="T741" i="3"/>
  <c r="U741" i="3" s="1"/>
  <c r="T718" i="3"/>
  <c r="U718" i="3" s="1"/>
  <c r="T712" i="3"/>
  <c r="U712" i="3" s="1"/>
  <c r="T706" i="3"/>
  <c r="U706" i="3" s="1"/>
  <c r="T700" i="3"/>
  <c r="U700" i="3" s="1"/>
  <c r="T671" i="3"/>
  <c r="U671" i="3" s="1"/>
  <c r="T665" i="3"/>
  <c r="U665" i="3" s="1"/>
  <c r="T659" i="3"/>
  <c r="U659" i="3" s="1"/>
  <c r="T630" i="3"/>
  <c r="U630" i="3" s="1"/>
  <c r="T624" i="3"/>
  <c r="U624" i="3" s="1"/>
  <c r="T618" i="3"/>
  <c r="U618" i="3" s="1"/>
  <c r="T612" i="3"/>
  <c r="U612" i="3" s="1"/>
  <c r="T589" i="3"/>
  <c r="U589" i="3" s="1"/>
  <c r="V589" i="3" s="1"/>
  <c r="T583" i="3"/>
  <c r="U583" i="3" s="1"/>
  <c r="T577" i="3"/>
  <c r="U577" i="3" s="1"/>
  <c r="T571" i="3"/>
  <c r="U571" i="3" s="1"/>
  <c r="T542" i="3"/>
  <c r="U542" i="3" s="1"/>
  <c r="T536" i="3"/>
  <c r="U536" i="3" s="1"/>
  <c r="T530" i="3"/>
  <c r="U530" i="3" s="1"/>
  <c r="T524" i="3"/>
  <c r="U524" i="3" s="1"/>
  <c r="T501" i="3"/>
  <c r="U501" i="3" s="1"/>
  <c r="T495" i="3"/>
  <c r="U495" i="3" s="1"/>
  <c r="T489" i="3"/>
  <c r="U489" i="3" s="1"/>
  <c r="T483" i="3"/>
  <c r="U483" i="3" s="1"/>
  <c r="T454" i="3"/>
  <c r="U454" i="3" s="1"/>
  <c r="T448" i="3"/>
  <c r="U448" i="3" s="1"/>
  <c r="T442" i="3"/>
  <c r="U442" i="3" s="1"/>
  <c r="T436" i="3"/>
  <c r="U436" i="3" s="1"/>
  <c r="T413" i="3"/>
  <c r="U413" i="3" s="1"/>
  <c r="T407" i="3"/>
  <c r="U407" i="3" s="1"/>
  <c r="T401" i="3"/>
  <c r="U401" i="3" s="1"/>
  <c r="T395" i="3"/>
  <c r="U395" i="3" s="1"/>
  <c r="T366" i="3"/>
  <c r="U366" i="3" s="1"/>
  <c r="T360" i="3"/>
  <c r="U360" i="3" s="1"/>
  <c r="T354" i="3"/>
  <c r="U354" i="3" s="1"/>
  <c r="T325" i="3"/>
  <c r="U325" i="3" s="1"/>
  <c r="T319" i="3"/>
  <c r="U319" i="3" s="1"/>
  <c r="T313" i="3"/>
  <c r="U313" i="3" s="1"/>
  <c r="T284" i="3"/>
  <c r="U284" i="3" s="1"/>
  <c r="T278" i="3"/>
  <c r="U278" i="3" s="1"/>
  <c r="T272" i="3"/>
  <c r="U272" i="3" s="1"/>
  <c r="T266" i="3"/>
  <c r="U266" i="3" s="1"/>
  <c r="T237" i="3"/>
  <c r="U237" i="3" s="1"/>
  <c r="T231" i="3"/>
  <c r="U231" i="3" s="1"/>
  <c r="T225" i="3"/>
  <c r="U225" i="3" s="1"/>
  <c r="T1553" i="3"/>
  <c r="U1553" i="3" s="1"/>
  <c r="T1532" i="3"/>
  <c r="U1532" i="3" s="1"/>
  <c r="T1489" i="3"/>
  <c r="U1489" i="3" s="1"/>
  <c r="T1470" i="3"/>
  <c r="U1470" i="3" s="1"/>
  <c r="T1450" i="3"/>
  <c r="U1450" i="3" s="1"/>
  <c r="T1408" i="3"/>
  <c r="U1408" i="3" s="1"/>
  <c r="T1368" i="3"/>
  <c r="U1368" i="3" s="1"/>
  <c r="T1298" i="3"/>
  <c r="U1298" i="3" s="1"/>
  <c r="T1283" i="3"/>
  <c r="U1283" i="3" s="1"/>
  <c r="T1512" i="3"/>
  <c r="U1512" i="3" s="1"/>
  <c r="T1487" i="3"/>
  <c r="U1487" i="3" s="1"/>
  <c r="T1468" i="3"/>
  <c r="U1468" i="3" s="1"/>
  <c r="T1427" i="3"/>
  <c r="U1427" i="3" s="1"/>
  <c r="T1407" i="3"/>
  <c r="U1407" i="3" s="1"/>
  <c r="T1390" i="3"/>
  <c r="U1390" i="3" s="1"/>
  <c r="T1314" i="3"/>
  <c r="U1314" i="3" s="1"/>
  <c r="T1259" i="3"/>
  <c r="U1259" i="3" s="1"/>
  <c r="T1208" i="3"/>
  <c r="U1208" i="3" s="1"/>
  <c r="T1158" i="3"/>
  <c r="U1158" i="3" s="1"/>
  <c r="T1144" i="3"/>
  <c r="U1144" i="3" s="1"/>
  <c r="T1551" i="3"/>
  <c r="U1551" i="3" s="1"/>
  <c r="T1529" i="3"/>
  <c r="U1529" i="3" s="1"/>
  <c r="T1505" i="3"/>
  <c r="U1505" i="3" s="1"/>
  <c r="T1485" i="3"/>
  <c r="U1485" i="3" s="1"/>
  <c r="T1441" i="3"/>
  <c r="U1441" i="3" s="1"/>
  <c r="T1423" i="3"/>
  <c r="U1423" i="3" s="1"/>
  <c r="T1405" i="3"/>
  <c r="U1405" i="3" s="1"/>
  <c r="T1383" i="3"/>
  <c r="U1383" i="3" s="1"/>
  <c r="T1328" i="3"/>
  <c r="U1328" i="3" s="1"/>
  <c r="T1312" i="3"/>
  <c r="U1312" i="3" s="1"/>
  <c r="T1221" i="3"/>
  <c r="U1221" i="3" s="1"/>
  <c r="T1172" i="3"/>
  <c r="U1172" i="3" s="1"/>
  <c r="T1157" i="3"/>
  <c r="U1157" i="3" s="1"/>
  <c r="T1140" i="3"/>
  <c r="U1140" i="3" s="1"/>
  <c r="T1123" i="3"/>
  <c r="U1123" i="3" s="1"/>
  <c r="T1074" i="3"/>
  <c r="U1074" i="3" s="1"/>
  <c r="T1002" i="3"/>
  <c r="U1002" i="3" s="1"/>
  <c r="T976" i="3"/>
  <c r="U976" i="3" s="1"/>
  <c r="T927" i="3"/>
  <c r="U927" i="3" s="1"/>
  <c r="T918" i="3"/>
  <c r="U918" i="3" s="1"/>
  <c r="T909" i="3"/>
  <c r="U909" i="3" s="1"/>
  <c r="T899" i="3"/>
  <c r="U899" i="3" s="1"/>
  <c r="T890" i="3"/>
  <c r="U890" i="3" s="1"/>
  <c r="T881" i="3"/>
  <c r="U881" i="3" s="1"/>
  <c r="T872" i="3"/>
  <c r="U872" i="3" s="1"/>
  <c r="T847" i="3"/>
  <c r="U847" i="3" s="1"/>
  <c r="T839" i="3"/>
  <c r="U839" i="3" s="1"/>
  <c r="T830" i="3"/>
  <c r="U830" i="3" s="1"/>
  <c r="T823" i="3"/>
  <c r="U823" i="3" s="1"/>
  <c r="T792" i="3"/>
  <c r="U792" i="3" s="1"/>
  <c r="T776" i="3"/>
  <c r="U776" i="3" s="1"/>
  <c r="T762" i="3"/>
  <c r="U762" i="3" s="1"/>
  <c r="T755" i="3"/>
  <c r="U755" i="3" s="1"/>
  <c r="T748" i="3"/>
  <c r="U748" i="3" s="1"/>
  <c r="T713" i="3"/>
  <c r="U713" i="3" s="1"/>
  <c r="T705" i="3"/>
  <c r="U705" i="3" s="1"/>
  <c r="T698" i="3"/>
  <c r="U698" i="3" s="1"/>
  <c r="T670" i="3"/>
  <c r="U670" i="3" s="1"/>
  <c r="T663" i="3"/>
  <c r="U663" i="3" s="1"/>
  <c r="T656" i="3"/>
  <c r="U656" i="3" s="1"/>
  <c r="T628" i="3"/>
  <c r="U628" i="3" s="1"/>
  <c r="T621" i="3"/>
  <c r="U621" i="3" s="1"/>
  <c r="T614" i="3"/>
  <c r="U614" i="3" s="1"/>
  <c r="T586" i="3"/>
  <c r="U586" i="3" s="1"/>
  <c r="T579" i="3"/>
  <c r="U579" i="3" s="1"/>
  <c r="T572" i="3"/>
  <c r="U572" i="3" s="1"/>
  <c r="T544" i="3"/>
  <c r="U544" i="3" s="1"/>
  <c r="T537" i="3"/>
  <c r="U537" i="3" s="1"/>
  <c r="T529" i="3"/>
  <c r="U529" i="3" s="1"/>
  <c r="T494" i="3"/>
  <c r="U494" i="3" s="1"/>
  <c r="T487" i="3"/>
  <c r="U487" i="3" s="1"/>
  <c r="T480" i="3"/>
  <c r="U480" i="3" s="1"/>
  <c r="T452" i="3"/>
  <c r="U452" i="3" s="1"/>
  <c r="T445" i="3"/>
  <c r="U445" i="3" s="1"/>
  <c r="T438" i="3"/>
  <c r="U438" i="3" s="1"/>
  <c r="T410" i="3"/>
  <c r="U410" i="3" s="1"/>
  <c r="T403" i="3"/>
  <c r="U403" i="3" s="1"/>
  <c r="T396" i="3"/>
  <c r="U396" i="3" s="1"/>
  <c r="T368" i="3"/>
  <c r="U368" i="3" s="1"/>
  <c r="T361" i="3"/>
  <c r="U361" i="3" s="1"/>
  <c r="T353" i="3"/>
  <c r="U353" i="3" s="1"/>
  <c r="T326" i="3"/>
  <c r="U326" i="3" s="1"/>
  <c r="T318" i="3"/>
  <c r="U318" i="3" s="1"/>
  <c r="T311" i="3"/>
  <c r="U311" i="3" s="1"/>
  <c r="T298" i="3"/>
  <c r="U298" i="3" s="1"/>
  <c r="T279" i="3"/>
  <c r="U279" i="3" s="1"/>
  <c r="T253" i="3"/>
  <c r="U253" i="3" s="1"/>
  <c r="T234" i="3"/>
  <c r="U234" i="3" s="1"/>
  <c r="T221" i="3"/>
  <c r="U221" i="3" s="1"/>
  <c r="T215" i="3"/>
  <c r="U215" i="3" s="1"/>
  <c r="T202" i="3"/>
  <c r="U202" i="3" s="1"/>
  <c r="T173" i="3"/>
  <c r="U173" i="3" s="1"/>
  <c r="T167" i="3"/>
  <c r="U167" i="3" s="1"/>
  <c r="T161" i="3"/>
  <c r="U161" i="3" s="1"/>
  <c r="T155" i="3"/>
  <c r="U155" i="3" s="1"/>
  <c r="T132" i="3"/>
  <c r="U132" i="3" s="1"/>
  <c r="T126" i="3"/>
  <c r="U126" i="3" s="1"/>
  <c r="T120" i="3"/>
  <c r="U120" i="3" s="1"/>
  <c r="T114" i="3"/>
  <c r="U114" i="3" s="1"/>
  <c r="T85" i="3"/>
  <c r="U85" i="3" s="1"/>
  <c r="T79" i="3"/>
  <c r="U79" i="3" s="1"/>
  <c r="T73" i="3"/>
  <c r="U73" i="3" s="1"/>
  <c r="T67" i="3"/>
  <c r="U67" i="3" s="1"/>
  <c r="T44" i="3"/>
  <c r="U44" i="3" s="1"/>
  <c r="T38" i="3"/>
  <c r="U38" i="3" s="1"/>
  <c r="T32" i="3"/>
  <c r="U32" i="3" s="1"/>
  <c r="T26" i="3"/>
  <c r="U26" i="3" s="1"/>
  <c r="T1497" i="3"/>
  <c r="U1497" i="3" s="1"/>
  <c r="T1453" i="3"/>
  <c r="U1453" i="3" s="1"/>
  <c r="T1437" i="3"/>
  <c r="U1437" i="3" s="1"/>
  <c r="T1417" i="3"/>
  <c r="U1417" i="3" s="1"/>
  <c r="T1397" i="3"/>
  <c r="U1397" i="3" s="1"/>
  <c r="T1360" i="3"/>
  <c r="U1360" i="3" s="1"/>
  <c r="T1252" i="3"/>
  <c r="U1252" i="3" s="1"/>
  <c r="T1215" i="3"/>
  <c r="U1215" i="3" s="1"/>
  <c r="T1181" i="3"/>
  <c r="U1181" i="3" s="1"/>
  <c r="T1167" i="3"/>
  <c r="U1167" i="3" s="1"/>
  <c r="T1118" i="3"/>
  <c r="U1118" i="3" s="1"/>
  <c r="T1103" i="3"/>
  <c r="U1103" i="3" s="1"/>
  <c r="T1084" i="3"/>
  <c r="U1084" i="3" s="1"/>
  <c r="T1055" i="3"/>
  <c r="U1055" i="3" s="1"/>
  <c r="T1038" i="3"/>
  <c r="U1038" i="3" s="1"/>
  <c r="T1024" i="3"/>
  <c r="U1024" i="3" s="1"/>
  <c r="T1011" i="3"/>
  <c r="U1011" i="3" s="1"/>
  <c r="T995" i="3"/>
  <c r="U995" i="3" s="1"/>
  <c r="T941" i="3"/>
  <c r="U941" i="3" s="1"/>
  <c r="T933" i="3"/>
  <c r="U933" i="3" s="1"/>
  <c r="T922" i="3"/>
  <c r="U922" i="3" s="1"/>
  <c r="T905" i="3"/>
  <c r="U905" i="3" s="1"/>
  <c r="T895" i="3"/>
  <c r="U895" i="3" s="1"/>
  <c r="T887" i="3"/>
  <c r="U887" i="3" s="1"/>
  <c r="T1552" i="3"/>
  <c r="U1552" i="3" s="1"/>
  <c r="T1519" i="3"/>
  <c r="U1519" i="3" s="1"/>
  <c r="T1455" i="3"/>
  <c r="U1455" i="3" s="1"/>
  <c r="T1424" i="3"/>
  <c r="U1424" i="3" s="1"/>
  <c r="T1367" i="3"/>
  <c r="U1367" i="3" s="1"/>
  <c r="T1341" i="3"/>
  <c r="U1341" i="3" s="1"/>
  <c r="T1313" i="3"/>
  <c r="U1313" i="3" s="1"/>
  <c r="T1286" i="3"/>
  <c r="U1286" i="3" s="1"/>
  <c r="T1260" i="3"/>
  <c r="U1260" i="3" s="1"/>
  <c r="T1238" i="3"/>
  <c r="U1238" i="3" s="1"/>
  <c r="T1193" i="3"/>
  <c r="U1193" i="3" s="1"/>
  <c r="T1068" i="3"/>
  <c r="U1068" i="3" s="1"/>
  <c r="T1049" i="3"/>
  <c r="U1049" i="3" s="1"/>
  <c r="T1035" i="3"/>
  <c r="U1035" i="3" s="1"/>
  <c r="T1013" i="3"/>
  <c r="U1013" i="3" s="1"/>
  <c r="T982" i="3"/>
  <c r="U982" i="3" s="1"/>
  <c r="T968" i="3"/>
  <c r="U968" i="3" s="1"/>
  <c r="T944" i="3"/>
  <c r="U944" i="3" s="1"/>
  <c r="T934" i="3"/>
  <c r="U934" i="3" s="1"/>
  <c r="T912" i="3"/>
  <c r="U912" i="3" s="1"/>
  <c r="T901" i="3"/>
  <c r="U901" i="3" s="1"/>
  <c r="T889" i="3"/>
  <c r="U889" i="3" s="1"/>
  <c r="T868" i="3"/>
  <c r="U868" i="3" s="1"/>
  <c r="T859" i="3"/>
  <c r="U859" i="3" s="1"/>
  <c r="T832" i="3"/>
  <c r="U832" i="3" s="1"/>
  <c r="T814" i="3"/>
  <c r="U814" i="3" s="1"/>
  <c r="T798" i="3"/>
  <c r="U798" i="3" s="1"/>
  <c r="T781" i="3"/>
  <c r="U781" i="3" s="1"/>
  <c r="T773" i="3"/>
  <c r="U773" i="3" s="1"/>
  <c r="T764" i="3"/>
  <c r="U764" i="3" s="1"/>
  <c r="T757" i="3"/>
  <c r="U757" i="3" s="1"/>
  <c r="T742" i="3"/>
  <c r="U742" i="3" s="1"/>
  <c r="T734" i="3"/>
  <c r="U734" i="3" s="1"/>
  <c r="T726" i="3"/>
  <c r="U726" i="3" s="1"/>
  <c r="T719" i="3"/>
  <c r="U719" i="3" s="1"/>
  <c r="T703" i="3"/>
  <c r="U703" i="3" s="1"/>
  <c r="T696" i="3"/>
  <c r="U696" i="3" s="1"/>
  <c r="T680" i="3"/>
  <c r="U680" i="3" s="1"/>
  <c r="T673" i="3"/>
  <c r="U673" i="3" s="1"/>
  <c r="T657" i="3"/>
  <c r="U657" i="3" s="1"/>
  <c r="T650" i="3"/>
  <c r="U650" i="3" s="1"/>
  <c r="T641" i="3"/>
  <c r="U641" i="3" s="1"/>
  <c r="T619" i="3"/>
  <c r="U619" i="3" s="1"/>
  <c r="T611" i="3"/>
  <c r="U611" i="3" s="1"/>
  <c r="T596" i="3"/>
  <c r="U596" i="3" s="1"/>
  <c r="T588" i="3"/>
  <c r="U588" i="3" s="1"/>
  <c r="T573" i="3"/>
  <c r="U573" i="3" s="1"/>
  <c r="T565" i="3"/>
  <c r="U565" i="3" s="1"/>
  <c r="T557" i="3"/>
  <c r="U557" i="3" s="1"/>
  <c r="T534" i="3"/>
  <c r="U534" i="3" s="1"/>
  <c r="T511" i="3"/>
  <c r="U511" i="3" s="1"/>
  <c r="T488" i="3"/>
  <c r="U488" i="3" s="1"/>
  <c r="T473" i="3"/>
  <c r="U473" i="3" s="1"/>
  <c r="T1547" i="3"/>
  <c r="U1547" i="3" s="1"/>
  <c r="T1421" i="3"/>
  <c r="U1421" i="3" s="1"/>
  <c r="T1362" i="3"/>
  <c r="U1362" i="3" s="1"/>
  <c r="T1284" i="3"/>
  <c r="U1284" i="3" s="1"/>
  <c r="T1212" i="3"/>
  <c r="U1212" i="3" s="1"/>
  <c r="T1189" i="3"/>
  <c r="U1189" i="3" s="1"/>
  <c r="T1145" i="3"/>
  <c r="U1145" i="3" s="1"/>
  <c r="T1104" i="3"/>
  <c r="U1104" i="3" s="1"/>
  <c r="T1048" i="3"/>
  <c r="U1048" i="3" s="1"/>
  <c r="T1029" i="3"/>
  <c r="U1029" i="3" s="1"/>
  <c r="T1012" i="3"/>
  <c r="U1012" i="3" s="1"/>
  <c r="T981" i="3"/>
  <c r="U981" i="3" s="1"/>
  <c r="T953" i="3"/>
  <c r="U953" i="3" s="1"/>
  <c r="T942" i="3"/>
  <c r="U942" i="3" s="1"/>
  <c r="T910" i="3"/>
  <c r="U910" i="3" s="1"/>
  <c r="T888" i="3"/>
  <c r="U888" i="3" s="1"/>
  <c r="T876" i="3"/>
  <c r="U876" i="3" s="1"/>
  <c r="T858" i="3"/>
  <c r="U858" i="3" s="1"/>
  <c r="T848" i="3"/>
  <c r="U848" i="3" s="1"/>
  <c r="T821" i="3"/>
  <c r="U821" i="3" s="1"/>
  <c r="T796" i="3"/>
  <c r="U796" i="3" s="1"/>
  <c r="T780" i="3"/>
  <c r="U780" i="3" s="1"/>
  <c r="T763" i="3"/>
  <c r="U763" i="3" s="1"/>
  <c r="T756" i="3"/>
  <c r="U756" i="3" s="1"/>
  <c r="T740" i="3"/>
  <c r="U740" i="3" s="1"/>
  <c r="V740" i="3" s="1"/>
  <c r="T725" i="3"/>
  <c r="U725" i="3" s="1"/>
  <c r="T717" i="3"/>
  <c r="U717" i="3" s="1"/>
  <c r="T702" i="3"/>
  <c r="U702" i="3" s="1"/>
  <c r="T694" i="3"/>
  <c r="U694" i="3" s="1"/>
  <c r="T679" i="3"/>
  <c r="U679" i="3" s="1"/>
  <c r="T672" i="3"/>
  <c r="U672" i="3" s="1"/>
  <c r="T640" i="3"/>
  <c r="U640" i="3" s="1"/>
  <c r="T1544" i="3"/>
  <c r="U1544" i="3" s="1"/>
  <c r="T1511" i="3"/>
  <c r="U1511" i="3" s="1"/>
  <c r="T1479" i="3"/>
  <c r="U1479" i="3" s="1"/>
  <c r="T1389" i="3"/>
  <c r="U1389" i="3" s="1"/>
  <c r="T1333" i="3"/>
  <c r="U1333" i="3" s="1"/>
  <c r="T1307" i="3"/>
  <c r="U1307" i="3" s="1"/>
  <c r="T1256" i="3"/>
  <c r="U1256" i="3" s="1"/>
  <c r="T1165" i="3"/>
  <c r="U1165" i="3" s="1"/>
  <c r="T1119" i="3"/>
  <c r="U1119" i="3" s="1"/>
  <c r="T1098" i="3"/>
  <c r="U1098" i="3" s="1"/>
  <c r="T1062" i="3"/>
  <c r="U1062" i="3" s="1"/>
  <c r="T964" i="3"/>
  <c r="U964" i="3" s="1"/>
  <c r="T929" i="3"/>
  <c r="U929" i="3" s="1"/>
  <c r="T919" i="3"/>
  <c r="U919" i="3" s="1"/>
  <c r="T907" i="3"/>
  <c r="U907" i="3" s="1"/>
  <c r="T897" i="3"/>
  <c r="U897" i="3" s="1"/>
  <c r="T838" i="3"/>
  <c r="U838" i="3" s="1"/>
  <c r="T820" i="3"/>
  <c r="U820" i="3" s="1"/>
  <c r="T804" i="3"/>
  <c r="U804" i="3" s="1"/>
  <c r="T779" i="3"/>
  <c r="U779" i="3" s="1"/>
  <c r="T746" i="3"/>
  <c r="U746" i="3" s="1"/>
  <c r="T739" i="3"/>
  <c r="U739" i="3" s="1"/>
  <c r="T723" i="3"/>
  <c r="U723" i="3" s="1"/>
  <c r="T716" i="3"/>
  <c r="U716" i="3" s="1"/>
  <c r="T701" i="3"/>
  <c r="U701" i="3" s="1"/>
  <c r="T693" i="3"/>
  <c r="U693" i="3" s="1"/>
  <c r="T678" i="3"/>
  <c r="U678" i="3" s="1"/>
  <c r="T662" i="3"/>
  <c r="U662" i="3" s="1"/>
  <c r="T639" i="3"/>
  <c r="U639" i="3" s="1"/>
  <c r="T632" i="3"/>
  <c r="U632" i="3" s="1"/>
  <c r="T616" i="3"/>
  <c r="U616" i="3" s="1"/>
  <c r="T609" i="3"/>
  <c r="U609" i="3" s="1"/>
  <c r="T593" i="3"/>
  <c r="U593" i="3" s="1"/>
  <c r="T578" i="3"/>
  <c r="U578" i="3" s="1"/>
  <c r="T555" i="3"/>
  <c r="U555" i="3" s="1"/>
  <c r="T532" i="3"/>
  <c r="U532" i="3" s="1"/>
  <c r="T509" i="3"/>
  <c r="U509" i="3" s="1"/>
  <c r="T493" i="3"/>
  <c r="U493" i="3" s="1"/>
  <c r="T1504" i="3"/>
  <c r="U1504" i="3" s="1"/>
  <c r="T1463" i="3"/>
  <c r="U1463" i="3" s="1"/>
  <c r="T1348" i="3"/>
  <c r="U1348" i="3" s="1"/>
  <c r="T1214" i="3"/>
  <c r="U1214" i="3" s="1"/>
  <c r="T1154" i="3"/>
  <c r="U1154" i="3" s="1"/>
  <c r="T1097" i="3"/>
  <c r="U1097" i="3" s="1"/>
  <c r="T1072" i="3"/>
  <c r="U1072" i="3" s="1"/>
  <c r="T1023" i="3"/>
  <c r="U1023" i="3" s="1"/>
  <c r="T960" i="3"/>
  <c r="U960" i="3" s="1"/>
  <c r="T903" i="3"/>
  <c r="U903" i="3" s="1"/>
  <c r="T836" i="3"/>
  <c r="U836" i="3" s="1"/>
  <c r="T802" i="3"/>
  <c r="U802" i="3" s="1"/>
  <c r="T768" i="3"/>
  <c r="U768" i="3" s="1"/>
  <c r="T749" i="3"/>
  <c r="U749" i="3" s="1"/>
  <c r="T738" i="3"/>
  <c r="U738" i="3" s="1"/>
  <c r="T728" i="3"/>
  <c r="U728" i="3" s="1"/>
  <c r="T687" i="3"/>
  <c r="U687" i="3" s="1"/>
  <c r="T667" i="3"/>
  <c r="U667" i="3" s="1"/>
  <c r="T626" i="3"/>
  <c r="U626" i="3" s="1"/>
  <c r="T608" i="3"/>
  <c r="U608" i="3" s="1"/>
  <c r="T598" i="3"/>
  <c r="U598" i="3" s="1"/>
  <c r="T580" i="3"/>
  <c r="U580" i="3" s="1"/>
  <c r="T570" i="3"/>
  <c r="U570" i="3" s="1"/>
  <c r="T552" i="3"/>
  <c r="U552" i="3" s="1"/>
  <c r="T525" i="3"/>
  <c r="U525" i="3" s="1"/>
  <c r="T515" i="3"/>
  <c r="U515" i="3" s="1"/>
  <c r="T463" i="3"/>
  <c r="U463" i="3" s="1"/>
  <c r="T456" i="3"/>
  <c r="U456" i="3" s="1"/>
  <c r="T440" i="3"/>
  <c r="U440" i="3" s="1"/>
  <c r="T433" i="3"/>
  <c r="U433" i="3" s="1"/>
  <c r="T417" i="3"/>
  <c r="U417" i="3" s="1"/>
  <c r="T402" i="3"/>
  <c r="U402" i="3" s="1"/>
  <c r="T379" i="3"/>
  <c r="U379" i="3" s="1"/>
  <c r="T356" i="3"/>
  <c r="U356" i="3" s="1"/>
  <c r="T348" i="3"/>
  <c r="U348" i="3" s="1"/>
  <c r="T333" i="3"/>
  <c r="U333" i="3" s="1"/>
  <c r="T317" i="3"/>
  <c r="U317" i="3" s="1"/>
  <c r="T295" i="3"/>
  <c r="U295" i="3" s="1"/>
  <c r="T288" i="3"/>
  <c r="U288" i="3" s="1"/>
  <c r="T261" i="3"/>
  <c r="U261" i="3" s="1"/>
  <c r="T246" i="3"/>
  <c r="U246" i="3" s="1"/>
  <c r="T198" i="3"/>
  <c r="U198" i="3" s="1"/>
  <c r="T192" i="3"/>
  <c r="U192" i="3" s="1"/>
  <c r="T179" i="3"/>
  <c r="U179" i="3" s="1"/>
  <c r="T166" i="3"/>
  <c r="U166" i="3" s="1"/>
  <c r="T147" i="3"/>
  <c r="U147" i="3" s="1"/>
  <c r="T134" i="3"/>
  <c r="U134" i="3" s="1"/>
  <c r="T128" i="3"/>
  <c r="U128" i="3" s="1"/>
  <c r="T115" i="3"/>
  <c r="U115" i="3" s="1"/>
  <c r="T109" i="3"/>
  <c r="U109" i="3" s="1"/>
  <c r="T102" i="3"/>
  <c r="U102" i="3" s="1"/>
  <c r="T89" i="3"/>
  <c r="U89" i="3" s="1"/>
  <c r="T83" i="3"/>
  <c r="U83" i="3" s="1"/>
  <c r="T70" i="3"/>
  <c r="U70" i="3" s="1"/>
  <c r="T64" i="3"/>
  <c r="U64" i="3" s="1"/>
  <c r="T51" i="3"/>
  <c r="U51" i="3" s="1"/>
  <c r="T25" i="3"/>
  <c r="U25" i="3" s="1"/>
  <c r="T1546" i="3"/>
  <c r="U1546" i="3" s="1"/>
  <c r="T1503" i="3"/>
  <c r="U1503" i="3" s="1"/>
  <c r="T1462" i="3"/>
  <c r="U1462" i="3" s="1"/>
  <c r="T1420" i="3"/>
  <c r="U1420" i="3" s="1"/>
  <c r="T1308" i="3"/>
  <c r="U1308" i="3" s="1"/>
  <c r="T1180" i="3"/>
  <c r="U1180" i="3" s="1"/>
  <c r="T1071" i="3"/>
  <c r="U1071" i="3" s="1"/>
  <c r="T1538" i="3"/>
  <c r="U1538" i="3" s="1"/>
  <c r="T1378" i="3"/>
  <c r="U1378" i="3" s="1"/>
  <c r="T1301" i="3"/>
  <c r="U1301" i="3" s="1"/>
  <c r="T1241" i="3"/>
  <c r="U1241" i="3" s="1"/>
  <c r="T1203" i="3"/>
  <c r="U1203" i="3" s="1"/>
  <c r="T1179" i="3"/>
  <c r="U1179" i="3" s="1"/>
  <c r="T1153" i="3"/>
  <c r="U1153" i="3" s="1"/>
  <c r="T1044" i="3"/>
  <c r="U1044" i="3" s="1"/>
  <c r="T1022" i="3"/>
  <c r="U1022" i="3" s="1"/>
  <c r="T1000" i="3"/>
  <c r="U1000" i="3" s="1"/>
  <c r="T958" i="3"/>
  <c r="U958" i="3" s="1"/>
  <c r="T945" i="3"/>
  <c r="U945" i="3" s="1"/>
  <c r="T884" i="3"/>
  <c r="U884" i="3" s="1"/>
  <c r="T846" i="3"/>
  <c r="U846" i="3" s="1"/>
  <c r="T834" i="3"/>
  <c r="U834" i="3" s="1"/>
  <c r="T824" i="3"/>
  <c r="U824" i="3" s="1"/>
  <c r="T811" i="3"/>
  <c r="U811" i="3" s="1"/>
  <c r="T789" i="3"/>
  <c r="U789" i="3" s="1"/>
  <c r="T767" i="3"/>
  <c r="U767" i="3" s="1"/>
  <c r="T737" i="3"/>
  <c r="U737" i="3" s="1"/>
  <c r="T727" i="3"/>
  <c r="U727" i="3" s="1"/>
  <c r="T685" i="3"/>
  <c r="U685" i="3" s="1"/>
  <c r="T675" i="3"/>
  <c r="U675" i="3" s="1"/>
  <c r="T666" i="3"/>
  <c r="U666" i="3" s="1"/>
  <c r="T634" i="3"/>
  <c r="U634" i="3" s="1"/>
  <c r="T625" i="3"/>
  <c r="U625" i="3" s="1"/>
  <c r="T615" i="3"/>
  <c r="U615" i="3" s="1"/>
  <c r="T597" i="3"/>
  <c r="U597" i="3" s="1"/>
  <c r="T551" i="3"/>
  <c r="U551" i="3" s="1"/>
  <c r="T541" i="3"/>
  <c r="U541" i="3" s="1"/>
  <c r="T523" i="3"/>
  <c r="U523" i="3" s="1"/>
  <c r="T514" i="3"/>
  <c r="U514" i="3" s="1"/>
  <c r="T496" i="3"/>
  <c r="U496" i="3" s="1"/>
  <c r="T486" i="3"/>
  <c r="U486" i="3" s="1"/>
  <c r="T462" i="3"/>
  <c r="U462" i="3" s="1"/>
  <c r="T455" i="3"/>
  <c r="U455" i="3" s="1"/>
  <c r="T439" i="3"/>
  <c r="U439" i="3" s="1"/>
  <c r="T432" i="3"/>
  <c r="U432" i="3" s="1"/>
  <c r="T423" i="3"/>
  <c r="U423" i="3" s="1"/>
  <c r="T400" i="3"/>
  <c r="U400" i="3" s="1"/>
  <c r="T377" i="3"/>
  <c r="U377" i="3" s="1"/>
  <c r="T370" i="3"/>
  <c r="U370" i="3" s="1"/>
  <c r="T355" i="3"/>
  <c r="U355" i="3" s="1"/>
  <c r="T347" i="3"/>
  <c r="U347" i="3" s="1"/>
  <c r="T339" i="3"/>
  <c r="U339" i="3" s="1"/>
  <c r="T316" i="3"/>
  <c r="U316" i="3" s="1"/>
  <c r="T301" i="3"/>
  <c r="U301" i="3" s="1"/>
  <c r="T294" i="3"/>
  <c r="U294" i="3" s="1"/>
  <c r="T287" i="3"/>
  <c r="U287" i="3" s="1"/>
  <c r="T259" i="3"/>
  <c r="U259" i="3" s="1"/>
  <c r="T252" i="3"/>
  <c r="U252" i="3" s="1"/>
  <c r="T245" i="3"/>
  <c r="U245" i="3" s="1"/>
  <c r="T224" i="3"/>
  <c r="U224" i="3" s="1"/>
  <c r="T191" i="3"/>
  <c r="U191" i="3" s="1"/>
  <c r="T184" i="3"/>
  <c r="U184" i="3" s="1"/>
  <c r="T165" i="3"/>
  <c r="U165" i="3" s="1"/>
  <c r="T146" i="3"/>
  <c r="U146" i="3" s="1"/>
  <c r="T133" i="3"/>
  <c r="U133" i="3" s="1"/>
  <c r="T127" i="3"/>
  <c r="U127" i="3" s="1"/>
  <c r="T101" i="3"/>
  <c r="U101" i="3" s="1"/>
  <c r="T82" i="3"/>
  <c r="U82" i="3" s="1"/>
  <c r="T69" i="3"/>
  <c r="U69" i="3" s="1"/>
  <c r="T63" i="3"/>
  <c r="U63" i="3" s="1"/>
  <c r="T50" i="3"/>
  <c r="U50" i="3" s="1"/>
  <c r="T37" i="3"/>
  <c r="U37" i="3" s="1"/>
  <c r="T24" i="3"/>
  <c r="U24" i="3" s="1"/>
  <c r="T15" i="3"/>
  <c r="U15" i="3" s="1"/>
  <c r="T1452" i="3"/>
  <c r="U1452" i="3" s="1"/>
  <c r="T1412" i="3"/>
  <c r="U1412" i="3" s="1"/>
  <c r="T1339" i="3"/>
  <c r="U1339" i="3" s="1"/>
  <c r="T1267" i="3"/>
  <c r="U1267" i="3" s="1"/>
  <c r="T1117" i="3"/>
  <c r="U1117" i="3" s="1"/>
  <c r="T1067" i="3"/>
  <c r="U1067" i="3" s="1"/>
  <c r="T1018" i="3"/>
  <c r="U1018" i="3" s="1"/>
  <c r="T975" i="3"/>
  <c r="U975" i="3" s="1"/>
  <c r="T928" i="3"/>
  <c r="U928" i="3" s="1"/>
  <c r="T914" i="3"/>
  <c r="U914" i="3" s="1"/>
  <c r="T871" i="3"/>
  <c r="U871" i="3" s="1"/>
  <c r="T800" i="3"/>
  <c r="U800" i="3" s="1"/>
  <c r="T788" i="3"/>
  <c r="U788" i="3" s="1"/>
  <c r="T745" i="3"/>
  <c r="U745" i="3" s="1"/>
  <c r="T715" i="3"/>
  <c r="U715" i="3" s="1"/>
  <c r="T684" i="3"/>
  <c r="U684" i="3" s="1"/>
  <c r="T664" i="3"/>
  <c r="U664" i="3" s="1"/>
  <c r="T653" i="3"/>
  <c r="U653" i="3" s="1"/>
  <c r="T644" i="3"/>
  <c r="U644" i="3" s="1"/>
  <c r="T633" i="3"/>
  <c r="U633" i="3" s="1"/>
  <c r="T623" i="3"/>
  <c r="U623" i="3" s="1"/>
  <c r="T605" i="3"/>
  <c r="U605" i="3" s="1"/>
  <c r="T587" i="3"/>
  <c r="U587" i="3" s="1"/>
  <c r="T568" i="3"/>
  <c r="U568" i="3" s="1"/>
  <c r="T559" i="3"/>
  <c r="U559" i="3" s="1"/>
  <c r="T550" i="3"/>
  <c r="U550" i="3" s="1"/>
  <c r="T522" i="3"/>
  <c r="U522" i="3" s="1"/>
  <c r="T504" i="3"/>
  <c r="U504" i="3" s="1"/>
  <c r="T477" i="3"/>
  <c r="U477" i="3" s="1"/>
  <c r="T469" i="3"/>
  <c r="U469" i="3" s="1"/>
  <c r="T446" i="3"/>
  <c r="U446" i="3" s="1"/>
  <c r="T430" i="3"/>
  <c r="U430" i="3" s="1"/>
  <c r="T415" i="3"/>
  <c r="U415" i="3" s="1"/>
  <c r="T408" i="3"/>
  <c r="U408" i="3" s="1"/>
  <c r="T385" i="3"/>
  <c r="U385" i="3" s="1"/>
  <c r="T362" i="3"/>
  <c r="U362" i="3" s="1"/>
  <c r="T346" i="3"/>
  <c r="U346" i="3" s="1"/>
  <c r="T330" i="3"/>
  <c r="U330" i="3" s="1"/>
  <c r="T323" i="3"/>
  <c r="U323" i="3" s="1"/>
  <c r="T308" i="3"/>
  <c r="U308" i="3" s="1"/>
  <c r="T280" i="3"/>
  <c r="U280" i="3" s="1"/>
  <c r="T273" i="3"/>
  <c r="U273" i="3" s="1"/>
  <c r="T265" i="3"/>
  <c r="U265" i="3" s="1"/>
  <c r="T238" i="3"/>
  <c r="U238" i="3" s="1"/>
  <c r="T217" i="3"/>
  <c r="U217" i="3" s="1"/>
  <c r="T210" i="3"/>
  <c r="U210" i="3" s="1"/>
  <c r="T203" i="3"/>
  <c r="U203" i="3" s="1"/>
  <c r="T197" i="3"/>
  <c r="U197" i="3" s="1"/>
  <c r="V197" i="3" s="1"/>
  <c r="T190" i="3"/>
  <c r="U190" i="3" s="1"/>
  <c r="T177" i="3"/>
  <c r="U177" i="3" s="1"/>
  <c r="T171" i="3"/>
  <c r="U171" i="3" s="1"/>
  <c r="T158" i="3"/>
  <c r="U158" i="3" s="1"/>
  <c r="T152" i="3"/>
  <c r="U152" i="3" s="1"/>
  <c r="T139" i="3"/>
  <c r="U139" i="3" s="1"/>
  <c r="T113" i="3"/>
  <c r="U113" i="3" s="1"/>
  <c r="T107" i="3"/>
  <c r="U107" i="3" s="1"/>
  <c r="T94" i="3"/>
  <c r="U94" i="3" s="1"/>
  <c r="T88" i="3"/>
  <c r="U88" i="3" s="1"/>
  <c r="T75" i="3"/>
  <c r="U75" i="3" s="1"/>
  <c r="T56" i="3"/>
  <c r="U56" i="3" s="1"/>
  <c r="T49" i="3"/>
  <c r="U49" i="3" s="1"/>
  <c r="T43" i="3"/>
  <c r="U43" i="3" s="1"/>
  <c r="T30" i="3"/>
  <c r="U30" i="3" s="1"/>
  <c r="T18" i="3"/>
  <c r="U18" i="3" s="1"/>
  <c r="T1409" i="3"/>
  <c r="U1409" i="3" s="1"/>
  <c r="T1299" i="3"/>
  <c r="U1299" i="3" s="1"/>
  <c r="T1266" i="3"/>
  <c r="U1266" i="3" s="1"/>
  <c r="T1231" i="3"/>
  <c r="U1231" i="3" s="1"/>
  <c r="T1091" i="3"/>
  <c r="U1091" i="3" s="1"/>
  <c r="T994" i="3"/>
  <c r="U994" i="3" s="1"/>
  <c r="T913" i="3"/>
  <c r="U913" i="3" s="1"/>
  <c r="T883" i="3"/>
  <c r="U883" i="3" s="1"/>
  <c r="T870" i="3"/>
  <c r="U870" i="3" s="1"/>
  <c r="T845" i="3"/>
  <c r="U845" i="3" s="1"/>
  <c r="T833" i="3"/>
  <c r="U833" i="3" s="1"/>
  <c r="T810" i="3"/>
  <c r="U810" i="3" s="1"/>
  <c r="T799" i="3"/>
  <c r="U799" i="3" s="1"/>
  <c r="T787" i="3"/>
  <c r="U787" i="3" s="1"/>
  <c r="T766" i="3"/>
  <c r="U766" i="3" s="1"/>
  <c r="T735" i="3"/>
  <c r="U735" i="3" s="1"/>
  <c r="T704" i="3"/>
  <c r="U704" i="3" s="1"/>
  <c r="T674" i="3"/>
  <c r="U674" i="3" s="1"/>
  <c r="T576" i="3"/>
  <c r="U576" i="3" s="1"/>
  <c r="T549" i="3"/>
  <c r="U549" i="3" s="1"/>
  <c r="T540" i="3"/>
  <c r="U540" i="3" s="1"/>
  <c r="T531" i="3"/>
  <c r="U531" i="3" s="1"/>
  <c r="T512" i="3"/>
  <c r="U512" i="3" s="1"/>
  <c r="T503" i="3"/>
  <c r="U503" i="3" s="1"/>
  <c r="T485" i="3"/>
  <c r="U485" i="3" s="1"/>
  <c r="T461" i="3"/>
  <c r="U461" i="3" s="1"/>
  <c r="T453" i="3"/>
  <c r="U453" i="3" s="1"/>
  <c r="T422" i="3"/>
  <c r="U422" i="3" s="1"/>
  <c r="T399" i="3"/>
  <c r="U399" i="3" s="1"/>
  <c r="T392" i="3"/>
  <c r="U392" i="3" s="1"/>
  <c r="T376" i="3"/>
  <c r="U376" i="3" s="1"/>
  <c r="T369" i="3"/>
  <c r="U369" i="3" s="1"/>
  <c r="T338" i="3"/>
  <c r="U338" i="3" s="1"/>
  <c r="T315" i="3"/>
  <c r="U315" i="3" s="1"/>
  <c r="T307" i="3"/>
  <c r="U307" i="3" s="1"/>
  <c r="T300" i="3"/>
  <c r="U300" i="3" s="1"/>
  <c r="T293" i="3"/>
  <c r="U293" i="3" s="1"/>
  <c r="T286" i="3"/>
  <c r="U286" i="3" s="1"/>
  <c r="T258" i="3"/>
  <c r="U258" i="3" s="1"/>
  <c r="T251" i="3"/>
  <c r="U251" i="3" s="1"/>
  <c r="T244" i="3"/>
  <c r="U244" i="3" s="1"/>
  <c r="T230" i="3"/>
  <c r="U230" i="3" s="1"/>
  <c r="T223" i="3"/>
  <c r="U223" i="3" s="1"/>
  <c r="T196" i="3"/>
  <c r="U196" i="3" s="1"/>
  <c r="T183" i="3"/>
  <c r="U183" i="3" s="1"/>
  <c r="T164" i="3"/>
  <c r="U164" i="3" s="1"/>
  <c r="T145" i="3"/>
  <c r="U145" i="3" s="1"/>
  <c r="T119" i="3"/>
  <c r="U119" i="3" s="1"/>
  <c r="T100" i="3"/>
  <c r="U100" i="3" s="1"/>
  <c r="T81" i="3"/>
  <c r="U81" i="3" s="1"/>
  <c r="T68" i="3"/>
  <c r="U68" i="3" s="1"/>
  <c r="T62" i="3"/>
  <c r="U62" i="3" s="1"/>
  <c r="T55" i="3"/>
  <c r="U55" i="3" s="1"/>
  <c r="T36" i="3"/>
  <c r="U36" i="3" s="1"/>
  <c r="T23" i="3"/>
  <c r="U23" i="3" s="1"/>
  <c r="T1530" i="3"/>
  <c r="U1530" i="3" s="1"/>
  <c r="T1494" i="3"/>
  <c r="U1494" i="3" s="1"/>
  <c r="T1439" i="3"/>
  <c r="U1439" i="3" s="1"/>
  <c r="T1372" i="3"/>
  <c r="U1372" i="3" s="1"/>
  <c r="T1327" i="3"/>
  <c r="U1327" i="3" s="1"/>
  <c r="T1297" i="3"/>
  <c r="U1297" i="3" s="1"/>
  <c r="T1230" i="3"/>
  <c r="U1230" i="3" s="1"/>
  <c r="T1201" i="3"/>
  <c r="U1201" i="3" s="1"/>
  <c r="T1171" i="3"/>
  <c r="U1171" i="3" s="1"/>
  <c r="T1139" i="3"/>
  <c r="U1139" i="3" s="1"/>
  <c r="T1090" i="3"/>
  <c r="U1090" i="3" s="1"/>
  <c r="T1061" i="3"/>
  <c r="U1061" i="3" s="1"/>
  <c r="T1016" i="3"/>
  <c r="U1016" i="3" s="1"/>
  <c r="T992" i="3"/>
  <c r="U992" i="3" s="1"/>
  <c r="T973" i="3"/>
  <c r="U973" i="3" s="1"/>
  <c r="T957" i="3"/>
  <c r="U957" i="3" s="1"/>
  <c r="T940" i="3"/>
  <c r="U940" i="3" s="1"/>
  <c r="T882" i="3"/>
  <c r="U882" i="3" s="1"/>
  <c r="T869" i="3"/>
  <c r="U869" i="3" s="1"/>
  <c r="T854" i="3"/>
  <c r="U854" i="3" s="1"/>
  <c r="T786" i="3"/>
  <c r="U786" i="3" s="1"/>
  <c r="T775" i="3"/>
  <c r="U775" i="3" s="1"/>
  <c r="T754" i="3"/>
  <c r="U754" i="3" s="1"/>
  <c r="T744" i="3"/>
  <c r="U744" i="3" s="1"/>
  <c r="T714" i="3"/>
  <c r="U714" i="3" s="1"/>
  <c r="T682" i="3"/>
  <c r="U682" i="3" s="1"/>
  <c r="T652" i="3"/>
  <c r="U652" i="3" s="1"/>
  <c r="T643" i="3"/>
  <c r="U643" i="3" s="1"/>
  <c r="T622" i="3"/>
  <c r="U622" i="3" s="1"/>
  <c r="T613" i="3"/>
  <c r="U613" i="3" s="1"/>
  <c r="T604" i="3"/>
  <c r="U604" i="3" s="1"/>
  <c r="T594" i="3"/>
  <c r="U594" i="3" s="1"/>
  <c r="T585" i="3"/>
  <c r="U585" i="3" s="1"/>
  <c r="T558" i="3"/>
  <c r="U558" i="3" s="1"/>
  <c r="T539" i="3"/>
  <c r="U539" i="3" s="1"/>
  <c r="T521" i="3"/>
  <c r="U521" i="3" s="1"/>
  <c r="T476" i="3"/>
  <c r="U476" i="3" s="1"/>
  <c r="T468" i="3"/>
  <c r="U468" i="3" s="1"/>
  <c r="T437" i="3"/>
  <c r="U437" i="3" s="1"/>
  <c r="T429" i="3"/>
  <c r="U429" i="3" s="1"/>
  <c r="T406" i="3"/>
  <c r="U406" i="3" s="1"/>
  <c r="T383" i="3"/>
  <c r="U383" i="3" s="1"/>
  <c r="T352" i="3"/>
  <c r="U352" i="3" s="1"/>
  <c r="T345" i="3"/>
  <c r="U345" i="3" s="1"/>
  <c r="T322" i="3"/>
  <c r="U322" i="3" s="1"/>
  <c r="T1484" i="3"/>
  <c r="U1484" i="3" s="1"/>
  <c r="T1403" i="3"/>
  <c r="U1403" i="3" s="1"/>
  <c r="T1364" i="3"/>
  <c r="U1364" i="3" s="1"/>
  <c r="T1326" i="3"/>
  <c r="U1326" i="3" s="1"/>
  <c r="T1294" i="3"/>
  <c r="U1294" i="3" s="1"/>
  <c r="T1228" i="3"/>
  <c r="U1228" i="3" s="1"/>
  <c r="T1195" i="3"/>
  <c r="U1195" i="3" s="1"/>
  <c r="T1168" i="3"/>
  <c r="U1168" i="3" s="1"/>
  <c r="T1110" i="3"/>
  <c r="U1110" i="3" s="1"/>
  <c r="T1085" i="3"/>
  <c r="U1085" i="3" s="1"/>
  <c r="T1058" i="3"/>
  <c r="U1058" i="3" s="1"/>
  <c r="T972" i="3"/>
  <c r="U972" i="3" s="1"/>
  <c r="T926" i="3"/>
  <c r="U926" i="3" s="1"/>
  <c r="T6" i="3"/>
  <c r="U6" i="3" s="1"/>
  <c r="T10" i="3"/>
  <c r="U10" i="3" s="1"/>
  <c r="T35" i="3"/>
  <c r="U35" i="3" s="1"/>
  <c r="T54" i="3"/>
  <c r="U54" i="3" s="1"/>
  <c r="T65" i="3"/>
  <c r="U65" i="3" s="1"/>
  <c r="T84" i="3"/>
  <c r="U84" i="3" s="1"/>
  <c r="T131" i="3"/>
  <c r="U131" i="3" s="1"/>
  <c r="T180" i="3"/>
  <c r="U180" i="3" s="1"/>
  <c r="T199" i="3"/>
  <c r="U199" i="3" s="1"/>
  <c r="T208" i="3"/>
  <c r="U208" i="3" s="1"/>
  <c r="T229" i="3"/>
  <c r="U229" i="3" s="1"/>
  <c r="T241" i="3"/>
  <c r="U241" i="3" s="1"/>
  <c r="T250" i="3"/>
  <c r="U250" i="3" s="1"/>
  <c r="T262" i="3"/>
  <c r="U262" i="3" s="1"/>
  <c r="T292" i="3"/>
  <c r="U292" i="3" s="1"/>
  <c r="T314" i="3"/>
  <c r="U314" i="3" s="1"/>
  <c r="T341" i="3"/>
  <c r="U341" i="3" s="1"/>
  <c r="T380" i="3"/>
  <c r="U380" i="3" s="1"/>
  <c r="T393" i="3"/>
  <c r="U393" i="3" s="1"/>
  <c r="T405" i="3"/>
  <c r="U405" i="3" s="1"/>
  <c r="T444" i="3"/>
  <c r="U444" i="3" s="1"/>
  <c r="T500" i="3"/>
  <c r="U500" i="3" s="1"/>
  <c r="T547" i="3"/>
  <c r="U547" i="3" s="1"/>
  <c r="T564" i="3"/>
  <c r="U564" i="3" s="1"/>
  <c r="T646" i="3"/>
  <c r="U646" i="3" s="1"/>
  <c r="T661" i="3"/>
  <c r="U661" i="3" s="1"/>
  <c r="T732" i="3"/>
  <c r="U732" i="3" s="1"/>
  <c r="T751" i="3"/>
  <c r="U751" i="3" s="1"/>
  <c r="T769" i="3"/>
  <c r="U769" i="3" s="1"/>
  <c r="T806" i="3"/>
  <c r="U806" i="3" s="1"/>
  <c r="T866" i="3"/>
  <c r="U866" i="3" s="1"/>
  <c r="T924" i="3"/>
  <c r="U924" i="3" s="1"/>
  <c r="T951" i="3"/>
  <c r="U951" i="3" s="1"/>
  <c r="T987" i="3"/>
  <c r="U987" i="3" s="1"/>
  <c r="T1036" i="3"/>
  <c r="U1036" i="3" s="1"/>
  <c r="T1164" i="3"/>
  <c r="U1164" i="3" s="1"/>
  <c r="T1245" i="3"/>
  <c r="U1245" i="3" s="1"/>
  <c r="T1321" i="3"/>
  <c r="U1321" i="3" s="1"/>
  <c r="T1401" i="3"/>
  <c r="U1401" i="3" s="1"/>
  <c r="Y17" i="1"/>
  <c r="V16" i="1"/>
  <c r="V17" i="1"/>
  <c r="V8" i="1"/>
  <c r="V3" i="1"/>
  <c r="Z12" i="1"/>
  <c r="Z10" i="1"/>
  <c r="Z2" i="1"/>
  <c r="V6" i="1"/>
  <c r="V9" i="1"/>
  <c r="Z14" i="1"/>
  <c r="Z17" i="1" s="1"/>
  <c r="V15" i="1"/>
  <c r="V7" i="1"/>
  <c r="V1000" i="3" l="1"/>
  <c r="V1494" i="3"/>
  <c r="V414" i="3"/>
  <c r="V913" i="3"/>
  <c r="V132" i="3"/>
  <c r="V501" i="3"/>
  <c r="V1548" i="3"/>
  <c r="V1458" i="3"/>
  <c r="V1127" i="3"/>
  <c r="V545" i="3"/>
  <c r="V154" i="3"/>
  <c r="V957" i="3"/>
  <c r="V654" i="3"/>
  <c r="V370" i="3"/>
  <c r="V1386" i="3"/>
  <c r="V392" i="3"/>
  <c r="V88" i="3"/>
  <c r="V848" i="3"/>
  <c r="V1476" i="3"/>
  <c r="V1440" i="3"/>
  <c r="V978" i="3"/>
  <c r="V348" i="3"/>
  <c r="V241" i="3"/>
  <c r="V1512" i="3"/>
  <c r="V66" i="3"/>
  <c r="V1044" i="3"/>
  <c r="V1530" i="3"/>
  <c r="V219" i="3"/>
  <c r="V523" i="3"/>
  <c r="V719" i="3"/>
  <c r="V1170" i="3"/>
  <c r="V22" i="3"/>
  <c r="V479" i="3"/>
  <c r="V44" i="3"/>
  <c r="V1300" i="3"/>
  <c r="V176" i="3"/>
  <c r="V1350" i="3"/>
  <c r="V1022" i="3"/>
  <c r="V870" i="3"/>
  <c r="V457" i="3"/>
  <c r="V263" i="3"/>
  <c r="V1149" i="3"/>
  <c r="V892" i="3"/>
  <c r="V1192" i="3"/>
  <c r="V783" i="3"/>
  <c r="V804" i="3"/>
  <c r="V697" i="3"/>
  <c r="V329" i="3"/>
  <c r="V762" i="3"/>
  <c r="V435" i="3"/>
  <c r="V1256" i="3"/>
  <c r="V611" i="3"/>
  <c r="V1368" i="3"/>
  <c r="V1278" i="3"/>
  <c r="V1214" i="3"/>
  <c r="V632" i="3"/>
  <c r="V1234" i="3"/>
  <c r="V1333" i="3"/>
  <c r="V1404" i="3"/>
  <c r="V2" i="3"/>
  <c r="V307" i="3"/>
  <c r="V567" i="3"/>
  <c r="V675" i="3"/>
  <c r="V1315" i="3"/>
  <c r="V1087" i="3"/>
  <c r="V935" i="3"/>
  <c r="V826" i="3"/>
  <c r="V110" i="3"/>
  <c r="V285" i="3"/>
  <c r="Z4" i="1"/>
  <c r="V5" i="1"/>
  <c r="V13" i="1"/>
  <c r="V11" i="1"/>
  <c r="V14" i="1"/>
  <c r="V12" i="1"/>
  <c r="V10" i="1"/>
  <c r="V4" i="1"/>
  <c r="V2" i="1"/>
  <c r="W117" i="1" l="1"/>
  <c r="X117" i="1" s="1"/>
  <c r="W83" i="1"/>
  <c r="X83" i="1" s="1"/>
  <c r="W60" i="1"/>
  <c r="X60" i="1" s="1"/>
  <c r="W50" i="1"/>
  <c r="X50" i="1" s="1"/>
  <c r="W47" i="1"/>
  <c r="X47" i="1" s="1"/>
  <c r="W40" i="1"/>
  <c r="X40" i="1" s="1"/>
  <c r="W37" i="1"/>
  <c r="X37" i="1" s="1"/>
  <c r="W43" i="1"/>
  <c r="X43" i="1" s="1"/>
  <c r="W80" i="1"/>
  <c r="X80" i="1" s="1"/>
  <c r="W73" i="1"/>
  <c r="X73" i="1" s="1"/>
  <c r="W70" i="1"/>
  <c r="X70" i="1" s="1"/>
  <c r="W30" i="1"/>
  <c r="X30" i="1" s="1"/>
  <c r="W106" i="1"/>
  <c r="X106" i="1" s="1"/>
  <c r="W103" i="1"/>
  <c r="X103" i="1" s="1"/>
  <c r="W86" i="1"/>
  <c r="X86" i="1" s="1"/>
  <c r="W33" i="1"/>
  <c r="X33" i="1" s="1"/>
  <c r="W23" i="1"/>
  <c r="X23" i="1" s="1"/>
  <c r="W77" i="1"/>
  <c r="X77" i="1" s="1"/>
  <c r="W124" i="1"/>
  <c r="X124" i="1" s="1"/>
  <c r="W120" i="1"/>
  <c r="X120" i="1" s="1"/>
  <c r="W113" i="1"/>
  <c r="X113" i="1" s="1"/>
  <c r="W109" i="1"/>
  <c r="X109" i="1" s="1"/>
  <c r="W96" i="1"/>
  <c r="X96" i="1" s="1"/>
  <c r="W89" i="1"/>
  <c r="X89" i="1" s="1"/>
  <c r="W76" i="1"/>
  <c r="X76" i="1" s="1"/>
  <c r="W66" i="1"/>
  <c r="X66" i="1" s="1"/>
  <c r="W63" i="1"/>
  <c r="X63" i="1" s="1"/>
  <c r="W56" i="1"/>
  <c r="X56" i="1" s="1"/>
  <c r="W53" i="1"/>
  <c r="X53" i="1" s="1"/>
  <c r="W26" i="1"/>
  <c r="X26" i="1" s="1"/>
  <c r="W116" i="1"/>
  <c r="X116" i="1" s="1"/>
  <c r="W99" i="1"/>
  <c r="X99" i="1" s="1"/>
  <c r="W92" i="1"/>
  <c r="X92" i="1" s="1"/>
  <c r="W59" i="1"/>
  <c r="X59" i="1" s="1"/>
  <c r="W36" i="1"/>
  <c r="X36" i="1" s="1"/>
  <c r="W49" i="1"/>
  <c r="X49" i="1" s="1"/>
  <c r="W39" i="1"/>
  <c r="X39" i="1" s="1"/>
  <c r="W29" i="1"/>
  <c r="X29" i="1" s="1"/>
  <c r="W121" i="1"/>
  <c r="X121" i="1" s="1"/>
  <c r="W93" i="1"/>
  <c r="X93" i="1" s="1"/>
  <c r="W46" i="1"/>
  <c r="X46" i="1" s="1"/>
  <c r="W102" i="1"/>
  <c r="X102" i="1" s="1"/>
  <c r="W85" i="1"/>
  <c r="X85" i="1" s="1"/>
  <c r="W82" i="1"/>
  <c r="X82" i="1" s="1"/>
  <c r="W79" i="1"/>
  <c r="X79" i="1" s="1"/>
  <c r="W72" i="1"/>
  <c r="X72" i="1" s="1"/>
  <c r="W69" i="1"/>
  <c r="X69" i="1" s="1"/>
  <c r="W42" i="1"/>
  <c r="X42" i="1" s="1"/>
  <c r="W88" i="1"/>
  <c r="X88" i="1" s="1"/>
  <c r="W58" i="1"/>
  <c r="X58" i="1" s="1"/>
  <c r="W123" i="1"/>
  <c r="X123" i="1" s="1"/>
  <c r="W112" i="1"/>
  <c r="X112" i="1" s="1"/>
  <c r="W105" i="1"/>
  <c r="X105" i="1" s="1"/>
  <c r="W95" i="1"/>
  <c r="X95" i="1" s="1"/>
  <c r="W75" i="1"/>
  <c r="X75" i="1" s="1"/>
  <c r="W52" i="1"/>
  <c r="X52" i="1" s="1"/>
  <c r="W32" i="1"/>
  <c r="X32" i="1" s="1"/>
  <c r="W45" i="1"/>
  <c r="X45" i="1" s="1"/>
  <c r="W27" i="1"/>
  <c r="X27" i="1" s="1"/>
  <c r="W119" i="1"/>
  <c r="X119" i="1" s="1"/>
  <c r="W108" i="1"/>
  <c r="X108" i="1" s="1"/>
  <c r="W65" i="1"/>
  <c r="X65" i="1" s="1"/>
  <c r="W62" i="1"/>
  <c r="X62" i="1" s="1"/>
  <c r="W55" i="1"/>
  <c r="X55" i="1" s="1"/>
  <c r="W35" i="1"/>
  <c r="X35" i="1" s="1"/>
  <c r="W25" i="1"/>
  <c r="X25" i="1" s="1"/>
  <c r="W22" i="1"/>
  <c r="X22" i="1" s="1"/>
  <c r="W115" i="1"/>
  <c r="X115" i="1" s="1"/>
  <c r="W28" i="1"/>
  <c r="X28" i="1" s="1"/>
  <c r="W97" i="1"/>
  <c r="X97" i="1" s="1"/>
  <c r="W91" i="1"/>
  <c r="X91" i="1" s="1"/>
  <c r="W101" i="1"/>
  <c r="X101" i="1" s="1"/>
  <c r="W98" i="1"/>
  <c r="X98" i="1" s="1"/>
  <c r="W68" i="1"/>
  <c r="X68" i="1" s="1"/>
  <c r="W84" i="1"/>
  <c r="X84" i="1" s="1"/>
  <c r="W78" i="1"/>
  <c r="X78" i="1" s="1"/>
  <c r="W71" i="1"/>
  <c r="X71" i="1" s="1"/>
  <c r="W51" i="1"/>
  <c r="X51" i="1" s="1"/>
  <c r="W48" i="1"/>
  <c r="X48" i="1" s="1"/>
  <c r="W41" i="1"/>
  <c r="X41" i="1" s="1"/>
  <c r="W38" i="1"/>
  <c r="X38" i="1" s="1"/>
  <c r="W122" i="1"/>
  <c r="X122" i="1" s="1"/>
  <c r="W111" i="1"/>
  <c r="X111" i="1" s="1"/>
  <c r="W94" i="1"/>
  <c r="X94" i="1" s="1"/>
  <c r="W81" i="1"/>
  <c r="X81" i="1" s="1"/>
  <c r="W110" i="1"/>
  <c r="X110" i="1" s="1"/>
  <c r="W118" i="1"/>
  <c r="X118" i="1" s="1"/>
  <c r="W74" i="1"/>
  <c r="X74" i="1" s="1"/>
  <c r="W61" i="1"/>
  <c r="X61" i="1" s="1"/>
  <c r="W31" i="1"/>
  <c r="X31" i="1" s="1"/>
  <c r="W107" i="1"/>
  <c r="X107" i="1" s="1"/>
  <c r="W104" i="1"/>
  <c r="X104" i="1" s="1"/>
  <c r="W44" i="1"/>
  <c r="X44" i="1" s="1"/>
  <c r="W34" i="1"/>
  <c r="X34" i="1" s="1"/>
  <c r="W24" i="1"/>
  <c r="X24" i="1" s="1"/>
  <c r="W21" i="1"/>
  <c r="X21" i="1" s="1"/>
  <c r="W114" i="1"/>
  <c r="X114" i="1" s="1"/>
  <c r="W90" i="1"/>
  <c r="X90" i="1" s="1"/>
  <c r="W87" i="1"/>
  <c r="X87" i="1" s="1"/>
  <c r="W67" i="1"/>
  <c r="X67" i="1" s="1"/>
  <c r="W64" i="1"/>
  <c r="X64" i="1" s="1"/>
  <c r="W57" i="1"/>
  <c r="X57" i="1" s="1"/>
  <c r="W54" i="1"/>
  <c r="X54" i="1" s="1"/>
  <c r="W100" i="1"/>
  <c r="X100" i="1" s="1"/>
</calcChain>
</file>

<file path=xl/sharedStrings.xml><?xml version="1.0" encoding="utf-8"?>
<sst xmlns="http://schemas.openxmlformats.org/spreadsheetml/2006/main" count="6593" uniqueCount="474">
  <si>
    <t>Categoria veicoli
Fahrzeugkategorie</t>
  </si>
  <si>
    <t>Carico per asse (kN)
Achslast (kN)</t>
  </si>
  <si>
    <t>Coef. equiv.
Äquivalenz-Koeff.</t>
  </si>
  <si>
    <t>Camion leggeri &lt;7,5m
Leichte LKW &lt;7,5m</t>
  </si>
  <si>
    <t>Camion pesanti &gt;7,5m
Schwere LKW &gt;7,5m</t>
  </si>
  <si>
    <t>Autotreni
Lastzüge</t>
  </si>
  <si>
    <t>Autoarticolati
Sattelzugmaschinen</t>
  </si>
  <si>
    <t>A</t>
  </si>
  <si>
    <t>B</t>
  </si>
  <si>
    <t>C</t>
  </si>
  <si>
    <t xml:space="preserve">Contatraffico
Verkehrszähler
</t>
  </si>
  <si>
    <t>Comune
Gemeinde</t>
  </si>
  <si>
    <t>Latitudine
Breitengrad</t>
  </si>
  <si>
    <t>Longitudine
Längengrad</t>
  </si>
  <si>
    <t>Feriale
Werktags</t>
  </si>
  <si>
    <t>Festivo
Festtag</t>
  </si>
  <si>
    <t>Prefestivo
Vor dem Feiertag</t>
  </si>
  <si>
    <t>TGM Totale
DTV Insgesamt</t>
  </si>
  <si>
    <t>TGM Leggero
DTV Leichter Verkehr</t>
  </si>
  <si>
    <t>TGM Pesante
DTV Schwerer Verkehr</t>
  </si>
  <si>
    <t>C / A (%)</t>
  </si>
  <si>
    <t>Moto
Motorräder</t>
  </si>
  <si>
    <t>Auto e piccoli furgoni
PKW und kleine Lieferwagen</t>
  </si>
  <si>
    <t>Auto con rimorchio
Pkw mit Anhänger</t>
  </si>
  <si>
    <t>Furgoni
Lieferwagen</t>
  </si>
  <si>
    <t>Autobus
Autobusse</t>
  </si>
  <si>
    <t>Altri veicoli
Andere Fahrzeuge</t>
  </si>
  <si>
    <t>Coef.equiv.min
Mindest-Äquivalenz-Koeffizient</t>
  </si>
  <si>
    <r>
      <rPr>
        <b/>
        <sz val="14"/>
        <rFont val="Calibri"/>
        <family val="2"/>
        <scheme val="minor"/>
      </rPr>
      <t>ESAL80kN</t>
    </r>
    <r>
      <rPr>
        <b/>
        <sz val="11"/>
        <rFont val="Calibri"/>
        <family val="2"/>
        <scheme val="minor"/>
      </rPr>
      <t xml:space="preserve"> </t>
    </r>
  </si>
  <si>
    <t>1 (SS12, Km 402+400)</t>
  </si>
  <si>
    <t>Salorno</t>
  </si>
  <si>
    <t>Camion pesanti &gt;7,5m
SCARICO</t>
  </si>
  <si>
    <t>Autotreni
SCARICO</t>
  </si>
  <si>
    <t>Autoarticolati
SCARICO</t>
  </si>
  <si>
    <t>CARICO</t>
  </si>
  <si>
    <t>SCARICO</t>
  </si>
  <si>
    <t>2 (SS12, Km 420+430)</t>
  </si>
  <si>
    <t>Ora</t>
  </si>
  <si>
    <t>3 (SS12, Km 432+690)</t>
  </si>
  <si>
    <t>Laives</t>
  </si>
  <si>
    <t>4 (SS12, Km 442+350)</t>
  </si>
  <si>
    <t>Cornedo all'Isarco</t>
  </si>
  <si>
    <t>5 (SS12, Km 461+950)</t>
  </si>
  <si>
    <t>Barbiano</t>
  </si>
  <si>
    <t>6 (SS12, Km 474+240)</t>
  </si>
  <si>
    <t>Velturno</t>
  </si>
  <si>
    <t>7 (SS12, Km 480+840)</t>
  </si>
  <si>
    <t>Varna</t>
  </si>
  <si>
    <t>8 (SS12, Km 495+900)</t>
  </si>
  <si>
    <t>Campo di Trens</t>
  </si>
  <si>
    <t>9 (SS12, Km 510+090)</t>
  </si>
  <si>
    <t>Vipiteno</t>
  </si>
  <si>
    <t>10 (SS12, Km 522+700)</t>
  </si>
  <si>
    <t>Brennero</t>
  </si>
  <si>
    <t>11 (SS38, Km 152+480)</t>
  </si>
  <si>
    <t>Lasa</t>
  </si>
  <si>
    <t>12 (SS38, Km 174+100)</t>
  </si>
  <si>
    <t>Laces</t>
  </si>
  <si>
    <t>13 (SS38, Km 189+910)</t>
  </si>
  <si>
    <t>Parcines</t>
  </si>
  <si>
    <t>14 (SS38, Km 193+510)</t>
  </si>
  <si>
    <t>15 (SP165, Km 211+850)</t>
  </si>
  <si>
    <t>Gargazzone</t>
  </si>
  <si>
    <t>16 (SP165, Km 222+000)</t>
  </si>
  <si>
    <t>Bolzano</t>
  </si>
  <si>
    <t>17 (SS38, Km 212+620)</t>
  </si>
  <si>
    <t>Terlano</t>
  </si>
  <si>
    <t>18 (SS40, Km 31+050)</t>
  </si>
  <si>
    <t>Curon Venosta</t>
  </si>
  <si>
    <t>19 (SS41, Km 9+250)</t>
  </si>
  <si>
    <t>Tubre</t>
  </si>
  <si>
    <t>20 (SS42, Km 241+160)</t>
  </si>
  <si>
    <t>21 (SS42, Km 230+300)</t>
  </si>
  <si>
    <t>Caldaro sulla…</t>
  </si>
  <si>
    <t>22 (SS44, Km 1+600)</t>
  </si>
  <si>
    <t>Tirolo</t>
  </si>
  <si>
    <t>23 (SS44, Km 12+520)</t>
  </si>
  <si>
    <t>San Martino in Passiria</t>
  </si>
  <si>
    <t>24 (SS44, Km 57+500)</t>
  </si>
  <si>
    <t>25 (SS44BIS, Km 7+430)</t>
  </si>
  <si>
    <t>Moso in Passiria</t>
  </si>
  <si>
    <t>26 (SS48, Km 14+850)</t>
  </si>
  <si>
    <t xml:space="preserve">Trodena </t>
  </si>
  <si>
    <t>27 (SS49, Km 0+340)</t>
  </si>
  <si>
    <t>28 (SS49, Km 12+550)</t>
  </si>
  <si>
    <t>Vandoies</t>
  </si>
  <si>
    <t>29 (SS49, Km 28+850)</t>
  </si>
  <si>
    <t>San Lorenzo di Sebato</t>
  </si>
  <si>
    <t>30 (SS49, Km 34+650)</t>
  </si>
  <si>
    <t>Brunico</t>
  </si>
  <si>
    <t>31 (SS49, Km 51+390)</t>
  </si>
  <si>
    <t>Monguelfo-Tesido</t>
  </si>
  <si>
    <t>32 (SS49, Km 70+490)</t>
  </si>
  <si>
    <t>San Candido</t>
  </si>
  <si>
    <t>33 (SS51, Km 121+440)</t>
  </si>
  <si>
    <t>Dobbiaco</t>
  </si>
  <si>
    <t>34 (SS52, Km 120+100)</t>
  </si>
  <si>
    <t>Sesto</t>
  </si>
  <si>
    <t>35 (SS238, Km 9+950)</t>
  </si>
  <si>
    <t>Senale-San Felice</t>
  </si>
  <si>
    <t>36 (SS238, Km 36+820)</t>
  </si>
  <si>
    <t>Marlengo</t>
  </si>
  <si>
    <t>37 (SS620, Km 6+050)</t>
  </si>
  <si>
    <t>Nova Ponente</t>
  </si>
  <si>
    <t>38 (SS241, Km 26+090)</t>
  </si>
  <si>
    <t>Nova Levante</t>
  </si>
  <si>
    <t>39 (SS241, Km 11+800)</t>
  </si>
  <si>
    <t>40 (SS242, Km 7+300)</t>
  </si>
  <si>
    <t>Laion</t>
  </si>
  <si>
    <t>41 (SS242, Km 26+900)</t>
  </si>
  <si>
    <t>Selva di Val Gardena</t>
  </si>
  <si>
    <t>42 (SS242DIR, Km 1+200)</t>
  </si>
  <si>
    <t>Chiusa</t>
  </si>
  <si>
    <t>43 (SS243, Km 0+170)</t>
  </si>
  <si>
    <t>44 (SS244, Km 1+700)</t>
  </si>
  <si>
    <t>45 (SS38, Km 142+100)</t>
  </si>
  <si>
    <t>Stelvio</t>
  </si>
  <si>
    <t>46 (SS244, Km 36+470)</t>
  </si>
  <si>
    <t>Corvara in Badia</t>
  </si>
  <si>
    <t>47 (SS508, Km 18+750)</t>
  </si>
  <si>
    <t>Sarentino</t>
  </si>
  <si>
    <t>48 (SS621, Km 1+200)</t>
  </si>
  <si>
    <t>49 (SS621, Km 10+380)</t>
  </si>
  <si>
    <t>Campo Tures</t>
  </si>
  <si>
    <t>50 (SS622, Km 2+200)</t>
  </si>
  <si>
    <t>51 (SP14, Km 8+700)</t>
  </si>
  <si>
    <t>Caldaro sulla …</t>
  </si>
  <si>
    <t>52 (SP21, Km 2+820)</t>
  </si>
  <si>
    <t>53 (SP24, Km 9+080)</t>
  </si>
  <si>
    <t>Fiè allo Sciliar</t>
  </si>
  <si>
    <t>54 (SP24, Km 22+320)</t>
  </si>
  <si>
    <t>Ponte Gardena</t>
  </si>
  <si>
    <t>55 (SP40, Km 20+900)</t>
  </si>
  <si>
    <t>56 (SS52, Km 1+200)</t>
  </si>
  <si>
    <t>Lagundo</t>
  </si>
  <si>
    <t>57 (SP69, Km 0+200)</t>
  </si>
  <si>
    <t>Postal</t>
  </si>
  <si>
    <t>58 (SP72, Km 7+410)</t>
  </si>
  <si>
    <t>Aldino</t>
  </si>
  <si>
    <t>59 (SP88, Km 3+850)</t>
  </si>
  <si>
    <t>San Pancrazio</t>
  </si>
  <si>
    <t>60 (SP101, Km 2+220)</t>
  </si>
  <si>
    <t>Lana</t>
  </si>
  <si>
    <t>62 (SS242, Km 22+540)</t>
  </si>
  <si>
    <t>63 (SP25, Km 2+600)</t>
  </si>
  <si>
    <t>Siusi</t>
  </si>
  <si>
    <t>64 (SS12, Km 410+840)</t>
  </si>
  <si>
    <t>Egna</t>
  </si>
  <si>
    <t>65 (SS38, Km 223+200)</t>
  </si>
  <si>
    <t>Appiano sulla…</t>
  </si>
  <si>
    <t>66 (SS38, Km 200+500)</t>
  </si>
  <si>
    <t>67 (SS38, Km 198+900)</t>
  </si>
  <si>
    <t>Merano</t>
  </si>
  <si>
    <t>68 (SS42, Km 238+900)</t>
  </si>
  <si>
    <t>Appiano sulla strada del vino</t>
  </si>
  <si>
    <r>
      <t>69 (SP40</t>
    </r>
    <r>
      <rPr>
        <b/>
        <sz val="9"/>
        <color theme="4" tint="-0.249977111117893"/>
        <rFont val="Calibri"/>
        <family val="2"/>
        <scheme val="minor"/>
      </rPr>
      <t>RACC</t>
    </r>
    <r>
      <rPr>
        <b/>
        <sz val="11"/>
        <color theme="4" tint="-0.249977111117893"/>
        <rFont val="Calibri"/>
        <family val="2"/>
        <scheme val="minor"/>
      </rPr>
      <t>, Km 29+550)</t>
    </r>
  </si>
  <si>
    <t>70 (SP179, Km 0+135)</t>
  </si>
  <si>
    <t>71 (SP8, Km 2+550)</t>
  </si>
  <si>
    <t>72 (SP14, Km 13+950)</t>
  </si>
  <si>
    <t>Termeno sulla strada del vino</t>
  </si>
  <si>
    <t>73 (SP37, Km 6+790)</t>
  </si>
  <si>
    <t>Badia</t>
  </si>
  <si>
    <t>74 (SP73, Km 3+510)</t>
  </si>
  <si>
    <t>75 (SP99, Km 3+350)</t>
  </si>
  <si>
    <t>76 (SS38, Km 131+000)</t>
  </si>
  <si>
    <t>77 (SS12, Km 417+300)</t>
  </si>
  <si>
    <t>Montagna</t>
  </si>
  <si>
    <t>78 (SS12, Km 477+360)</t>
  </si>
  <si>
    <t>Bressanone</t>
  </si>
  <si>
    <t>79 (SS48, Km 0+820)</t>
  </si>
  <si>
    <t>80 (SS242, Km 17+600)</t>
  </si>
  <si>
    <t>Santa Cristina Valgardena</t>
  </si>
  <si>
    <t>81 (SS243, Km 10+950)</t>
  </si>
  <si>
    <t>82 (SP9, Km 3+500)</t>
  </si>
  <si>
    <t>83 (SP17, Km 2+500)</t>
  </si>
  <si>
    <t>84 (SP64, Km 5+505)</t>
  </si>
  <si>
    <t>Castelrotto</t>
  </si>
  <si>
    <t>85 (SP98, Km 18+500)</t>
  </si>
  <si>
    <t>Meltina</t>
  </si>
  <si>
    <t>86 (SP179, Km 1+160)</t>
  </si>
  <si>
    <t>87 (SP185, Km 0+050)</t>
  </si>
  <si>
    <t>88 (SP185, Km 0+980)</t>
  </si>
  <si>
    <t>89 (SP185, Km 0+990)</t>
  </si>
  <si>
    <t>90 (SS12, Km 430+900)</t>
  </si>
  <si>
    <t>91 (SS52, Km 110+500)</t>
  </si>
  <si>
    <t>92 (SS244, Km 20+050)</t>
  </si>
  <si>
    <t>La Valle</t>
  </si>
  <si>
    <t>93 (SS508, Km 41+950)</t>
  </si>
  <si>
    <t>94 (SP44, Km 18+900)</t>
  </si>
  <si>
    <t>Rasun-Anterselva</t>
  </si>
  <si>
    <t>100 (SS40, Km 11+000)</t>
  </si>
  <si>
    <t>Malles Venosta</t>
  </si>
  <si>
    <t>101 (SS44, Km 27+600)</t>
  </si>
  <si>
    <t>San Leonardo in Passiria</t>
  </si>
  <si>
    <t>102 (SP165, Km 203+300)</t>
  </si>
  <si>
    <t>103 (SP101, Km 1+000)</t>
  </si>
  <si>
    <t>104 (SS238, Km 34+200)</t>
  </si>
  <si>
    <t>Cermes</t>
  </si>
  <si>
    <t>105 (SS238, Km 29+130)</t>
  </si>
  <si>
    <t>106 (SP28, Km 4+150)</t>
  </si>
  <si>
    <t>107 (, Km 0+400)</t>
  </si>
  <si>
    <t>108 (, Km 480+800)</t>
  </si>
  <si>
    <t>109 (, Km 0+000)</t>
  </si>
  <si>
    <t>110 (, Km 0+850)</t>
  </si>
  <si>
    <t>Autobus SCARICO</t>
  </si>
  <si>
    <t>3 assi</t>
  </si>
  <si>
    <t>4 assi</t>
  </si>
  <si>
    <t>4 assi mezzi d'opera</t>
  </si>
  <si>
    <t>Camion pesanti &gt;7,5m
3 assi mezzi d'opera</t>
  </si>
  <si>
    <t>3 assi mezzi d'opera</t>
  </si>
  <si>
    <t>Camion leggeri SCARICO</t>
  </si>
  <si>
    <t>Autobus</t>
  </si>
  <si>
    <t>4 assi SCARICO</t>
  </si>
  <si>
    <t>Autobus 3 assi SCARICO</t>
  </si>
  <si>
    <t xml:space="preserve">Autobus 3 assi </t>
  </si>
  <si>
    <t>2 assi</t>
  </si>
  <si>
    <t>2 assi scarico</t>
  </si>
  <si>
    <t>3 assi scarico</t>
  </si>
  <si>
    <t>Altri veicoli</t>
  </si>
  <si>
    <t>Tasso incremento traffico annuo [%]</t>
  </si>
  <si>
    <t>Postazione</t>
  </si>
  <si>
    <t>ABITATO_SITO_I</t>
  </si>
  <si>
    <t>Strada</t>
  </si>
  <si>
    <t>r [%]</t>
  </si>
  <si>
    <t>Sinigo</t>
  </si>
  <si>
    <t>Periodo</t>
  </si>
  <si>
    <t>Posizione</t>
  </si>
  <si>
    <t>Direzione</t>
  </si>
  <si>
    <t>Totale</t>
  </si>
  <si>
    <t>Leggeri</t>
  </si>
  <si>
    <t>Traffico Pesante</t>
  </si>
  <si>
    <t>Moto</t>
  </si>
  <si>
    <t>Auto</t>
  </si>
  <si>
    <t>Auto con rimorchio</t>
  </si>
  <si>
    <t>Furgoncini</t>
  </si>
  <si>
    <t>Autocarri leggeri</t>
  </si>
  <si>
    <t>Autocarri pesanti</t>
  </si>
  <si>
    <t>Autotreni</t>
  </si>
  <si>
    <t>Autoarticolati</t>
  </si>
  <si>
    <t>Corriere</t>
  </si>
  <si>
    <t>Media km/h</t>
  </si>
  <si>
    <t>Giorni</t>
  </si>
  <si>
    <t>C.E.</t>
  </si>
  <si>
    <t>ESAL80kN mln/anno</t>
  </si>
  <si>
    <t>00000001</t>
  </si>
  <si>
    <t>S.S.12 dell'Abetone e del Brennero km  402+400</t>
  </si>
  <si>
    <t>00000002</t>
  </si>
  <si>
    <t>Ora Nord</t>
  </si>
  <si>
    <t>S.S.12 dell'Abetone e del Brennero km  420+430</t>
  </si>
  <si>
    <t>00000003</t>
  </si>
  <si>
    <t>Pineta di Laives</t>
  </si>
  <si>
    <t>S.S.12 dell'Abetone e del Brennero km  431+580</t>
  </si>
  <si>
    <t>S.S.12 dell'Abetone e del Brennero km  432+690</t>
  </si>
  <si>
    <t>00000004</t>
  </si>
  <si>
    <t>Cardano Nord</t>
  </si>
  <si>
    <t>S.S.12 dell'Abetone e del Brennero km  442+350</t>
  </si>
  <si>
    <t>00000005</t>
  </si>
  <si>
    <t>S.S.12 dell'Abetone e del Brennero km  461+950</t>
  </si>
  <si>
    <t>00000006</t>
  </si>
  <si>
    <t>Bivio Albes</t>
  </si>
  <si>
    <t>S.S.12 dell'Abetone e del Brennero km  474+240</t>
  </si>
  <si>
    <t>00000007</t>
  </si>
  <si>
    <t>S.S.12 dell'Abetone e del Brennero km  480+840</t>
  </si>
  <si>
    <t>00000008</t>
  </si>
  <si>
    <t>Mules</t>
  </si>
  <si>
    <t>S.S.12 dell'Abetone e del Brennero km  497+980</t>
  </si>
  <si>
    <t>S.S.12 dell'Abetone e del Brennero km  495+900</t>
  </si>
  <si>
    <t>00000009</t>
  </si>
  <si>
    <t>S.S.12 dell'Abetone e del Brennero km  510+090</t>
  </si>
  <si>
    <t>00000010</t>
  </si>
  <si>
    <t>S.S.12 dell'Abetone e del Brennero km  522+700</t>
  </si>
  <si>
    <t>00000011</t>
  </si>
  <si>
    <t>Spondigna</t>
  </si>
  <si>
    <t>S.S.38 dello Stelvio km  152+480</t>
  </si>
  <si>
    <t>00000012</t>
  </si>
  <si>
    <t>S.S.38 dello Stelvio km  174+100</t>
  </si>
  <si>
    <t>00000013</t>
  </si>
  <si>
    <t>Rablà</t>
  </si>
  <si>
    <t>S.S.38 dello Stelvio km  189+910</t>
  </si>
  <si>
    <t>00000014</t>
  </si>
  <si>
    <t>Tel</t>
  </si>
  <si>
    <t>S.S.38 dello Stelvio km  193+510</t>
  </si>
  <si>
    <t>00000015</t>
  </si>
  <si>
    <t>Vilpiano</t>
  </si>
  <si>
    <t>S.S.38 dello Stelvio km  211+850</t>
  </si>
  <si>
    <t>S.P.165 Merano - Bolzano  km  211+850</t>
  </si>
  <si>
    <t>00000016</t>
  </si>
  <si>
    <t>Bagni di Zolfo</t>
  </si>
  <si>
    <t>S.S.38 dello Stelvio km  222+000</t>
  </si>
  <si>
    <t>S.P.165 Merano - Bolzano km  222+000</t>
  </si>
  <si>
    <t>00000017</t>
  </si>
  <si>
    <t>S.S.38 dello Stelvio km  012+380</t>
  </si>
  <si>
    <t>S.S.38 dello Stelvio km  212+620</t>
  </si>
  <si>
    <t>00000018</t>
  </si>
  <si>
    <t>Passo Resia</t>
  </si>
  <si>
    <t>S.S.40 del Passo Resia km  031+050</t>
  </si>
  <si>
    <t>00000019</t>
  </si>
  <si>
    <t>S.S.41 di Val Monastero km  009+250</t>
  </si>
  <si>
    <t>00000020</t>
  </si>
  <si>
    <t>Ponte Adige</t>
  </si>
  <si>
    <t>S.S.42 del Tonale e della Mendola km  241+350</t>
  </si>
  <si>
    <t>S.S.42 del Tonale e della Mendola km  241+320</t>
  </si>
  <si>
    <t>00000021</t>
  </si>
  <si>
    <t>Caldaro di Sopra</t>
  </si>
  <si>
    <t>S.S.42 del Tonale e della Mendola km  230+300</t>
  </si>
  <si>
    <t>00000022</t>
  </si>
  <si>
    <t>Monte Zeno</t>
  </si>
  <si>
    <t>S.S.44 del Passo di Giovo km  001+600</t>
  </si>
  <si>
    <t>00000023</t>
  </si>
  <si>
    <t>S.S.44 del Passo di Giovo km  012+520</t>
  </si>
  <si>
    <t>00000024</t>
  </si>
  <si>
    <t>Tunes</t>
  </si>
  <si>
    <t>S.S.44 del Passo di Giovo km  057+500</t>
  </si>
  <si>
    <t>00000025</t>
  </si>
  <si>
    <t>S.S.44.Bis Passo del Rombo km  007+430</t>
  </si>
  <si>
    <t>00000026</t>
  </si>
  <si>
    <t>Passo San Lugano</t>
  </si>
  <si>
    <t>S.S.48 delle Dolomiti km  014+850</t>
  </si>
  <si>
    <t>00000027</t>
  </si>
  <si>
    <t>Novacella</t>
  </si>
  <si>
    <t>S.S.49 della Pusteria km  000+340</t>
  </si>
  <si>
    <t>00000028</t>
  </si>
  <si>
    <t>S.S.49 della Pusteria km  012+550</t>
  </si>
  <si>
    <t>00000029</t>
  </si>
  <si>
    <t>S.S.49 della Pusteria km  028+850</t>
  </si>
  <si>
    <t>00000030</t>
  </si>
  <si>
    <t>Brunico Est</t>
  </si>
  <si>
    <t>S.S.49 della Pusteria km  034+650</t>
  </si>
  <si>
    <t>00000031</t>
  </si>
  <si>
    <t>Monguelfo</t>
  </si>
  <si>
    <t>S.S.49 della Pusteria km  051+370</t>
  </si>
  <si>
    <t>S.S.49 della Pusteria km  051+390</t>
  </si>
  <si>
    <t>00000032</t>
  </si>
  <si>
    <t>Prato alla Drava</t>
  </si>
  <si>
    <t>S.S.49 della Pusteria km  070+490</t>
  </si>
  <si>
    <t>00000033</t>
  </si>
  <si>
    <t>Carbonin</t>
  </si>
  <si>
    <t>S.S.51 di Alemagna km  121+440</t>
  </si>
  <si>
    <t>00000034</t>
  </si>
  <si>
    <t>S.S.52 Carnica km  120+100</t>
  </si>
  <si>
    <t>00000035</t>
  </si>
  <si>
    <t>San Felice</t>
  </si>
  <si>
    <t>S.S.238 delle Palade km  009+950</t>
  </si>
  <si>
    <t>00000036</t>
  </si>
  <si>
    <t>S.S.238 delle Palade km  036+820</t>
  </si>
  <si>
    <t>00000037</t>
  </si>
  <si>
    <t>Novale</t>
  </si>
  <si>
    <t>S.S.620 del Passo di Lavazè km  006+050</t>
  </si>
  <si>
    <t>00000038</t>
  </si>
  <si>
    <t>Passo Costalunga</t>
  </si>
  <si>
    <t>S.S.241 di Val d'Ega e Passo Costalunga km  026+090</t>
  </si>
  <si>
    <t>00000039</t>
  </si>
  <si>
    <t>Ponte Nova</t>
  </si>
  <si>
    <t>S.S.241 di Val d'Ega e Passo Costalunga km  011+800</t>
  </si>
  <si>
    <t>00000040</t>
  </si>
  <si>
    <t>San Pietro</t>
  </si>
  <si>
    <t>S.S.242 di Val Gardena e Passo Sella km  007+300</t>
  </si>
  <si>
    <t>00000041</t>
  </si>
  <si>
    <t>Passo Sella</t>
  </si>
  <si>
    <t>S.S.242 di Val Gardena e Passo Sella km  026+900</t>
  </si>
  <si>
    <t>00000042</t>
  </si>
  <si>
    <t>S.S.242.Dir. di Val Gardena e Passo Sella km  001+200</t>
  </si>
  <si>
    <t>00000043</t>
  </si>
  <si>
    <t>Plan de Gralba</t>
  </si>
  <si>
    <t>S.S.243 del Passo Gardena km  000+170</t>
  </si>
  <si>
    <t>00000044</t>
  </si>
  <si>
    <t>Mantana</t>
  </si>
  <si>
    <t>S.S.244 di Val Badia km  001+700</t>
  </si>
  <si>
    <t>00000045</t>
  </si>
  <si>
    <t>Gomagoi</t>
  </si>
  <si>
    <t>S.S.38 dello Stelvio km  142+100</t>
  </si>
  <si>
    <t>00000046</t>
  </si>
  <si>
    <t>Passo Campolongo</t>
  </si>
  <si>
    <t>S.S.244 di Val Badia km  036+470</t>
  </si>
  <si>
    <t>00000047</t>
  </si>
  <si>
    <t>S.S.508 di Val Sarentino e del Passo di Vizze km  018+750</t>
  </si>
  <si>
    <t>00000048</t>
  </si>
  <si>
    <t>San Giorgio</t>
  </si>
  <si>
    <t>S.S.621 della Valle Aurina km  001+200</t>
  </si>
  <si>
    <t>00000049</t>
  </si>
  <si>
    <t>Molini di Tures</t>
  </si>
  <si>
    <t>S.S.621 della Valle Aurina km  010+380</t>
  </si>
  <si>
    <t>00000050</t>
  </si>
  <si>
    <t>Solda di fuori</t>
  </si>
  <si>
    <t>S.S.622 di Solda km  002+200</t>
  </si>
  <si>
    <t>00000051</t>
  </si>
  <si>
    <t>San Giuseppe al Lago</t>
  </si>
  <si>
    <t>S.P.14 Caldaro - Roverè della Luna km  008+700</t>
  </si>
  <si>
    <t>00000052</t>
  </si>
  <si>
    <t>Roverè della Luna</t>
  </si>
  <si>
    <t>S.P.21 Roverè della Luna km  002+820</t>
  </si>
  <si>
    <t>00000053</t>
  </si>
  <si>
    <t>S.P.24 Prato Isarco - Ponte Gardena km  009+080</t>
  </si>
  <si>
    <t>00000054</t>
  </si>
  <si>
    <t>S.P.24 Prato Isarco - Ponte Gardena km  022+320</t>
  </si>
  <si>
    <t>00000055</t>
  </si>
  <si>
    <t>Stegona</t>
  </si>
  <si>
    <t>S.P.40 Strada del Sole della Pusteria km  020+900</t>
  </si>
  <si>
    <t>00000056</t>
  </si>
  <si>
    <t>S.P.52 Lagundo - Tel km  001+200</t>
  </si>
  <si>
    <t>00000057</t>
  </si>
  <si>
    <t>S.P.69 Postal - Lana km  000+200</t>
  </si>
  <si>
    <t>00000058</t>
  </si>
  <si>
    <t>S.P.72 Aldino - Nova Ponente km  007+410</t>
  </si>
  <si>
    <t>00000059</t>
  </si>
  <si>
    <t>S.P.88 Val d'Ultimo - Proves km  003+850</t>
  </si>
  <si>
    <t>00000060</t>
  </si>
  <si>
    <t>Zona Industriale Lana</t>
  </si>
  <si>
    <t>S.P.101 Zona industriale di Lana km  002+220</t>
  </si>
  <si>
    <t>00000061</t>
  </si>
  <si>
    <t>S.P.117 Merano -/ Sinigo km  000+740</t>
  </si>
  <si>
    <t>S.P.165 Merano - Bolzano km  202+010</t>
  </si>
  <si>
    <t>00000062</t>
  </si>
  <si>
    <t>S.S.242 di Val Gardena e Passo Sella km  022+543</t>
  </si>
  <si>
    <t>00000063</t>
  </si>
  <si>
    <t>San Valentino</t>
  </si>
  <si>
    <t>S.P.25 Alpe di Siusi km  002+600</t>
  </si>
  <si>
    <t>00000064</t>
  </si>
  <si>
    <t>Laghetti di Egna</t>
  </si>
  <si>
    <t>S.S.12 dell'Abetone e del Brennero km  410+800</t>
  </si>
  <si>
    <t>00000065</t>
  </si>
  <si>
    <t>Frangarto</t>
  </si>
  <si>
    <t>S.S.38 dello Stelvio km  001+800</t>
  </si>
  <si>
    <t>S.S.38 dello Stelvio km  223+200</t>
  </si>
  <si>
    <t>00000066</t>
  </si>
  <si>
    <t>S.S.38 dello Stelvio km  024+500</t>
  </si>
  <si>
    <t>S.S.38 dello Stelvio km  200+500</t>
  </si>
  <si>
    <t>00000067</t>
  </si>
  <si>
    <t>Merano (Uscita Centro)</t>
  </si>
  <si>
    <t>S.S.38 dello Stelvio km  026+100</t>
  </si>
  <si>
    <t>S.S.38 dello Stelvio km  198+900</t>
  </si>
  <si>
    <t>Merano (Uscita Maia Bassa)</t>
  </si>
  <si>
    <t>00000068</t>
  </si>
  <si>
    <t>Frangarto (Maso Pill)</t>
  </si>
  <si>
    <t>S.S.42 del Tonale e della Mendola km  238+900</t>
  </si>
  <si>
    <t>00000069</t>
  </si>
  <si>
    <t>Brunico Ovest</t>
  </si>
  <si>
    <t>S.S.49 della Pusteria km  029+550</t>
  </si>
  <si>
    <t>S.P.40 Racc Strada del Sole della Pusteria km  029+550</t>
  </si>
  <si>
    <t>00000070</t>
  </si>
  <si>
    <t>Brunico (Uscita Est)</t>
  </si>
  <si>
    <t>S.S.49 della Pusteria km  033+700</t>
  </si>
  <si>
    <t>S.P.179 Anello Nord Brunico km  000+135</t>
  </si>
  <si>
    <t>00000071</t>
  </si>
  <si>
    <t>Merano (Maia Alta)</t>
  </si>
  <si>
    <t>S.P.8 Scena km  002+600</t>
  </si>
  <si>
    <t>00000072</t>
  </si>
  <si>
    <t>Termeno</t>
  </si>
  <si>
    <t>S.P.14 Caldaro - Roverè della Luna km  013+950</t>
  </si>
  <si>
    <t>00000073</t>
  </si>
  <si>
    <t>S. Cassiano</t>
  </si>
  <si>
    <t>S.P.37 S. Cassiano km  006+790</t>
  </si>
  <si>
    <t>00000074</t>
  </si>
  <si>
    <t>Bolzano - S. Giustina</t>
  </si>
  <si>
    <t>S.P.73 Renon km  003+510</t>
  </si>
  <si>
    <t>00000075</t>
  </si>
  <si>
    <t>Bolzano - Cologna</t>
  </si>
  <si>
    <t>S.P.99 San Genesio km  003+350</t>
  </si>
  <si>
    <t>Camion leggeri &lt;7,5m 
Leichte LKW &lt;7,5m</t>
  </si>
  <si>
    <t>Camion pesanti &gt;7,5m - 3 assi mezzi d'opera
Schwere LKW &gt;7,5m -  3 Achse Baustellenfahrzeug</t>
  </si>
  <si>
    <t xml:space="preserve">Camion pesanti &gt;7,5m - 4 assi
Schwere LKW &gt;7,5m -  4 Achse </t>
  </si>
  <si>
    <t>Camion pesanti &gt;7,5m - 4 assi mezzi d'opera
Schwere LKW &gt;7,5m - 4 Achse Baustellenfahrzeug</t>
  </si>
  <si>
    <t>Autoarticolati SCARICO
Sattelzugmaschinen ENTLADEN</t>
  </si>
  <si>
    <t>Autotreni SCARICO
Lastzüge ENTLADEN</t>
  </si>
  <si>
    <t>Camion pesanti &gt;7,5m - 4 assi SCARICO
Schwere LKW &gt;7,5m -  4 Achse ENTLADEN</t>
  </si>
  <si>
    <t>Camion pesanti &gt;7,5m SCARICO
Schwere LKW &gt;7,5m ENTLADEN</t>
  </si>
  <si>
    <t>Camion leggeri &lt;7,5m SCARICO
Leichte LKW &lt;7,5m ENTLADEN</t>
  </si>
  <si>
    <t>Autotreni 
Lastzüge</t>
  </si>
  <si>
    <t xml:space="preserve">Pullman </t>
  </si>
  <si>
    <t>Pullman  SCARICO
Pullman  ENTLADEN</t>
  </si>
  <si>
    <t>Pullman  3 assi 
Pullman  3 Achse</t>
  </si>
  <si>
    <t>Pullman  3 assi SCARICO
Pullman  3 Achse ENTLADEN</t>
  </si>
  <si>
    <r>
      <rPr>
        <b/>
        <sz val="24"/>
        <color theme="1"/>
        <rFont val="Calibri"/>
        <family val="2"/>
        <scheme val="minor"/>
      </rPr>
      <t>TGM</t>
    </r>
    <r>
      <rPr>
        <b/>
        <sz val="20"/>
        <color theme="1"/>
        <rFont val="Calibri"/>
        <family val="2"/>
        <scheme val="minor"/>
      </rPr>
      <t xml:space="preserve"> + </t>
    </r>
    <r>
      <rPr>
        <b/>
        <sz val="14"/>
        <color theme="1"/>
        <rFont val="Calibri"/>
        <family val="2"/>
        <scheme val="minor"/>
      </rPr>
      <t xml:space="preserve">Traffico in milioni di </t>
    </r>
    <r>
      <rPr>
        <b/>
        <sz val="24"/>
        <color theme="1"/>
        <rFont val="Calibri"/>
        <family val="2"/>
        <scheme val="minor"/>
      </rPr>
      <t>ESAL80kN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per i prossimi 20 anni 
</t>
    </r>
    <r>
      <rPr>
        <b/>
        <sz val="24"/>
        <color theme="1"/>
        <rFont val="Calibri"/>
        <family val="2"/>
        <scheme val="minor"/>
      </rPr>
      <t>DTV</t>
    </r>
    <r>
      <rPr>
        <b/>
        <sz val="20"/>
        <color theme="1"/>
        <rFont val="Calibri"/>
        <family val="2"/>
        <scheme val="minor"/>
      </rPr>
      <t xml:space="preserve"> + </t>
    </r>
    <r>
      <rPr>
        <b/>
        <sz val="14"/>
        <color theme="1"/>
        <rFont val="Calibri"/>
        <family val="2"/>
        <scheme val="minor"/>
      </rPr>
      <t xml:space="preserve">Verkehrsdaten mit </t>
    </r>
    <r>
      <rPr>
        <b/>
        <sz val="24"/>
        <color theme="1"/>
        <rFont val="Calibri"/>
        <family val="2"/>
        <scheme val="minor"/>
      </rPr>
      <t>ESAL80kN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Berechnung in Millionen in den nächsten 20 Jahren </t>
    </r>
  </si>
  <si>
    <r>
      <rPr>
        <b/>
        <i/>
        <sz val="14"/>
        <color theme="1"/>
        <rFont val="Calibri"/>
        <family val="2"/>
        <scheme val="minor"/>
      </rPr>
      <t xml:space="preserve">Rif. dati traffico </t>
    </r>
    <r>
      <rPr>
        <b/>
        <i/>
        <sz val="20"/>
        <color theme="1"/>
        <rFont val="Calibri"/>
        <family val="2"/>
        <scheme val="minor"/>
      </rPr>
      <t xml:space="preserve">anno </t>
    </r>
    <r>
      <rPr>
        <b/>
        <i/>
        <sz val="24"/>
        <color theme="1"/>
        <rFont val="Calibri"/>
        <family val="2"/>
        <scheme val="minor"/>
      </rPr>
      <t>2024</t>
    </r>
    <r>
      <rPr>
        <b/>
        <i/>
        <sz val="20"/>
        <color theme="1"/>
        <rFont val="Calibri"/>
        <family val="2"/>
        <scheme val="minor"/>
      </rPr>
      <t xml:space="preserve">
</t>
    </r>
    <r>
      <rPr>
        <b/>
        <i/>
        <sz val="14"/>
        <color theme="1"/>
        <rFont val="Calibri"/>
        <family val="2"/>
        <scheme val="minor"/>
      </rPr>
      <t xml:space="preserve">bezügl. Verkehrsdaten </t>
    </r>
    <r>
      <rPr>
        <b/>
        <i/>
        <sz val="20"/>
        <color theme="1"/>
        <rFont val="Calibri"/>
        <family val="2"/>
        <scheme val="minor"/>
      </rPr>
      <t xml:space="preserve">Jahr </t>
    </r>
    <r>
      <rPr>
        <b/>
        <i/>
        <sz val="24"/>
        <color theme="1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</si>
</sst>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"/>
    <numFmt numFmtId="165" formatCode="0.0%"/>
    <numFmt numFmtId="166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i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indexed="6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14" fontId="7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0" fontId="10" fillId="0" borderId="1" xfId="2" applyNumberFormat="1" applyFont="1" applyFill="1" applyBorder="1" applyAlignment="1">
      <alignment horizontal="center" vertical="center" textRotation="90" wrapText="1"/>
    </xf>
    <xf numFmtId="20" fontId="11" fillId="5" borderId="1" xfId="2" applyNumberFormat="1" applyFont="1" applyFill="1" applyBorder="1" applyAlignment="1">
      <alignment horizontal="center" vertical="center" textRotation="90" wrapText="1"/>
    </xf>
    <xf numFmtId="20" fontId="12" fillId="6" borderId="1" xfId="2" applyNumberFormat="1" applyFont="1" applyFill="1" applyBorder="1" applyAlignment="1">
      <alignment horizontal="center" vertical="center" textRotation="90" wrapText="1"/>
    </xf>
    <xf numFmtId="20" fontId="12" fillId="0" borderId="1" xfId="2" applyNumberFormat="1" applyFont="1" applyFill="1" applyBorder="1" applyAlignment="1">
      <alignment horizontal="center" vertical="center" textRotation="90" wrapText="1"/>
    </xf>
    <xf numFmtId="20" fontId="10" fillId="6" borderId="1" xfId="2" applyNumberFormat="1" applyFont="1" applyFill="1" applyBorder="1" applyAlignment="1">
      <alignment horizontal="center" vertical="center" textRotation="90" wrapText="1"/>
    </xf>
    <xf numFmtId="20" fontId="10" fillId="2" borderId="1" xfId="2" applyNumberFormat="1" applyFont="1" applyBorder="1" applyAlignment="1">
      <alignment horizontal="center" vertical="center" textRotation="90" wrapText="1"/>
    </xf>
    <xf numFmtId="20" fontId="13" fillId="2" borderId="1" xfId="2" applyNumberFormat="1" applyFont="1" applyBorder="1" applyAlignment="1">
      <alignment horizontal="center" vertical="center" textRotation="90" wrapText="1"/>
    </xf>
    <xf numFmtId="20" fontId="10" fillId="7" borderId="1" xfId="2" applyNumberFormat="1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center" wrapText="1"/>
    </xf>
    <xf numFmtId="164" fontId="15" fillId="8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center"/>
    </xf>
    <xf numFmtId="3" fontId="10" fillId="8" borderId="1" xfId="0" applyNumberFormat="1" applyFont="1" applyFill="1" applyBorder="1" applyAlignment="1">
      <alignment horizontal="center"/>
    </xf>
    <xf numFmtId="165" fontId="10" fillId="8" borderId="1" xfId="1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9" fontId="0" fillId="0" borderId="0" xfId="0" applyNumberFormat="1"/>
    <xf numFmtId="20" fontId="10" fillId="0" borderId="1" xfId="2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9" fontId="0" fillId="0" borderId="0" xfId="1" applyFont="1"/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0" applyNumberFormat="1" applyBorder="1"/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1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8" fillId="10" borderId="4" xfId="3" applyFont="1" applyFill="1" applyBorder="1" applyAlignment="1">
      <alignment horizontal="left" vertical="top" wrapText="1"/>
    </xf>
    <xf numFmtId="0" fontId="18" fillId="11" borderId="4" xfId="3" applyFont="1" applyFill="1" applyBorder="1" applyAlignment="1">
      <alignment horizontal="left" vertical="top" wrapText="1"/>
    </xf>
    <xf numFmtId="0" fontId="18" fillId="12" borderId="4" xfId="3" applyFont="1" applyFill="1" applyBorder="1" applyAlignment="1">
      <alignment horizontal="left" vertical="top" wrapText="1"/>
    </xf>
    <xf numFmtId="0" fontId="18" fillId="10" borderId="5" xfId="3" applyFont="1" applyFill="1" applyBorder="1" applyAlignment="1">
      <alignment horizontal="left" vertical="top" wrapText="1"/>
    </xf>
    <xf numFmtId="0" fontId="18" fillId="0" borderId="0" xfId="3" applyFont="1" applyAlignment="1">
      <alignment horizontal="left" vertical="top" wrapText="1"/>
    </xf>
    <xf numFmtId="0" fontId="17" fillId="0" borderId="0" xfId="3"/>
    <xf numFmtId="0" fontId="18" fillId="0" borderId="9" xfId="3" applyFont="1" applyBorder="1" applyAlignment="1">
      <alignment horizontal="left" vertical="top" wrapText="1"/>
    </xf>
    <xf numFmtId="0" fontId="18" fillId="0" borderId="10" xfId="3" applyFont="1" applyBorder="1" applyAlignment="1">
      <alignment horizontal="left" vertical="top" wrapText="1"/>
    </xf>
    <xf numFmtId="0" fontId="18" fillId="0" borderId="9" xfId="3" applyFont="1" applyBorder="1" applyAlignment="1">
      <alignment horizontal="right" vertical="top" wrapText="1"/>
    </xf>
    <xf numFmtId="0" fontId="18" fillId="0" borderId="9" xfId="3" applyFont="1" applyBorder="1" applyAlignment="1">
      <alignment horizontal="left" vertical="top"/>
    </xf>
    <xf numFmtId="2" fontId="18" fillId="7" borderId="9" xfId="3" applyNumberFormat="1" applyFont="1" applyFill="1" applyBorder="1" applyAlignment="1">
      <alignment horizontal="center" vertical="center"/>
    </xf>
    <xf numFmtId="166" fontId="18" fillId="7" borderId="9" xfId="3" applyNumberFormat="1" applyFont="1" applyFill="1" applyBorder="1" applyAlignment="1">
      <alignment horizontal="center" vertical="center"/>
    </xf>
    <xf numFmtId="10" fontId="18" fillId="0" borderId="0" xfId="4" applyNumberFormat="1" applyFont="1" applyFill="1" applyBorder="1" applyAlignment="1" applyProtection="1">
      <alignment horizontal="left" vertical="top" wrapText="1"/>
    </xf>
    <xf numFmtId="1" fontId="6" fillId="9" borderId="1" xfId="3" applyNumberFormat="1" applyFont="1" applyFill="1" applyBorder="1" applyAlignment="1">
      <alignment horizontal="center"/>
    </xf>
    <xf numFmtId="9" fontId="17" fillId="0" borderId="0" xfId="3" applyNumberFormat="1"/>
    <xf numFmtId="0" fontId="18" fillId="0" borderId="10" xfId="3" applyFont="1" applyBorder="1" applyAlignment="1">
      <alignment horizontal="right" vertical="top" wrapText="1"/>
    </xf>
    <xf numFmtId="0" fontId="18" fillId="0" borderId="10" xfId="3" applyFont="1" applyBorder="1" applyAlignment="1">
      <alignment horizontal="left" vertical="top"/>
    </xf>
    <xf numFmtId="166" fontId="18" fillId="0" borderId="0" xfId="3" applyNumberFormat="1" applyFont="1" applyAlignment="1">
      <alignment horizontal="left" vertical="top" wrapText="1"/>
    </xf>
    <xf numFmtId="0" fontId="17" fillId="0" borderId="1" xfId="3" applyBorder="1"/>
    <xf numFmtId="0" fontId="18" fillId="13" borderId="10" xfId="3" applyFont="1" applyFill="1" applyBorder="1" applyAlignment="1">
      <alignment horizontal="left" vertical="top" wrapText="1"/>
    </xf>
    <xf numFmtId="0" fontId="18" fillId="13" borderId="10" xfId="3" applyFont="1" applyFill="1" applyBorder="1" applyAlignment="1">
      <alignment horizontal="right" vertical="top" wrapText="1"/>
    </xf>
    <xf numFmtId="0" fontId="18" fillId="13" borderId="10" xfId="3" applyFont="1" applyFill="1" applyBorder="1" applyAlignment="1">
      <alignment horizontal="left" vertical="top"/>
    </xf>
    <xf numFmtId="9" fontId="17" fillId="0" borderId="1" xfId="3" applyNumberFormat="1" applyBorder="1"/>
    <xf numFmtId="1" fontId="6" fillId="9" borderId="14" xfId="3" applyNumberFormat="1" applyFont="1" applyFill="1" applyBorder="1" applyAlignment="1">
      <alignment horizontal="center"/>
    </xf>
    <xf numFmtId="1" fontId="6" fillId="9" borderId="16" xfId="3" applyNumberFormat="1" applyFont="1" applyFill="1" applyBorder="1" applyAlignment="1">
      <alignment horizontal="center"/>
    </xf>
    <xf numFmtId="43" fontId="0" fillId="0" borderId="0" xfId="4" applyFont="1"/>
    <xf numFmtId="0" fontId="18" fillId="13" borderId="4" xfId="3" applyFont="1" applyFill="1" applyBorder="1" applyAlignment="1">
      <alignment horizontal="left" vertical="top" wrapText="1"/>
    </xf>
    <xf numFmtId="0" fontId="18" fillId="13" borderId="4" xfId="3" applyFont="1" applyFill="1" applyBorder="1" applyAlignment="1">
      <alignment horizontal="right" vertical="top" wrapText="1"/>
    </xf>
    <xf numFmtId="0" fontId="18" fillId="13" borderId="4" xfId="3" applyFont="1" applyFill="1" applyBorder="1" applyAlignment="1">
      <alignment horizontal="left" vertical="top"/>
    </xf>
    <xf numFmtId="2" fontId="18" fillId="7" borderId="4" xfId="3" applyNumberFormat="1" applyFont="1" applyFill="1" applyBorder="1" applyAlignment="1">
      <alignment horizontal="center" vertical="center"/>
    </xf>
    <xf numFmtId="166" fontId="18" fillId="7" borderId="4" xfId="3" applyNumberFormat="1" applyFont="1" applyFill="1" applyBorder="1" applyAlignment="1">
      <alignment horizontal="center" vertical="center"/>
    </xf>
    <xf numFmtId="0" fontId="18" fillId="0" borderId="17" xfId="3" applyFont="1" applyBorder="1" applyAlignment="1">
      <alignment horizontal="left" vertical="top" wrapText="1"/>
    </xf>
    <xf numFmtId="0" fontId="18" fillId="0" borderId="17" xfId="3" applyFont="1" applyBorder="1" applyAlignment="1">
      <alignment horizontal="right" vertical="top" wrapText="1"/>
    </xf>
    <xf numFmtId="0" fontId="18" fillId="0" borderId="17" xfId="3" applyFont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1" fontId="5" fillId="3" borderId="11" xfId="3" applyNumberFormat="1" applyFont="1" applyFill="1" applyBorder="1" applyAlignment="1">
      <alignment horizontal="left" wrapText="1"/>
    </xf>
    <xf numFmtId="1" fontId="5" fillId="3" borderId="1" xfId="3" applyNumberFormat="1" applyFont="1" applyFill="1" applyBorder="1" applyAlignment="1">
      <alignment horizontal="left"/>
    </xf>
    <xf numFmtId="2" fontId="6" fillId="4" borderId="1" xfId="3" applyNumberFormat="1" applyFont="1" applyFill="1" applyBorder="1" applyAlignment="1">
      <alignment horizontal="center"/>
    </xf>
    <xf numFmtId="2" fontId="6" fillId="4" borderId="12" xfId="3" applyNumberFormat="1" applyFont="1" applyFill="1" applyBorder="1" applyAlignment="1">
      <alignment horizontal="center"/>
    </xf>
    <xf numFmtId="1" fontId="5" fillId="3" borderId="6" xfId="3" applyNumberFormat="1" applyFont="1" applyFill="1" applyBorder="1" applyAlignment="1">
      <alignment horizontal="left" vertical="center" wrapText="1"/>
    </xf>
    <xf numFmtId="1" fontId="5" fillId="3" borderId="7" xfId="3" applyNumberFormat="1" applyFont="1" applyFill="1" applyBorder="1" applyAlignment="1">
      <alignment horizontal="left" vertical="center"/>
    </xf>
    <xf numFmtId="1" fontId="5" fillId="9" borderId="7" xfId="3" applyNumberFormat="1" applyFont="1" applyFill="1" applyBorder="1" applyAlignment="1">
      <alignment horizontal="center" vertical="center" wrapText="1"/>
    </xf>
    <xf numFmtId="1" fontId="5" fillId="9" borderId="7" xfId="3" applyNumberFormat="1" applyFont="1" applyFill="1" applyBorder="1" applyAlignment="1">
      <alignment horizontal="center" vertical="center"/>
    </xf>
    <xf numFmtId="1" fontId="5" fillId="3" borderId="7" xfId="3" applyNumberFormat="1" applyFont="1" applyFill="1" applyBorder="1" applyAlignment="1">
      <alignment horizontal="center" vertical="center" wrapText="1"/>
    </xf>
    <xf numFmtId="1" fontId="5" fillId="3" borderId="8" xfId="3" applyNumberFormat="1" applyFont="1" applyFill="1" applyBorder="1" applyAlignment="1">
      <alignment horizontal="center" vertical="center" wrapText="1"/>
    </xf>
    <xf numFmtId="1" fontId="5" fillId="3" borderId="13" xfId="3" applyNumberFormat="1" applyFont="1" applyFill="1" applyBorder="1" applyAlignment="1">
      <alignment horizontal="left" wrapText="1"/>
    </xf>
    <xf numFmtId="1" fontId="5" fillId="3" borderId="14" xfId="3" applyNumberFormat="1" applyFont="1" applyFill="1" applyBorder="1" applyAlignment="1">
      <alignment horizontal="left"/>
    </xf>
    <xf numFmtId="2" fontId="6" fillId="4" borderId="14" xfId="3" applyNumberFormat="1" applyFont="1" applyFill="1" applyBorder="1" applyAlignment="1">
      <alignment horizontal="center"/>
    </xf>
    <xf numFmtId="2" fontId="6" fillId="4" borderId="15" xfId="3" applyNumberFormat="1" applyFont="1" applyFill="1" applyBorder="1" applyAlignment="1">
      <alignment horizontal="center"/>
    </xf>
    <xf numFmtId="1" fontId="5" fillId="3" borderId="18" xfId="3" applyNumberFormat="1" applyFont="1" applyFill="1" applyBorder="1" applyAlignment="1">
      <alignment horizontal="left" wrapText="1"/>
    </xf>
    <xf numFmtId="1" fontId="5" fillId="3" borderId="16" xfId="3" applyNumberFormat="1" applyFont="1" applyFill="1" applyBorder="1" applyAlignment="1">
      <alignment horizontal="left"/>
    </xf>
    <xf numFmtId="2" fontId="6" fillId="4" borderId="16" xfId="3" applyNumberFormat="1" applyFont="1" applyFill="1" applyBorder="1" applyAlignment="1">
      <alignment horizontal="center"/>
    </xf>
    <xf numFmtId="2" fontId="6" fillId="4" borderId="19" xfId="3" applyNumberFormat="1" applyFont="1" applyFill="1" applyBorder="1" applyAlignment="1">
      <alignment horizontal="center"/>
    </xf>
    <xf numFmtId="1" fontId="6" fillId="15" borderId="1" xfId="0" applyNumberFormat="1" applyFont="1" applyFill="1" applyBorder="1" applyAlignment="1">
      <alignment horizontal="center"/>
    </xf>
    <xf numFmtId="20" fontId="12" fillId="14" borderId="1" xfId="2" applyNumberFormat="1" applyFont="1" applyFill="1" applyBorder="1" applyAlignment="1">
      <alignment horizontal="center" vertical="center" textRotation="90" wrapText="1"/>
    </xf>
    <xf numFmtId="20" fontId="10" fillId="14" borderId="1" xfId="2" applyNumberFormat="1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12" fillId="8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2" fontId="6" fillId="16" borderId="1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20" xfId="0" applyBorder="1"/>
    <xf numFmtId="9" fontId="0" fillId="0" borderId="20" xfId="0" applyNumberFormat="1" applyBorder="1"/>
    <xf numFmtId="1" fontId="6" fillId="15" borderId="3" xfId="0" applyNumberFormat="1" applyFont="1" applyFill="1" applyBorder="1" applyAlignment="1">
      <alignment horizontal="center"/>
    </xf>
    <xf numFmtId="2" fontId="6" fillId="16" borderId="3" xfId="0" applyNumberFormat="1" applyFont="1" applyFill="1" applyBorder="1" applyAlignment="1">
      <alignment horizontal="center"/>
    </xf>
    <xf numFmtId="1" fontId="12" fillId="14" borderId="21" xfId="0" applyNumberFormat="1" applyFont="1" applyFill="1" applyBorder="1" applyAlignment="1">
      <alignment horizontal="center" vertical="center" wrapText="1"/>
    </xf>
    <xf numFmtId="1" fontId="12" fillId="14" borderId="22" xfId="0" applyNumberFormat="1" applyFont="1" applyFill="1" applyBorder="1" applyAlignment="1">
      <alignment horizontal="center" vertical="center" wrapText="1"/>
    </xf>
    <xf numFmtId="1" fontId="12" fillId="15" borderId="22" xfId="0" applyNumberFormat="1" applyFont="1" applyFill="1" applyBorder="1" applyAlignment="1">
      <alignment horizontal="center" vertical="center" wrapText="1"/>
    </xf>
    <xf numFmtId="1" fontId="12" fillId="15" borderId="22" xfId="0" applyNumberFormat="1" applyFont="1" applyFill="1" applyBorder="1" applyAlignment="1">
      <alignment horizontal="center" vertical="center"/>
    </xf>
    <xf numFmtId="1" fontId="12" fillId="16" borderId="22" xfId="0" applyNumberFormat="1" applyFont="1" applyFill="1" applyBorder="1" applyAlignment="1">
      <alignment horizontal="center" vertical="center" wrapText="1"/>
    </xf>
    <xf numFmtId="1" fontId="12" fillId="16" borderId="23" xfId="0" applyNumberFormat="1" applyFont="1" applyFill="1" applyBorder="1" applyAlignment="1">
      <alignment horizontal="center" vertical="center" wrapText="1"/>
    </xf>
    <xf numFmtId="2" fontId="6" fillId="16" borderId="25" xfId="0" applyNumberFormat="1" applyFont="1" applyFill="1" applyBorder="1" applyAlignment="1">
      <alignment horizontal="center"/>
    </xf>
    <xf numFmtId="2" fontId="6" fillId="16" borderId="12" xfId="0" applyNumberFormat="1" applyFont="1" applyFill="1" applyBorder="1" applyAlignment="1">
      <alignment horizontal="center"/>
    </xf>
    <xf numFmtId="1" fontId="6" fillId="15" borderId="14" xfId="0" applyNumberFormat="1" applyFont="1" applyFill="1" applyBorder="1" applyAlignment="1">
      <alignment horizontal="center"/>
    </xf>
    <xf numFmtId="2" fontId="6" fillId="16" borderId="14" xfId="0" applyNumberFormat="1" applyFont="1" applyFill="1" applyBorder="1" applyAlignment="1">
      <alignment horizontal="center"/>
    </xf>
    <xf numFmtId="2" fontId="6" fillId="16" borderId="15" xfId="0" applyNumberFormat="1" applyFont="1" applyFill="1" applyBorder="1" applyAlignment="1">
      <alignment horizontal="center"/>
    </xf>
    <xf numFmtId="1" fontId="5" fillId="14" borderId="24" xfId="0" applyNumberFormat="1" applyFont="1" applyFill="1" applyBorder="1" applyAlignment="1">
      <alignment horizontal="left" vertical="center" wrapText="1"/>
    </xf>
    <xf numFmtId="1" fontId="5" fillId="14" borderId="3" xfId="0" applyNumberFormat="1" applyFont="1" applyFill="1" applyBorder="1" applyAlignment="1">
      <alignment horizontal="left" vertical="center" wrapText="1"/>
    </xf>
    <xf numFmtId="1" fontId="5" fillId="14" borderId="11" xfId="0" applyNumberFormat="1" applyFont="1" applyFill="1" applyBorder="1" applyAlignment="1">
      <alignment horizontal="left" vertical="center" wrapText="1"/>
    </xf>
    <xf numFmtId="1" fontId="5" fillId="14" borderId="1" xfId="0" applyNumberFormat="1" applyFont="1" applyFill="1" applyBorder="1" applyAlignment="1">
      <alignment horizontal="left" vertical="center" wrapText="1"/>
    </xf>
    <xf numFmtId="1" fontId="5" fillId="14" borderId="13" xfId="0" applyNumberFormat="1" applyFont="1" applyFill="1" applyBorder="1" applyAlignment="1">
      <alignment horizontal="left" vertical="center" wrapText="1"/>
    </xf>
    <xf numFmtId="1" fontId="5" fillId="14" borderId="14" xfId="0" applyNumberFormat="1" applyFont="1" applyFill="1" applyBorder="1" applyAlignment="1">
      <alignment horizontal="left" vertical="center" wrapText="1"/>
    </xf>
    <xf numFmtId="20" fontId="10" fillId="7" borderId="0" xfId="2" applyNumberFormat="1" applyFont="1" applyFill="1" applyBorder="1" applyAlignment="1">
      <alignment horizontal="left" vertical="center"/>
    </xf>
    <xf numFmtId="20" fontId="10" fillId="0" borderId="0" xfId="2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</cellXfs>
  <cellStyles count="5">
    <cellStyle name="40% - Colore 1" xfId="2" builtinId="31"/>
    <cellStyle name="Migliaia 2" xfId="4" xr:uid="{80F2E8D5-4ACD-4A08-A058-DE26E458B2DC}"/>
    <cellStyle name="Normale" xfId="0" builtinId="0"/>
    <cellStyle name="Normale 2" xfId="3" xr:uid="{B109C790-134E-46A0-9A4A-7C2542DC9282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1042283</xdr:colOff>
      <xdr:row>6</xdr:row>
      <xdr:rowOff>175084</xdr:rowOff>
    </xdr:from>
    <xdr:to>
      <xdr:col>6</xdr:col>
      <xdr:colOff>127883</xdr:colOff>
      <xdr:row>11</xdr:row>
      <xdr:rowOff>244127</xdr:rowOff>
    </xdr:to>
    <xdr:pic>
      <xdr:nvPicPr>
        <xdr:cNvPr id="2" name="logoFoglio1">
          <a:extLst>
            <a:ext uri="{FF2B5EF4-FFF2-40B4-BE49-F238E27FC236}">
              <a16:creationId xmlns:a16="http://schemas.microsoft.com/office/drawing/2014/main" id="{78D810F1-D347-4B48-95DA-C8D52B42B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2283" y="2209624"/>
          <a:ext cx="4099560" cy="1631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24790\AppData\Local\Microsoft\Windows\INetCache\Content.Outlook\ZOEAFU6H\ESAL80kN_TGM_DTV_2024_revFamas.xlsx" TargetMode="External"/><Relationship Id="rId1" Type="http://schemas.openxmlformats.org/officeDocument/2006/relationships/externalLinkPath" Target="file:///C:\Users\pb24790\AppData\Local\Microsoft\Windows\INetCache\Content.Outlook\ZOEAFU6H\ESAL80kN_TGM_DTV_2024_revFa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colo ESAL"/>
      <sheetName val="Calcolo r%"/>
      <sheetName val="Valori r%"/>
    </sheetNames>
    <sheetDataSet>
      <sheetData sheetId="0" refreshError="1"/>
      <sheetData sheetId="1" refreshError="1"/>
      <sheetData sheetId="2">
        <row r="2">
          <cell r="D2">
            <v>0.9109263868605878</v>
          </cell>
        </row>
        <row r="3">
          <cell r="D3">
            <v>1.6017963526893448</v>
          </cell>
        </row>
        <row r="4">
          <cell r="D4">
            <v>1.0738291208877988</v>
          </cell>
        </row>
        <row r="5">
          <cell r="D5">
            <v>0.99186462743722592</v>
          </cell>
        </row>
        <row r="6">
          <cell r="D6">
            <v>0.88300352870392418</v>
          </cell>
        </row>
        <row r="7">
          <cell r="D7">
            <v>4.6925815981270241E-2</v>
          </cell>
        </row>
        <row r="8">
          <cell r="D8">
            <v>0</v>
          </cell>
        </row>
        <row r="9">
          <cell r="D9">
            <v>0.35663528386428156</v>
          </cell>
        </row>
        <row r="10">
          <cell r="D10">
            <v>0</v>
          </cell>
        </row>
        <row r="11">
          <cell r="D11">
            <v>6.3236727986507119E-2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3.5152185780391608E-2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0.11035902999296239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7.4582752682482115E-2</v>
          </cell>
        </row>
        <row r="24">
          <cell r="D24">
            <v>0.11575519269192135</v>
          </cell>
        </row>
        <row r="25">
          <cell r="D25">
            <v>0.49474436709109892</v>
          </cell>
        </row>
        <row r="26">
          <cell r="D26">
            <v>0</v>
          </cell>
        </row>
        <row r="27">
          <cell r="D27">
            <v>0.30907700197271004</v>
          </cell>
        </row>
        <row r="28">
          <cell r="D28">
            <v>1.5297567687423763</v>
          </cell>
        </row>
        <row r="29">
          <cell r="D29">
            <v>1.077796248110841</v>
          </cell>
        </row>
        <row r="30">
          <cell r="D30">
            <v>0.96671195336990501</v>
          </cell>
        </row>
        <row r="31">
          <cell r="D31">
            <v>0.98259752672477441</v>
          </cell>
        </row>
        <row r="32">
          <cell r="D32">
            <v>0.17907844885039714</v>
          </cell>
        </row>
        <row r="33">
          <cell r="D33">
            <v>0.42047471286754712</v>
          </cell>
        </row>
        <row r="34">
          <cell r="D34">
            <v>0</v>
          </cell>
        </row>
        <row r="35">
          <cell r="D35">
            <v>0.10732780812865997</v>
          </cell>
        </row>
        <row r="36">
          <cell r="D36">
            <v>8.9756066491981576E-3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4.0598313363431247E-2</v>
          </cell>
        </row>
        <row r="40">
          <cell r="D40">
            <v>0.30228258922511575</v>
          </cell>
        </row>
        <row r="41">
          <cell r="D41">
            <v>5.0922785674300523E-2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0.24188517188683201</v>
          </cell>
        </row>
        <row r="46">
          <cell r="D46">
            <v>5.902896678396885E-3</v>
          </cell>
        </row>
        <row r="47">
          <cell r="D47">
            <v>1.4029099959958168E-4</v>
          </cell>
        </row>
        <row r="48">
          <cell r="D48">
            <v>0.25052315833465832</v>
          </cell>
        </row>
        <row r="49">
          <cell r="D49">
            <v>0.51795948489410892</v>
          </cell>
        </row>
        <row r="50">
          <cell r="D50">
            <v>9.4710110367469555E-2</v>
          </cell>
        </row>
        <row r="51">
          <cell r="D51">
            <v>4.3364042655817626E-4</v>
          </cell>
        </row>
        <row r="52">
          <cell r="D52">
            <v>0</v>
          </cell>
        </row>
        <row r="53">
          <cell r="D53">
            <v>0</v>
          </cell>
        </row>
        <row r="54">
          <cell r="D54">
            <v>4.1219681782069355E-2</v>
          </cell>
        </row>
        <row r="55">
          <cell r="D55">
            <v>2.7273508208404983E-2</v>
          </cell>
        </row>
        <row r="56">
          <cell r="D56">
            <v>0.28757508605477133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2.5823156852477602E-2</v>
          </cell>
        </row>
        <row r="60">
          <cell r="D60">
            <v>7.4165874134622259E-3</v>
          </cell>
        </row>
        <row r="61">
          <cell r="D61">
            <v>6.2412518797869319E-2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2.0716431518306173</v>
          </cell>
        </row>
        <row r="66">
          <cell r="D66">
            <v>0</v>
          </cell>
        </row>
        <row r="67">
          <cell r="D67">
            <v>0</v>
          </cell>
        </row>
        <row r="68">
          <cell r="D68">
            <v>0</v>
          </cell>
        </row>
        <row r="69">
          <cell r="D69">
            <v>0</v>
          </cell>
        </row>
        <row r="70">
          <cell r="D70">
            <v>0</v>
          </cell>
        </row>
        <row r="71">
          <cell r="D71">
            <v>0</v>
          </cell>
        </row>
        <row r="72">
          <cell r="D72">
            <v>0</v>
          </cell>
        </row>
        <row r="73">
          <cell r="D73">
            <v>0</v>
          </cell>
        </row>
        <row r="74">
          <cell r="D74">
            <v>0</v>
          </cell>
        </row>
        <row r="75">
          <cell r="D75">
            <v>0</v>
          </cell>
        </row>
        <row r="76">
          <cell r="D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3C3C-D4BF-458E-8754-8AD714FD9A9B}">
  <dimension ref="A1:AB124"/>
  <sheetViews>
    <sheetView tabSelected="1" view="pageBreakPreview" zoomScale="70" zoomScaleNormal="85" zoomScaleSheetLayoutView="70" workbookViewId="0">
      <selection activeCell="H14" sqref="H14"/>
    </sheetView>
  </sheetViews>
  <sheetFormatPr defaultRowHeight="14.4" x14ac:dyDescent="0.3"/>
  <cols>
    <col min="1" max="1" width="24.5546875" customWidth="1"/>
    <col min="2" max="2" width="9.5546875" customWidth="1"/>
    <col min="3" max="3" width="10.88671875" customWidth="1"/>
    <col min="4" max="4" width="10.33203125" customWidth="1"/>
    <col min="5" max="13" width="8.88671875" customWidth="1"/>
    <col min="14" max="15" width="11.44140625" customWidth="1"/>
    <col min="16" max="16" width="14.5546875" customWidth="1"/>
    <col min="17" max="22" width="8.88671875" customWidth="1"/>
  </cols>
  <sheetData>
    <row r="1" spans="1:28" ht="37.200000000000003" customHeight="1" thickBot="1" x14ac:dyDescent="0.35">
      <c r="A1" s="103" t="s">
        <v>472</v>
      </c>
      <c r="B1" s="104"/>
      <c r="C1" s="104"/>
      <c r="D1" s="104"/>
      <c r="E1" s="104"/>
      <c r="F1" s="104"/>
      <c r="G1" s="104"/>
      <c r="H1" s="105"/>
      <c r="I1" s="1"/>
      <c r="J1" s="1"/>
      <c r="K1" s="1"/>
      <c r="L1" s="113" t="s">
        <v>0</v>
      </c>
      <c r="M1" s="114"/>
      <c r="N1" s="114"/>
      <c r="O1" s="114"/>
      <c r="P1" s="114"/>
      <c r="Q1" s="115" t="s">
        <v>1</v>
      </c>
      <c r="R1" s="116"/>
      <c r="S1" s="116"/>
      <c r="T1" s="116"/>
      <c r="U1" s="116"/>
      <c r="V1" s="117" t="s">
        <v>2</v>
      </c>
      <c r="W1" s="117"/>
      <c r="X1" s="118"/>
      <c r="Y1" t="s">
        <v>34</v>
      </c>
      <c r="Z1" t="s">
        <v>35</v>
      </c>
    </row>
    <row r="2" spans="1:28" ht="24.6" customHeight="1" x14ac:dyDescent="0.3">
      <c r="A2" s="106"/>
      <c r="B2" s="102"/>
      <c r="C2" s="102"/>
      <c r="D2" s="102"/>
      <c r="E2" s="102"/>
      <c r="F2" s="102"/>
      <c r="G2" s="102"/>
      <c r="H2" s="107"/>
      <c r="I2" s="1"/>
      <c r="J2" s="1"/>
      <c r="K2" s="1"/>
      <c r="L2" s="124" t="s">
        <v>458</v>
      </c>
      <c r="M2" s="125"/>
      <c r="N2" s="125"/>
      <c r="O2" s="125"/>
      <c r="P2" s="125"/>
      <c r="Q2" s="111">
        <v>40</v>
      </c>
      <c r="R2" s="111">
        <v>80</v>
      </c>
      <c r="S2" s="111">
        <v>0</v>
      </c>
      <c r="T2" s="111">
        <v>0</v>
      </c>
      <c r="U2" s="111">
        <v>0</v>
      </c>
      <c r="V2" s="112">
        <f t="shared" ref="V2:V17" si="0">((Q2/80)^4)+((R2/80)^4)+((S2/80)^4)+((T2/80)^4)+((U2/80)^4)</f>
        <v>1.0625</v>
      </c>
      <c r="W2" s="112"/>
      <c r="X2" s="119"/>
      <c r="Y2" s="21">
        <v>0.7</v>
      </c>
      <c r="Z2" s="21">
        <f>1-Y2</f>
        <v>0.30000000000000004</v>
      </c>
    </row>
    <row r="3" spans="1:28" ht="24.6" customHeight="1" x14ac:dyDescent="0.3">
      <c r="A3" s="106"/>
      <c r="B3" s="102"/>
      <c r="C3" s="102"/>
      <c r="D3" s="102"/>
      <c r="E3" s="102"/>
      <c r="F3" s="102"/>
      <c r="G3" s="102"/>
      <c r="H3" s="107"/>
      <c r="I3" s="1"/>
      <c r="J3" s="1"/>
      <c r="K3" s="1"/>
      <c r="L3" s="126" t="s">
        <v>466</v>
      </c>
      <c r="M3" s="127"/>
      <c r="N3" s="127"/>
      <c r="O3" s="127"/>
      <c r="P3" s="127"/>
      <c r="Q3" s="93">
        <v>40</v>
      </c>
      <c r="R3" s="93">
        <v>50</v>
      </c>
      <c r="S3" s="93"/>
      <c r="T3" s="93"/>
      <c r="U3" s="93"/>
      <c r="V3" s="100">
        <f t="shared" si="0"/>
        <v>0.215087890625</v>
      </c>
      <c r="W3" s="100"/>
      <c r="X3" s="120"/>
    </row>
    <row r="4" spans="1:28" ht="24.6" customHeight="1" x14ac:dyDescent="0.3">
      <c r="A4" s="132" t="s">
        <v>473</v>
      </c>
      <c r="B4" s="108"/>
      <c r="C4" s="108"/>
      <c r="D4" s="108"/>
      <c r="E4" s="108"/>
      <c r="F4" s="108"/>
      <c r="G4" s="108"/>
      <c r="H4" s="133"/>
      <c r="I4" s="1"/>
      <c r="J4" s="1"/>
      <c r="K4" s="1"/>
      <c r="L4" s="126" t="s">
        <v>4</v>
      </c>
      <c r="M4" s="127"/>
      <c r="N4" s="127"/>
      <c r="O4" s="127"/>
      <c r="P4" s="127"/>
      <c r="Q4" s="93">
        <v>50</v>
      </c>
      <c r="R4" s="93">
        <v>90</v>
      </c>
      <c r="S4" s="93">
        <v>90</v>
      </c>
      <c r="T4" s="93">
        <v>0</v>
      </c>
      <c r="U4" s="93">
        <v>0</v>
      </c>
      <c r="V4" s="100">
        <f t="shared" si="0"/>
        <v>3.356201171875</v>
      </c>
      <c r="W4" s="100"/>
      <c r="X4" s="120"/>
      <c r="Y4" s="21">
        <v>0.7</v>
      </c>
      <c r="Z4" s="21">
        <f>1-Y4</f>
        <v>0.30000000000000004</v>
      </c>
    </row>
    <row r="5" spans="1:28" ht="24.6" customHeight="1" x14ac:dyDescent="0.3">
      <c r="A5" s="132"/>
      <c r="B5" s="108"/>
      <c r="C5" s="108"/>
      <c r="D5" s="108"/>
      <c r="E5" s="108"/>
      <c r="F5" s="108"/>
      <c r="G5" s="108"/>
      <c r="H5" s="133"/>
      <c r="I5" s="1"/>
      <c r="J5" s="1"/>
      <c r="K5" s="1"/>
      <c r="L5" s="126" t="s">
        <v>465</v>
      </c>
      <c r="M5" s="127"/>
      <c r="N5" s="127"/>
      <c r="O5" s="127"/>
      <c r="P5" s="127"/>
      <c r="Q5" s="93">
        <v>50</v>
      </c>
      <c r="R5" s="93">
        <v>50</v>
      </c>
      <c r="S5" s="93">
        <v>50</v>
      </c>
      <c r="T5" s="93"/>
      <c r="U5" s="93"/>
      <c r="V5" s="100">
        <f t="shared" si="0"/>
        <v>0.457763671875</v>
      </c>
      <c r="W5" s="100"/>
      <c r="X5" s="120"/>
    </row>
    <row r="6" spans="1:28" ht="24.6" customHeight="1" thickBot="1" x14ac:dyDescent="0.35">
      <c r="A6" s="134"/>
      <c r="B6" s="135"/>
      <c r="C6" s="135"/>
      <c r="D6" s="135"/>
      <c r="E6" s="135"/>
      <c r="F6" s="135"/>
      <c r="G6" s="135"/>
      <c r="H6" s="136"/>
      <c r="I6" s="1"/>
      <c r="J6" s="1"/>
      <c r="K6" s="1"/>
      <c r="L6" s="126" t="s">
        <v>459</v>
      </c>
      <c r="M6" s="127"/>
      <c r="N6" s="127"/>
      <c r="O6" s="127"/>
      <c r="P6" s="127"/>
      <c r="Q6" s="93">
        <v>70</v>
      </c>
      <c r="R6" s="93">
        <v>130</v>
      </c>
      <c r="S6" s="93">
        <v>130</v>
      </c>
      <c r="T6" s="93"/>
      <c r="U6" s="93"/>
      <c r="V6" s="100">
        <f t="shared" si="0"/>
        <v>14.531982421875</v>
      </c>
      <c r="W6" s="100"/>
      <c r="X6" s="120"/>
      <c r="Y6" s="109" t="s">
        <v>205</v>
      </c>
      <c r="Z6" s="31" t="s">
        <v>209</v>
      </c>
      <c r="AA6" s="30" t="s">
        <v>206</v>
      </c>
      <c r="AB6" s="31" t="s">
        <v>207</v>
      </c>
    </row>
    <row r="7" spans="1:28" ht="24.6" customHeight="1" x14ac:dyDescent="0.3">
      <c r="A7" s="101"/>
      <c r="B7" s="101"/>
      <c r="C7" s="101"/>
      <c r="D7" s="101"/>
      <c r="E7" s="101"/>
      <c r="F7" s="101"/>
      <c r="G7" s="101"/>
      <c r="H7" s="101"/>
      <c r="I7" s="1"/>
      <c r="J7" s="1"/>
      <c r="K7" s="1"/>
      <c r="L7" s="126" t="s">
        <v>460</v>
      </c>
      <c r="M7" s="127"/>
      <c r="N7" s="127"/>
      <c r="O7" s="127"/>
      <c r="P7" s="127"/>
      <c r="Q7" s="93">
        <v>50</v>
      </c>
      <c r="R7" s="93">
        <v>90</v>
      </c>
      <c r="S7" s="93">
        <v>90</v>
      </c>
      <c r="T7" s="93">
        <v>90</v>
      </c>
      <c r="U7" s="93"/>
      <c r="V7" s="100">
        <f t="shared" si="0"/>
        <v>4.9580078125</v>
      </c>
      <c r="W7" s="100"/>
      <c r="X7" s="120"/>
      <c r="Y7" s="110">
        <v>0.45</v>
      </c>
      <c r="Z7" s="32">
        <v>0.05</v>
      </c>
      <c r="AA7" s="32">
        <v>0.45</v>
      </c>
      <c r="AB7" s="32">
        <v>0.05</v>
      </c>
    </row>
    <row r="8" spans="1:28" ht="24.6" customHeight="1" x14ac:dyDescent="0.3">
      <c r="I8" s="1"/>
      <c r="J8" s="1"/>
      <c r="K8" s="1"/>
      <c r="L8" s="126" t="s">
        <v>464</v>
      </c>
      <c r="M8" s="127"/>
      <c r="N8" s="127"/>
      <c r="O8" s="127"/>
      <c r="P8" s="127"/>
      <c r="Q8" s="93">
        <v>50</v>
      </c>
      <c r="R8" s="93">
        <v>40</v>
      </c>
      <c r="S8" s="93">
        <v>50</v>
      </c>
      <c r="T8" s="93">
        <v>40</v>
      </c>
      <c r="U8" s="93"/>
      <c r="V8" s="100">
        <f t="shared" si="0"/>
        <v>0.43017578125</v>
      </c>
      <c r="W8" s="100"/>
      <c r="X8" s="120"/>
      <c r="Y8" s="21"/>
      <c r="Z8" s="21"/>
      <c r="AA8" s="21"/>
      <c r="AB8" s="21"/>
    </row>
    <row r="9" spans="1:28" ht="24.6" customHeight="1" x14ac:dyDescent="0.3">
      <c r="A9" s="74"/>
      <c r="B9" s="74"/>
      <c r="C9" s="74"/>
      <c r="D9" s="74"/>
      <c r="E9" s="74"/>
      <c r="F9" s="74"/>
      <c r="G9" s="74"/>
      <c r="H9" s="74"/>
      <c r="I9" s="1"/>
      <c r="J9" s="1"/>
      <c r="K9" s="1"/>
      <c r="L9" s="126" t="s">
        <v>461</v>
      </c>
      <c r="M9" s="127"/>
      <c r="N9" s="127"/>
      <c r="O9" s="127"/>
      <c r="P9" s="127"/>
      <c r="Q9" s="93">
        <v>70</v>
      </c>
      <c r="R9" s="93">
        <v>70</v>
      </c>
      <c r="S9" s="93">
        <v>130</v>
      </c>
      <c r="T9" s="93">
        <v>130</v>
      </c>
      <c r="U9" s="93"/>
      <c r="V9" s="100">
        <f t="shared" si="0"/>
        <v>15.1181640625</v>
      </c>
      <c r="W9" s="100"/>
      <c r="X9" s="120"/>
      <c r="Y9" s="21"/>
      <c r="Z9" s="21"/>
    </row>
    <row r="10" spans="1:28" ht="24.6" customHeight="1" x14ac:dyDescent="0.3">
      <c r="A10" s="74"/>
      <c r="B10" s="74"/>
      <c r="C10" s="74"/>
      <c r="D10" s="74"/>
      <c r="E10" s="74"/>
      <c r="F10" s="74"/>
      <c r="G10" s="74"/>
      <c r="H10" s="74"/>
      <c r="I10" s="1"/>
      <c r="J10" s="1"/>
      <c r="K10" s="1"/>
      <c r="L10" s="126" t="s">
        <v>467</v>
      </c>
      <c r="M10" s="127"/>
      <c r="N10" s="127"/>
      <c r="O10" s="127"/>
      <c r="P10" s="127"/>
      <c r="Q10" s="93">
        <v>50</v>
      </c>
      <c r="R10" s="93">
        <v>100</v>
      </c>
      <c r="S10" s="93">
        <v>90</v>
      </c>
      <c r="T10" s="93">
        <v>90</v>
      </c>
      <c r="U10" s="93">
        <v>90</v>
      </c>
      <c r="V10" s="100">
        <f t="shared" si="0"/>
        <v>7.3994140625</v>
      </c>
      <c r="W10" s="100"/>
      <c r="X10" s="120"/>
      <c r="Y10" s="21">
        <v>0.7</v>
      </c>
      <c r="Z10" s="21">
        <f>1-Y10</f>
        <v>0.30000000000000004</v>
      </c>
    </row>
    <row r="11" spans="1:28" ht="24.6" customHeight="1" x14ac:dyDescent="0.3">
      <c r="A11" s="74"/>
      <c r="B11" s="74"/>
      <c r="C11" s="74"/>
      <c r="D11" s="74"/>
      <c r="E11" s="74"/>
      <c r="F11" s="74"/>
      <c r="G11" s="74"/>
      <c r="H11" s="74"/>
      <c r="I11" s="1"/>
      <c r="J11" s="1"/>
      <c r="K11" s="1"/>
      <c r="L11" s="126" t="s">
        <v>463</v>
      </c>
      <c r="M11" s="127"/>
      <c r="N11" s="127"/>
      <c r="O11" s="127"/>
      <c r="P11" s="127"/>
      <c r="Q11" s="93">
        <v>50</v>
      </c>
      <c r="R11" s="93">
        <v>30</v>
      </c>
      <c r="S11" s="93">
        <v>30</v>
      </c>
      <c r="T11" s="93">
        <v>30</v>
      </c>
      <c r="U11" s="93">
        <v>30</v>
      </c>
      <c r="V11" s="100">
        <f t="shared" si="0"/>
        <v>0.231689453125</v>
      </c>
      <c r="W11" s="100"/>
      <c r="X11" s="120"/>
    </row>
    <row r="12" spans="1:28" ht="24.6" customHeight="1" x14ac:dyDescent="0.3">
      <c r="A12" s="74"/>
      <c r="B12" s="74"/>
      <c r="C12" s="74"/>
      <c r="D12" s="74"/>
      <c r="E12" s="74"/>
      <c r="F12" s="74"/>
      <c r="G12" s="74"/>
      <c r="H12" s="74"/>
      <c r="L12" s="126" t="s">
        <v>6</v>
      </c>
      <c r="M12" s="127"/>
      <c r="N12" s="127"/>
      <c r="O12" s="127"/>
      <c r="P12" s="127"/>
      <c r="Q12" s="93">
        <v>60</v>
      </c>
      <c r="R12" s="93">
        <v>110</v>
      </c>
      <c r="S12" s="93">
        <v>90</v>
      </c>
      <c r="T12" s="93">
        <v>90</v>
      </c>
      <c r="U12" s="93">
        <v>90</v>
      </c>
      <c r="V12" s="100">
        <f t="shared" si="0"/>
        <v>8.6962890625</v>
      </c>
      <c r="W12" s="100"/>
      <c r="X12" s="120"/>
      <c r="Y12" s="21">
        <v>0.7</v>
      </c>
      <c r="Z12" s="21">
        <f>1-Y12</f>
        <v>0.30000000000000004</v>
      </c>
    </row>
    <row r="13" spans="1:28" ht="24.6" customHeight="1" x14ac:dyDescent="0.3">
      <c r="A13" s="74"/>
      <c r="B13" s="74"/>
      <c r="C13" s="74"/>
      <c r="D13" s="74"/>
      <c r="E13" s="74"/>
      <c r="F13" s="74"/>
      <c r="G13" s="74"/>
      <c r="H13" s="74"/>
      <c r="L13" s="126" t="s">
        <v>462</v>
      </c>
      <c r="M13" s="127"/>
      <c r="N13" s="127"/>
      <c r="O13" s="127"/>
      <c r="P13" s="127"/>
      <c r="Q13" s="93">
        <v>40</v>
      </c>
      <c r="R13" s="93">
        <v>30</v>
      </c>
      <c r="S13" s="93">
        <v>30</v>
      </c>
      <c r="T13" s="93">
        <v>40</v>
      </c>
      <c r="U13" s="93">
        <v>40</v>
      </c>
      <c r="V13" s="100">
        <f t="shared" si="0"/>
        <v>0.22705078125</v>
      </c>
      <c r="W13" s="100"/>
      <c r="X13" s="120"/>
    </row>
    <row r="14" spans="1:28" ht="24.6" customHeight="1" x14ac:dyDescent="0.3">
      <c r="A14" s="74"/>
      <c r="B14" s="74"/>
      <c r="C14" s="74"/>
      <c r="D14" s="74"/>
      <c r="E14" s="74"/>
      <c r="F14" s="74"/>
      <c r="G14" s="74"/>
      <c r="H14" s="74"/>
      <c r="L14" s="126" t="s">
        <v>468</v>
      </c>
      <c r="M14" s="127"/>
      <c r="N14" s="127"/>
      <c r="O14" s="127"/>
      <c r="P14" s="127"/>
      <c r="Q14" s="93">
        <v>80</v>
      </c>
      <c r="R14" s="93">
        <v>100</v>
      </c>
      <c r="S14" s="93">
        <v>0</v>
      </c>
      <c r="T14" s="93">
        <v>0</v>
      </c>
      <c r="U14" s="93">
        <v>0</v>
      </c>
      <c r="V14" s="100">
        <f t="shared" si="0"/>
        <v>3.44140625</v>
      </c>
      <c r="W14" s="100"/>
      <c r="X14" s="120"/>
      <c r="Y14" s="21">
        <v>0.5</v>
      </c>
      <c r="Z14" s="21">
        <f>1-Y14</f>
        <v>0.5</v>
      </c>
    </row>
    <row r="15" spans="1:28" ht="24.6" customHeight="1" x14ac:dyDescent="0.3">
      <c r="A15" s="29"/>
      <c r="B15" s="29"/>
      <c r="C15" s="29"/>
      <c r="D15" s="29"/>
      <c r="E15" s="29"/>
      <c r="F15" s="29"/>
      <c r="G15" s="29"/>
      <c r="H15" s="29"/>
      <c r="L15" s="126" t="s">
        <v>469</v>
      </c>
      <c r="M15" s="127"/>
      <c r="N15" s="127"/>
      <c r="O15" s="127"/>
      <c r="P15" s="127"/>
      <c r="Q15" s="93">
        <v>40</v>
      </c>
      <c r="R15" s="93">
        <v>60</v>
      </c>
      <c r="S15" s="93"/>
      <c r="T15" s="93"/>
      <c r="U15" s="93"/>
      <c r="V15" s="100">
        <f t="shared" si="0"/>
        <v>0.37890625</v>
      </c>
      <c r="W15" s="100"/>
      <c r="X15" s="120"/>
      <c r="AA15" s="21"/>
    </row>
    <row r="16" spans="1:28" ht="24.6" customHeight="1" x14ac:dyDescent="0.3">
      <c r="A16" s="29"/>
      <c r="B16" s="29"/>
      <c r="C16" s="29"/>
      <c r="D16" s="29"/>
      <c r="E16" s="29"/>
      <c r="F16" s="29"/>
      <c r="G16" s="29"/>
      <c r="H16" s="29"/>
      <c r="L16" s="126" t="s">
        <v>470</v>
      </c>
      <c r="M16" s="127"/>
      <c r="N16" s="127"/>
      <c r="O16" s="127"/>
      <c r="P16" s="127"/>
      <c r="Q16" s="93">
        <v>50</v>
      </c>
      <c r="R16" s="93">
        <v>70</v>
      </c>
      <c r="S16" s="93">
        <v>70</v>
      </c>
      <c r="T16" s="93"/>
      <c r="U16" s="93"/>
      <c r="V16" s="100">
        <f t="shared" si="0"/>
        <v>1.324951171875</v>
      </c>
      <c r="W16" s="100"/>
      <c r="X16" s="120"/>
      <c r="Y16" t="s">
        <v>215</v>
      </c>
      <c r="Z16" t="s">
        <v>216</v>
      </c>
      <c r="AA16" t="s">
        <v>205</v>
      </c>
      <c r="AB16" t="s">
        <v>217</v>
      </c>
    </row>
    <row r="17" spans="1:28" ht="24.6" customHeight="1" thickBot="1" x14ac:dyDescent="0.35">
      <c r="A17" s="29"/>
      <c r="B17" s="29"/>
      <c r="C17" s="29"/>
      <c r="D17" s="29"/>
      <c r="E17" s="29"/>
      <c r="F17" s="29"/>
      <c r="G17" s="29"/>
      <c r="H17" s="29"/>
      <c r="L17" s="128" t="s">
        <v>471</v>
      </c>
      <c r="M17" s="129"/>
      <c r="N17" s="129"/>
      <c r="O17" s="129"/>
      <c r="P17" s="129"/>
      <c r="Q17" s="121">
        <v>40</v>
      </c>
      <c r="R17" s="121">
        <v>40</v>
      </c>
      <c r="S17" s="121">
        <v>40</v>
      </c>
      <c r="T17" s="121"/>
      <c r="U17" s="121"/>
      <c r="V17" s="122">
        <f t="shared" si="0"/>
        <v>0.1875</v>
      </c>
      <c r="W17" s="122"/>
      <c r="X17" s="123"/>
      <c r="Y17" s="21">
        <f>85%*Y14</f>
        <v>0.42499999999999999</v>
      </c>
      <c r="Z17" s="21">
        <f>85%*Z14</f>
        <v>0.42499999999999999</v>
      </c>
      <c r="AA17" s="21">
        <v>0.12</v>
      </c>
      <c r="AB17" s="21">
        <v>0.03</v>
      </c>
    </row>
    <row r="18" spans="1:28" ht="24.6" customHeight="1" x14ac:dyDescent="0.3">
      <c r="A18" s="29"/>
      <c r="B18" s="29"/>
      <c r="C18" s="29"/>
      <c r="D18" s="29"/>
      <c r="E18" s="29"/>
      <c r="F18" s="29"/>
      <c r="G18" s="29"/>
      <c r="H18" s="29"/>
      <c r="L18" s="2"/>
      <c r="M18" s="2"/>
      <c r="N18" s="36"/>
      <c r="O18" s="37"/>
      <c r="P18" s="37"/>
      <c r="Q18" s="38"/>
      <c r="R18" s="38"/>
      <c r="S18" s="38"/>
      <c r="T18" s="38"/>
      <c r="U18" s="38"/>
      <c r="V18" s="39"/>
      <c r="W18" s="39"/>
      <c r="Y18" s="21" t="s">
        <v>218</v>
      </c>
      <c r="Z18" s="21" t="s">
        <v>215</v>
      </c>
      <c r="AA18" s="21" t="s">
        <v>205</v>
      </c>
      <c r="AB18" s="21" t="s">
        <v>211</v>
      </c>
    </row>
    <row r="19" spans="1:28" ht="15" customHeight="1" x14ac:dyDescent="0.3">
      <c r="A19" s="3"/>
      <c r="B19" s="4"/>
      <c r="C19" s="4"/>
      <c r="D19" s="4"/>
      <c r="H19" s="5" t="s">
        <v>7</v>
      </c>
      <c r="I19" s="5" t="s">
        <v>8</v>
      </c>
      <c r="J19" s="5" t="s">
        <v>9</v>
      </c>
      <c r="L19" s="6" t="s">
        <v>8</v>
      </c>
      <c r="M19" s="6" t="s">
        <v>8</v>
      </c>
      <c r="N19" s="6" t="s">
        <v>8</v>
      </c>
      <c r="O19" s="6" t="s">
        <v>8</v>
      </c>
      <c r="P19" s="96" t="s">
        <v>9</v>
      </c>
      <c r="Q19" s="96" t="s">
        <v>9</v>
      </c>
      <c r="R19" s="96" t="s">
        <v>9</v>
      </c>
      <c r="S19" s="96" t="s">
        <v>9</v>
      </c>
      <c r="T19" s="96" t="s">
        <v>9</v>
      </c>
      <c r="U19" s="96" t="s">
        <v>9</v>
      </c>
      <c r="V19" s="2"/>
      <c r="W19" s="2"/>
      <c r="Z19" s="28">
        <v>0.25</v>
      </c>
      <c r="AA19" s="28">
        <v>0.25</v>
      </c>
      <c r="AB19" s="28">
        <v>0.25</v>
      </c>
    </row>
    <row r="20" spans="1:28" ht="138" x14ac:dyDescent="0.3">
      <c r="A20" s="7" t="s">
        <v>10</v>
      </c>
      <c r="B20" s="7" t="s">
        <v>11</v>
      </c>
      <c r="C20" s="7" t="s">
        <v>12</v>
      </c>
      <c r="D20" s="7" t="s">
        <v>13</v>
      </c>
      <c r="E20" s="7" t="s">
        <v>14</v>
      </c>
      <c r="F20" s="7" t="s">
        <v>15</v>
      </c>
      <c r="G20" s="7" t="s">
        <v>16</v>
      </c>
      <c r="H20" s="8" t="s">
        <v>17</v>
      </c>
      <c r="I20" s="9" t="s">
        <v>18</v>
      </c>
      <c r="J20" s="94" t="s">
        <v>19</v>
      </c>
      <c r="K20" s="10" t="s">
        <v>20</v>
      </c>
      <c r="L20" s="11" t="s">
        <v>21</v>
      </c>
      <c r="M20" s="11" t="s">
        <v>22</v>
      </c>
      <c r="N20" s="11" t="s">
        <v>23</v>
      </c>
      <c r="O20" s="11" t="s">
        <v>24</v>
      </c>
      <c r="P20" s="95" t="s">
        <v>3</v>
      </c>
      <c r="Q20" s="95" t="s">
        <v>4</v>
      </c>
      <c r="R20" s="95" t="s">
        <v>5</v>
      </c>
      <c r="S20" s="95" t="s">
        <v>6</v>
      </c>
      <c r="T20" s="95" t="s">
        <v>25</v>
      </c>
      <c r="U20" s="95" t="s">
        <v>26</v>
      </c>
      <c r="V20" s="12" t="s">
        <v>219</v>
      </c>
      <c r="W20" s="12" t="s">
        <v>27</v>
      </c>
      <c r="X20" s="13" t="s">
        <v>28</v>
      </c>
    </row>
    <row r="21" spans="1:28" ht="18" x14ac:dyDescent="0.35">
      <c r="A21" s="14" t="s">
        <v>29</v>
      </c>
      <c r="B21" s="15" t="s">
        <v>30</v>
      </c>
      <c r="C21" s="16">
        <v>46.236787</v>
      </c>
      <c r="D21" s="16">
        <v>11.184987</v>
      </c>
      <c r="E21" s="17">
        <v>8005</v>
      </c>
      <c r="F21" s="17">
        <v>6761</v>
      </c>
      <c r="G21" s="17">
        <v>7762</v>
      </c>
      <c r="H21" s="18">
        <f>I21+J21</f>
        <v>7887</v>
      </c>
      <c r="I21" s="18">
        <f>L21+M21+N21+O21</f>
        <v>7071</v>
      </c>
      <c r="J21" s="18">
        <f>+P21+Q21+R21+S21+T21+U21</f>
        <v>816</v>
      </c>
      <c r="K21" s="19">
        <f>J21/H21</f>
        <v>0.10346139216432103</v>
      </c>
      <c r="L21" s="17">
        <v>292</v>
      </c>
      <c r="M21" s="17">
        <v>5899</v>
      </c>
      <c r="N21" s="17">
        <v>64</v>
      </c>
      <c r="O21" s="17">
        <v>816</v>
      </c>
      <c r="P21" s="17">
        <v>111</v>
      </c>
      <c r="Q21" s="17">
        <v>200</v>
      </c>
      <c r="R21" s="17">
        <v>30</v>
      </c>
      <c r="S21" s="17">
        <v>387</v>
      </c>
      <c r="T21" s="17">
        <v>66</v>
      </c>
      <c r="U21" s="17">
        <v>22</v>
      </c>
      <c r="V21" s="20">
        <f>IF(ISBLANK('[1]Valori r%'!D2),0.5,IF('[1]Valori r%'!D2=0,0.0001,'[1]Valori r%'!D2))</f>
        <v>0.9109263868605878</v>
      </c>
      <c r="W21" s="20">
        <f t="shared" ref="W21:W52" si="1">P21*$V$2*$Y$2/SUM(P21:U21)+P21*$V$3*$Z$2/SUM(P21:U21)+$Y$7*Q21*$Y$4*$V$4/SUM(P21:U21)+$Z$7*Q21*$Y$4*$V$6/SUM(P21:U21)+$AA$7*Q21*$Y$4*$V$7/SUM(P21:U21)+$AB$7*Q21*$Y$4*$V$9/SUM(P21:U21)+Q21*$Z$4*$Y$7*$V$5/SUM(P21:U21)+Q21*$Z$4*$V$8*$AA$7/SUM(P21:U21)+R21*$Y$4*$V$10/SUM(P21:U21)+R21*$Z$4*$V$11/SUM(P21:U21)+S21*$Y$4*$V$12/SUM(P21:U21)+S21*$Z$4*$V$13/SUM(P21:U21)+T21*$V$17*$AB$17/SUM(P21:U21)+T21*$V$16*$AA$17/SUM(P21:U21)+T21*$V$15*$Z$17/SUM(P21:U21)+T21*$V$14*$Y$17/SUM(P21:U21)+U21*$Z$19*$V$2/SUM(P21:U21)+U21*$AA$19*$V$4/SUM(P21:U21)+U21*$AB$19*$V$14/SUM(P21:U21)</f>
        <v>4.3455302159926452</v>
      </c>
      <c r="X21" s="98">
        <f>0.000001*J21*W21*365*0.5*((((1+(V21/100))^20)-1)/(V21/100))</f>
        <v>14.126421965559461</v>
      </c>
      <c r="Y21" s="130"/>
      <c r="Z21" s="101"/>
    </row>
    <row r="22" spans="1:28" ht="18" x14ac:dyDescent="0.35">
      <c r="A22" s="22" t="s">
        <v>36</v>
      </c>
      <c r="B22" s="23" t="s">
        <v>37</v>
      </c>
      <c r="C22" s="24">
        <v>46.352822000000003</v>
      </c>
      <c r="D22" s="24">
        <v>11.310605000000001</v>
      </c>
      <c r="E22" s="25">
        <v>13525</v>
      </c>
      <c r="F22" s="25">
        <v>9424</v>
      </c>
      <c r="G22" s="25">
        <v>11320</v>
      </c>
      <c r="H22" s="26">
        <f t="shared" ref="H22:H84" si="2">I22+J22</f>
        <v>12814</v>
      </c>
      <c r="I22" s="26">
        <f t="shared" ref="I22:I85" si="3">L22+M22+N22+O22</f>
        <v>11806</v>
      </c>
      <c r="J22" s="26">
        <f t="shared" ref="J22:J85" si="4">+P22+Q22+R22+S22+T22+U22</f>
        <v>1008</v>
      </c>
      <c r="K22" s="27">
        <f t="shared" ref="K22:K85" si="5">J22/H22</f>
        <v>7.8663961292336507E-2</v>
      </c>
      <c r="L22" s="25">
        <v>419</v>
      </c>
      <c r="M22" s="25">
        <v>10231</v>
      </c>
      <c r="N22" s="25">
        <v>84</v>
      </c>
      <c r="O22" s="25">
        <v>1072</v>
      </c>
      <c r="P22" s="25">
        <v>161</v>
      </c>
      <c r="Q22" s="25">
        <v>211</v>
      </c>
      <c r="R22" s="25">
        <v>46</v>
      </c>
      <c r="S22" s="25">
        <v>451</v>
      </c>
      <c r="T22" s="25">
        <v>108</v>
      </c>
      <c r="U22" s="25">
        <v>31</v>
      </c>
      <c r="V22" s="97">
        <f>IF(ISBLANK('[1]Valori r%'!D3),0.5,IF('[1]Valori r%'!D3=0,0.0001,'[1]Valori r%'!D3))</f>
        <v>1.6017963526893448</v>
      </c>
      <c r="W22" s="97">
        <f t="shared" si="1"/>
        <v>4.1653170643155546</v>
      </c>
      <c r="X22" s="99">
        <f t="shared" ref="X22:X84" si="6">0.000001*J22*W22*365*0.5*((((1+(V22/100))^20)-1)/(V22/100))</f>
        <v>17.897252430491793</v>
      </c>
      <c r="Y22" s="131"/>
      <c r="Z22" s="101"/>
    </row>
    <row r="23" spans="1:28" ht="18" x14ac:dyDescent="0.35">
      <c r="A23" s="14" t="s">
        <v>38</v>
      </c>
      <c r="B23" s="15" t="s">
        <v>39</v>
      </c>
      <c r="C23" s="16">
        <v>46.449700999999997</v>
      </c>
      <c r="D23" s="16">
        <v>11.344873</v>
      </c>
      <c r="E23" s="17">
        <v>24187</v>
      </c>
      <c r="F23" s="17">
        <v>15157</v>
      </c>
      <c r="G23" s="17">
        <v>19919</v>
      </c>
      <c r="H23" s="18">
        <f t="shared" si="2"/>
        <v>21979</v>
      </c>
      <c r="I23" s="18">
        <f t="shared" si="3"/>
        <v>20915</v>
      </c>
      <c r="J23" s="18">
        <f t="shared" si="4"/>
        <v>1064</v>
      </c>
      <c r="K23" s="19">
        <f t="shared" si="5"/>
        <v>4.84098457618636E-2</v>
      </c>
      <c r="L23" s="17">
        <v>983</v>
      </c>
      <c r="M23" s="17">
        <v>18434</v>
      </c>
      <c r="N23" s="17">
        <v>101</v>
      </c>
      <c r="O23" s="17">
        <v>1397</v>
      </c>
      <c r="P23" s="17">
        <v>219</v>
      </c>
      <c r="Q23" s="17">
        <v>258</v>
      </c>
      <c r="R23" s="17">
        <v>53</v>
      </c>
      <c r="S23" s="17">
        <v>400</v>
      </c>
      <c r="T23" s="17">
        <v>96</v>
      </c>
      <c r="U23" s="17">
        <v>38</v>
      </c>
      <c r="V23" s="20">
        <f>IF(ISBLANK('[1]Valori r%'!D4),0.5,IF('[1]Valori r%'!D4=0,0.0001,'[1]Valori r%'!D4))</f>
        <v>1.0738291208877988</v>
      </c>
      <c r="W23" s="20">
        <f t="shared" si="1"/>
        <v>3.8892184264677798</v>
      </c>
      <c r="X23" s="98">
        <f t="shared" si="6"/>
        <v>16.748967973600198</v>
      </c>
      <c r="Y23" s="130"/>
      <c r="Z23" s="101"/>
    </row>
    <row r="24" spans="1:28" ht="22.2" x14ac:dyDescent="0.35">
      <c r="A24" s="22" t="s">
        <v>40</v>
      </c>
      <c r="B24" s="23" t="s">
        <v>41</v>
      </c>
      <c r="C24" s="24">
        <v>46.493336999999997</v>
      </c>
      <c r="D24" s="24">
        <v>11.404802999999999</v>
      </c>
      <c r="E24" s="25">
        <v>20620</v>
      </c>
      <c r="F24" s="25">
        <v>16709</v>
      </c>
      <c r="G24" s="25">
        <v>19312</v>
      </c>
      <c r="H24" s="26">
        <f t="shared" si="2"/>
        <v>20006</v>
      </c>
      <c r="I24" s="26">
        <f t="shared" si="3"/>
        <v>18930</v>
      </c>
      <c r="J24" s="26">
        <f t="shared" si="4"/>
        <v>1076</v>
      </c>
      <c r="K24" s="27">
        <f t="shared" si="5"/>
        <v>5.3783864840547833E-2</v>
      </c>
      <c r="L24" s="25">
        <v>536</v>
      </c>
      <c r="M24" s="25">
        <v>15879</v>
      </c>
      <c r="N24" s="25">
        <v>140</v>
      </c>
      <c r="O24" s="25">
        <v>2375</v>
      </c>
      <c r="P24" s="25">
        <v>191</v>
      </c>
      <c r="Q24" s="25">
        <v>253</v>
      </c>
      <c r="R24" s="25">
        <v>39</v>
      </c>
      <c r="S24" s="25">
        <v>276</v>
      </c>
      <c r="T24" s="25">
        <v>284</v>
      </c>
      <c r="U24" s="25">
        <v>33</v>
      </c>
      <c r="V24" s="97">
        <f>IF(ISBLANK('[1]Valori r%'!D5),0.5,IF('[1]Valori r%'!D5=0,0.0001,'[1]Valori r%'!D5))</f>
        <v>0.99186462743722592</v>
      </c>
      <c r="W24" s="97">
        <f t="shared" si="1"/>
        <v>3.3329073915162484</v>
      </c>
      <c r="X24" s="99">
        <f t="shared" si="6"/>
        <v>14.399658681568154</v>
      </c>
      <c r="Y24" s="131"/>
      <c r="Z24" s="101"/>
    </row>
    <row r="25" spans="1:28" ht="18" x14ac:dyDescent="0.35">
      <c r="A25" s="14" t="s">
        <v>42</v>
      </c>
      <c r="B25" s="15" t="s">
        <v>43</v>
      </c>
      <c r="C25" s="16">
        <v>46.604534000000001</v>
      </c>
      <c r="D25" s="16">
        <v>11.532517</v>
      </c>
      <c r="E25" s="17">
        <v>9659</v>
      </c>
      <c r="F25" s="17">
        <v>7642</v>
      </c>
      <c r="G25" s="17">
        <v>8970</v>
      </c>
      <c r="H25" s="18">
        <f t="shared" si="2"/>
        <v>9489</v>
      </c>
      <c r="I25" s="18">
        <f t="shared" si="3"/>
        <v>8855</v>
      </c>
      <c r="J25" s="18">
        <f t="shared" si="4"/>
        <v>634</v>
      </c>
      <c r="K25" s="19">
        <f t="shared" si="5"/>
        <v>6.681420592264728E-2</v>
      </c>
      <c r="L25" s="17">
        <v>312</v>
      </c>
      <c r="M25" s="17">
        <v>7586</v>
      </c>
      <c r="N25" s="17">
        <v>92</v>
      </c>
      <c r="O25" s="17">
        <v>865</v>
      </c>
      <c r="P25" s="17">
        <v>102</v>
      </c>
      <c r="Q25" s="17">
        <v>142</v>
      </c>
      <c r="R25" s="17">
        <v>35</v>
      </c>
      <c r="S25" s="17">
        <v>200</v>
      </c>
      <c r="T25" s="17">
        <v>134</v>
      </c>
      <c r="U25" s="17">
        <v>21</v>
      </c>
      <c r="V25" s="20">
        <f>IF(ISBLANK('[1]Valori r%'!D6),0.5,IF('[1]Valori r%'!D6=0,0.0001,'[1]Valori r%'!D6))</f>
        <v>0.88300352870392418</v>
      </c>
      <c r="W25" s="20">
        <f t="shared" si="1"/>
        <v>3.6505284065703867</v>
      </c>
      <c r="X25" s="98">
        <f t="shared" si="6"/>
        <v>9.1953182861097993</v>
      </c>
      <c r="Y25" s="130"/>
      <c r="Z25" s="101"/>
    </row>
    <row r="26" spans="1:28" ht="18" x14ac:dyDescent="0.35">
      <c r="A26" s="22" t="s">
        <v>44</v>
      </c>
      <c r="B26" s="23" t="s">
        <v>45</v>
      </c>
      <c r="C26" s="24">
        <v>46.684843000000001</v>
      </c>
      <c r="D26" s="24">
        <v>11.626474</v>
      </c>
      <c r="E26" s="25">
        <v>15714</v>
      </c>
      <c r="F26" s="25">
        <v>10989</v>
      </c>
      <c r="G26" s="25">
        <v>13857</v>
      </c>
      <c r="H26" s="26">
        <f t="shared" si="2"/>
        <v>14733</v>
      </c>
      <c r="I26" s="26">
        <f t="shared" si="3"/>
        <v>14085</v>
      </c>
      <c r="J26" s="26">
        <f t="shared" si="4"/>
        <v>648</v>
      </c>
      <c r="K26" s="27">
        <f t="shared" si="5"/>
        <v>4.3982895540623089E-2</v>
      </c>
      <c r="L26" s="25">
        <v>374</v>
      </c>
      <c r="M26" s="25">
        <v>12738</v>
      </c>
      <c r="N26" s="25">
        <v>102</v>
      </c>
      <c r="O26" s="25">
        <v>871</v>
      </c>
      <c r="P26" s="25">
        <v>174</v>
      </c>
      <c r="Q26" s="25">
        <v>142</v>
      </c>
      <c r="R26" s="25">
        <v>26</v>
      </c>
      <c r="S26" s="25">
        <v>184</v>
      </c>
      <c r="T26" s="25">
        <v>95</v>
      </c>
      <c r="U26" s="25">
        <v>27</v>
      </c>
      <c r="V26" s="97">
        <f>IF(ISBLANK('[1]Valori r%'!D7),0.5,IF('[1]Valori r%'!D7=0,0.0001,'[1]Valori r%'!D7))</f>
        <v>4.6925815981270241E-2</v>
      </c>
      <c r="W26" s="97">
        <f t="shared" si="1"/>
        <v>3.3471436601803624</v>
      </c>
      <c r="X26" s="99">
        <f t="shared" si="6"/>
        <v>7.952055863239722</v>
      </c>
      <c r="Y26" s="131"/>
      <c r="Z26" s="101"/>
    </row>
    <row r="27" spans="1:28" ht="18" x14ac:dyDescent="0.35">
      <c r="A27" s="14" t="s">
        <v>46</v>
      </c>
      <c r="B27" s="15" t="s">
        <v>47</v>
      </c>
      <c r="C27" s="16">
        <v>46.733187000000001</v>
      </c>
      <c r="D27" s="16">
        <v>11.649082</v>
      </c>
      <c r="E27" s="17">
        <v>16777</v>
      </c>
      <c r="F27" s="17">
        <v>10560</v>
      </c>
      <c r="G27" s="17">
        <v>14986</v>
      </c>
      <c r="H27" s="18">
        <f t="shared" si="2"/>
        <v>15206</v>
      </c>
      <c r="I27" s="18">
        <f t="shared" si="3"/>
        <v>14588</v>
      </c>
      <c r="J27" s="18">
        <f t="shared" si="4"/>
        <v>618</v>
      </c>
      <c r="K27" s="19">
        <f t="shared" si="5"/>
        <v>4.0641851900565566E-2</v>
      </c>
      <c r="L27" s="17">
        <v>467</v>
      </c>
      <c r="M27" s="17">
        <v>13055</v>
      </c>
      <c r="N27" s="17">
        <v>108</v>
      </c>
      <c r="O27" s="17">
        <v>958</v>
      </c>
      <c r="P27" s="17">
        <v>173</v>
      </c>
      <c r="Q27" s="17">
        <v>117</v>
      </c>
      <c r="R27" s="17">
        <v>9</v>
      </c>
      <c r="S27" s="17">
        <v>85</v>
      </c>
      <c r="T27" s="17">
        <v>191</v>
      </c>
      <c r="U27" s="17">
        <v>43</v>
      </c>
      <c r="V27" s="20">
        <f>IF(ISBLANK('[1]Valori r%'!D8),0.5,IF('[1]Valori r%'!D8=0,0.0001,'[1]Valori r%'!D8))</f>
        <v>1E-4</v>
      </c>
      <c r="W27" s="20">
        <f t="shared" si="1"/>
        <v>2.5537337851910138</v>
      </c>
      <c r="X27" s="98">
        <f t="shared" si="6"/>
        <v>5.7605120235780243</v>
      </c>
      <c r="Y27" s="130"/>
      <c r="Z27" s="101"/>
    </row>
    <row r="28" spans="1:28" ht="22.2" x14ac:dyDescent="0.35">
      <c r="A28" s="22" t="s">
        <v>48</v>
      </c>
      <c r="B28" s="23" t="s">
        <v>49</v>
      </c>
      <c r="C28" s="24">
        <v>46.822119999999998</v>
      </c>
      <c r="D28" s="24">
        <v>11.538214999999999</v>
      </c>
      <c r="E28" s="25">
        <v>5554</v>
      </c>
      <c r="F28" s="25">
        <v>5049</v>
      </c>
      <c r="G28" s="25">
        <v>5774</v>
      </c>
      <c r="H28" s="26">
        <f t="shared" si="2"/>
        <v>5495</v>
      </c>
      <c r="I28" s="26">
        <f t="shared" si="3"/>
        <v>5138</v>
      </c>
      <c r="J28" s="26">
        <f t="shared" si="4"/>
        <v>357</v>
      </c>
      <c r="K28" s="27">
        <f t="shared" si="5"/>
        <v>6.4968152866242038E-2</v>
      </c>
      <c r="L28" s="25">
        <v>310</v>
      </c>
      <c r="M28" s="25">
        <v>4288</v>
      </c>
      <c r="N28" s="25">
        <v>46</v>
      </c>
      <c r="O28" s="25">
        <v>494</v>
      </c>
      <c r="P28" s="25">
        <v>121</v>
      </c>
      <c r="Q28" s="25">
        <v>58</v>
      </c>
      <c r="R28" s="25">
        <v>7</v>
      </c>
      <c r="S28" s="25">
        <v>107</v>
      </c>
      <c r="T28" s="25">
        <v>58</v>
      </c>
      <c r="U28" s="25">
        <v>6</v>
      </c>
      <c r="V28" s="97">
        <f>IF(ISBLANK('[1]Valori r%'!D9),0.5,IF('[1]Valori r%'!D9=0,0.0001,'[1]Valori r%'!D9))</f>
        <v>0.35663528386428156</v>
      </c>
      <c r="W28" s="97">
        <f t="shared" si="1"/>
        <v>3.1589278260132172</v>
      </c>
      <c r="X28" s="99">
        <f t="shared" si="6"/>
        <v>4.2587305210290385</v>
      </c>
      <c r="Y28" s="131"/>
      <c r="Z28" s="101"/>
    </row>
    <row r="29" spans="1:28" ht="18" x14ac:dyDescent="0.35">
      <c r="A29" s="14" t="s">
        <v>50</v>
      </c>
      <c r="B29" s="15" t="s">
        <v>51</v>
      </c>
      <c r="C29" s="16">
        <v>46.907794000000003</v>
      </c>
      <c r="D29" s="16">
        <v>11.432719000000001</v>
      </c>
      <c r="E29" s="17">
        <v>7751</v>
      </c>
      <c r="F29" s="17">
        <v>7815</v>
      </c>
      <c r="G29" s="17">
        <v>9037</v>
      </c>
      <c r="H29" s="18">
        <f t="shared" si="2"/>
        <v>7952</v>
      </c>
      <c r="I29" s="18">
        <f t="shared" si="3"/>
        <v>7790</v>
      </c>
      <c r="J29" s="18">
        <f t="shared" si="4"/>
        <v>162</v>
      </c>
      <c r="K29" s="19">
        <f t="shared" si="5"/>
        <v>2.0372233400402416E-2</v>
      </c>
      <c r="L29" s="17">
        <v>408</v>
      </c>
      <c r="M29" s="17">
        <v>6823</v>
      </c>
      <c r="N29" s="17">
        <v>47</v>
      </c>
      <c r="O29" s="17">
        <v>512</v>
      </c>
      <c r="P29" s="17">
        <v>61</v>
      </c>
      <c r="Q29" s="17">
        <v>29</v>
      </c>
      <c r="R29" s="17">
        <v>1</v>
      </c>
      <c r="S29" s="17">
        <v>12</v>
      </c>
      <c r="T29" s="17">
        <v>49</v>
      </c>
      <c r="U29" s="17">
        <v>10</v>
      </c>
      <c r="V29" s="20">
        <f>IF(ISBLANK('[1]Valori r%'!D10),0.5,IF('[1]Valori r%'!D10=0,0.0001,'[1]Valori r%'!D10))</f>
        <v>1E-4</v>
      </c>
      <c r="W29" s="20">
        <f t="shared" si="1"/>
        <v>2.1309645739896799</v>
      </c>
      <c r="X29" s="98">
        <f t="shared" si="6"/>
        <v>1.2600513229692032</v>
      </c>
      <c r="Y29" s="130"/>
      <c r="Z29" s="101"/>
    </row>
    <row r="30" spans="1:28" ht="18" x14ac:dyDescent="0.35">
      <c r="A30" s="22" t="s">
        <v>52</v>
      </c>
      <c r="B30" s="23" t="s">
        <v>53</v>
      </c>
      <c r="C30" s="24">
        <v>46.997801000000003</v>
      </c>
      <c r="D30" s="24">
        <v>11.501670000000001</v>
      </c>
      <c r="E30" s="25">
        <v>4558</v>
      </c>
      <c r="F30" s="25">
        <v>6143</v>
      </c>
      <c r="G30" s="25">
        <v>6446</v>
      </c>
      <c r="H30" s="26">
        <f t="shared" si="2"/>
        <v>5095</v>
      </c>
      <c r="I30" s="26">
        <f t="shared" si="3"/>
        <v>4971</v>
      </c>
      <c r="J30" s="26">
        <f t="shared" si="4"/>
        <v>124</v>
      </c>
      <c r="K30" s="27">
        <f t="shared" si="5"/>
        <v>2.4337585868498528E-2</v>
      </c>
      <c r="L30" s="25">
        <v>359</v>
      </c>
      <c r="M30" s="25">
        <v>3806</v>
      </c>
      <c r="N30" s="25">
        <v>40</v>
      </c>
      <c r="O30" s="25">
        <v>766</v>
      </c>
      <c r="P30" s="25">
        <v>63</v>
      </c>
      <c r="Q30" s="25">
        <v>24</v>
      </c>
      <c r="R30" s="25">
        <v>1</v>
      </c>
      <c r="S30" s="25">
        <v>13</v>
      </c>
      <c r="T30" s="25">
        <v>18</v>
      </c>
      <c r="U30" s="25">
        <v>5</v>
      </c>
      <c r="V30" s="97">
        <f>IF(ISBLANK('[1]Valori r%'!D11),0.5,IF('[1]Valori r%'!D11=0,0.0001,'[1]Valori r%'!D11))</f>
        <v>6.3236727986507119E-2</v>
      </c>
      <c r="W30" s="97">
        <f t="shared" si="1"/>
        <v>2.1680997786983371</v>
      </c>
      <c r="X30" s="99">
        <f t="shared" si="6"/>
        <v>0.98719942779406344</v>
      </c>
      <c r="Y30" s="131"/>
      <c r="Z30" s="101"/>
    </row>
    <row r="31" spans="1:28" ht="18" x14ac:dyDescent="0.35">
      <c r="A31" s="14" t="s">
        <v>54</v>
      </c>
      <c r="B31" s="15" t="s">
        <v>55</v>
      </c>
      <c r="C31" s="16">
        <v>46.631619999999998</v>
      </c>
      <c r="D31" s="16">
        <v>10.623756</v>
      </c>
      <c r="E31" s="17">
        <v>12139</v>
      </c>
      <c r="F31" s="17">
        <v>10965</v>
      </c>
      <c r="G31" s="17">
        <v>12253</v>
      </c>
      <c r="H31" s="18">
        <f t="shared" si="2"/>
        <v>12031</v>
      </c>
      <c r="I31" s="18">
        <f t="shared" si="3"/>
        <v>11474</v>
      </c>
      <c r="J31" s="18">
        <f t="shared" si="4"/>
        <v>557</v>
      </c>
      <c r="K31" s="19">
        <f t="shared" si="5"/>
        <v>4.6297065913057933E-2</v>
      </c>
      <c r="L31" s="17">
        <v>458</v>
      </c>
      <c r="M31" s="17">
        <v>9972</v>
      </c>
      <c r="N31" s="17">
        <v>175</v>
      </c>
      <c r="O31" s="17">
        <v>869</v>
      </c>
      <c r="P31" s="17">
        <v>149</v>
      </c>
      <c r="Q31" s="17">
        <v>98</v>
      </c>
      <c r="R31" s="17">
        <v>17</v>
      </c>
      <c r="S31" s="17">
        <v>196</v>
      </c>
      <c r="T31" s="17">
        <v>67</v>
      </c>
      <c r="U31" s="17">
        <v>30</v>
      </c>
      <c r="V31" s="20">
        <f>IF(ISBLANK('[1]Valori r%'!D12),0.5,IF('[1]Valori r%'!D12=0,0.0001,'[1]Valori r%'!D12))</f>
        <v>1E-4</v>
      </c>
      <c r="W31" s="20">
        <f t="shared" si="1"/>
        <v>3.5278636029721162</v>
      </c>
      <c r="X31" s="98">
        <f t="shared" si="6"/>
        <v>7.1723912350648895</v>
      </c>
      <c r="Y31" s="130"/>
      <c r="Z31" s="101"/>
    </row>
    <row r="32" spans="1:28" ht="18" x14ac:dyDescent="0.35">
      <c r="A32" s="22" t="s">
        <v>56</v>
      </c>
      <c r="B32" s="23" t="s">
        <v>57</v>
      </c>
      <c r="C32" s="24">
        <v>46.623170000000002</v>
      </c>
      <c r="D32" s="24">
        <v>10.871031</v>
      </c>
      <c r="E32" s="25">
        <v>13672</v>
      </c>
      <c r="F32" s="25">
        <v>11690</v>
      </c>
      <c r="G32" s="25">
        <v>13386</v>
      </c>
      <c r="H32" s="26">
        <f t="shared" si="2"/>
        <v>13339</v>
      </c>
      <c r="I32" s="26">
        <f t="shared" si="3"/>
        <v>12640</v>
      </c>
      <c r="J32" s="26">
        <f t="shared" si="4"/>
        <v>699</v>
      </c>
      <c r="K32" s="27">
        <f t="shared" si="5"/>
        <v>5.2402728840242899E-2</v>
      </c>
      <c r="L32" s="25">
        <v>476</v>
      </c>
      <c r="M32" s="25">
        <v>11105</v>
      </c>
      <c r="N32" s="25">
        <v>158</v>
      </c>
      <c r="O32" s="25">
        <v>901</v>
      </c>
      <c r="P32" s="25">
        <v>165</v>
      </c>
      <c r="Q32" s="25">
        <v>101</v>
      </c>
      <c r="R32" s="25">
        <v>21</v>
      </c>
      <c r="S32" s="25">
        <v>316</v>
      </c>
      <c r="T32" s="25">
        <v>70</v>
      </c>
      <c r="U32" s="25">
        <v>26</v>
      </c>
      <c r="V32" s="97">
        <f>IF(ISBLANK('[1]Valori r%'!D13),0.5,IF('[1]Valori r%'!D13=0,0.0001,'[1]Valori r%'!D13))</f>
        <v>1E-4</v>
      </c>
      <c r="W32" s="97">
        <f t="shared" si="1"/>
        <v>3.9291064400734306</v>
      </c>
      <c r="X32" s="99">
        <f t="shared" si="6"/>
        <v>10.024620948837903</v>
      </c>
      <c r="Y32" s="131"/>
      <c r="Z32" s="101"/>
    </row>
    <row r="33" spans="1:26" ht="18" x14ac:dyDescent="0.35">
      <c r="A33" s="14" t="s">
        <v>58</v>
      </c>
      <c r="B33" s="15" t="s">
        <v>59</v>
      </c>
      <c r="C33" s="16">
        <v>46.666652999999997</v>
      </c>
      <c r="D33" s="16">
        <v>11.052141000000001</v>
      </c>
      <c r="E33" s="17">
        <v>17427</v>
      </c>
      <c r="F33" s="17">
        <v>14660</v>
      </c>
      <c r="G33" s="17">
        <v>16586</v>
      </c>
      <c r="H33" s="18">
        <f t="shared" si="2"/>
        <v>16931</v>
      </c>
      <c r="I33" s="18">
        <f t="shared" si="3"/>
        <v>16094</v>
      </c>
      <c r="J33" s="18">
        <f t="shared" si="4"/>
        <v>837</v>
      </c>
      <c r="K33" s="19">
        <f t="shared" si="5"/>
        <v>4.9435945898056818E-2</v>
      </c>
      <c r="L33" s="17">
        <v>552</v>
      </c>
      <c r="M33" s="17">
        <v>13892</v>
      </c>
      <c r="N33" s="17">
        <v>186</v>
      </c>
      <c r="O33" s="17">
        <v>1464</v>
      </c>
      <c r="P33" s="17">
        <v>137</v>
      </c>
      <c r="Q33" s="17">
        <v>148</v>
      </c>
      <c r="R33" s="17">
        <v>36</v>
      </c>
      <c r="S33" s="17">
        <v>347</v>
      </c>
      <c r="T33" s="17">
        <v>142</v>
      </c>
      <c r="U33" s="17">
        <v>27</v>
      </c>
      <c r="V33" s="20">
        <f>IF(ISBLANK('[1]Valori r%'!D14),0.5,IF('[1]Valori r%'!D14=0,0.0001,'[1]Valori r%'!D14))</f>
        <v>1E-4</v>
      </c>
      <c r="W33" s="20">
        <f t="shared" si="1"/>
        <v>3.9445527559597151</v>
      </c>
      <c r="X33" s="98">
        <f t="shared" si="6"/>
        <v>12.050920379705378</v>
      </c>
      <c r="Y33" s="130"/>
      <c r="Z33" s="101"/>
    </row>
    <row r="34" spans="1:26" ht="18" x14ac:dyDescent="0.35">
      <c r="A34" s="22" t="s">
        <v>60</v>
      </c>
      <c r="B34" s="23" t="s">
        <v>59</v>
      </c>
      <c r="C34" s="24">
        <v>46.680489000000001</v>
      </c>
      <c r="D34" s="24">
        <v>11.092748</v>
      </c>
      <c r="E34" s="25">
        <v>18513</v>
      </c>
      <c r="F34" s="25">
        <v>15432</v>
      </c>
      <c r="G34" s="25">
        <v>17450</v>
      </c>
      <c r="H34" s="26">
        <f t="shared" si="2"/>
        <v>18236</v>
      </c>
      <c r="I34" s="26">
        <f t="shared" si="3"/>
        <v>17330</v>
      </c>
      <c r="J34" s="26">
        <f t="shared" si="4"/>
        <v>906</v>
      </c>
      <c r="K34" s="27">
        <f t="shared" si="5"/>
        <v>4.9681947795569205E-2</v>
      </c>
      <c r="L34" s="25">
        <v>624</v>
      </c>
      <c r="M34" s="25">
        <v>14871</v>
      </c>
      <c r="N34" s="25">
        <v>177</v>
      </c>
      <c r="O34" s="25">
        <v>1658</v>
      </c>
      <c r="P34" s="25">
        <v>153</v>
      </c>
      <c r="Q34" s="25">
        <v>186</v>
      </c>
      <c r="R34" s="25">
        <v>39</v>
      </c>
      <c r="S34" s="25">
        <v>376</v>
      </c>
      <c r="T34" s="25">
        <v>120</v>
      </c>
      <c r="U34" s="25">
        <v>32</v>
      </c>
      <c r="V34" s="97">
        <f>IF(ISBLANK('[1]Valori r%'!D15),0.5,IF('[1]Valori r%'!D15=0,0.0001,'[1]Valori r%'!D15))</f>
        <v>1E-4</v>
      </c>
      <c r="W34" s="97">
        <f t="shared" si="1"/>
        <v>3.9986477654396038</v>
      </c>
      <c r="X34" s="99">
        <f t="shared" si="6"/>
        <v>13.223253915201248</v>
      </c>
      <c r="Y34" s="131"/>
      <c r="Z34" s="101"/>
    </row>
    <row r="35" spans="1:26" ht="18" x14ac:dyDescent="0.35">
      <c r="A35" s="14" t="s">
        <v>61</v>
      </c>
      <c r="B35" s="15" t="s">
        <v>62</v>
      </c>
      <c r="C35" s="16">
        <v>46.573475999999999</v>
      </c>
      <c r="D35" s="16">
        <v>11.215743</v>
      </c>
      <c r="E35" s="17">
        <v>2440</v>
      </c>
      <c r="F35" s="17">
        <v>1950</v>
      </c>
      <c r="G35" s="17">
        <v>2185</v>
      </c>
      <c r="H35" s="18">
        <f t="shared" si="2"/>
        <v>1863</v>
      </c>
      <c r="I35" s="18">
        <f t="shared" si="3"/>
        <v>1763</v>
      </c>
      <c r="J35" s="18">
        <f t="shared" si="4"/>
        <v>100</v>
      </c>
      <c r="K35" s="19">
        <f t="shared" si="5"/>
        <v>5.3676865271068172E-2</v>
      </c>
      <c r="L35" s="17">
        <v>227</v>
      </c>
      <c r="M35" s="17">
        <v>1447</v>
      </c>
      <c r="N35" s="17">
        <v>16</v>
      </c>
      <c r="O35" s="17">
        <v>73</v>
      </c>
      <c r="P35" s="17">
        <v>14</v>
      </c>
      <c r="Q35" s="17">
        <v>8</v>
      </c>
      <c r="R35" s="17">
        <v>0</v>
      </c>
      <c r="S35" s="17">
        <v>10</v>
      </c>
      <c r="T35" s="17">
        <v>63</v>
      </c>
      <c r="U35" s="17">
        <v>5</v>
      </c>
      <c r="V35" s="20">
        <f>IF(ISBLANK('[1]Valori r%'!D16),0.5,IF('[1]Valori r%'!D16=0,0.0001,'[1]Valori r%'!D16))</f>
        <v>3.5152185780391608E-2</v>
      </c>
      <c r="W35" s="20">
        <f t="shared" si="1"/>
        <v>2.2556887451171876</v>
      </c>
      <c r="X35" s="98">
        <f t="shared" si="6"/>
        <v>0.82608166323773136</v>
      </c>
      <c r="Y35" s="130"/>
      <c r="Z35" s="101"/>
    </row>
    <row r="36" spans="1:26" ht="18" x14ac:dyDescent="0.35">
      <c r="A36" s="22" t="s">
        <v>63</v>
      </c>
      <c r="B36" s="23" t="s">
        <v>64</v>
      </c>
      <c r="C36" s="24">
        <v>46.506906999999998</v>
      </c>
      <c r="D36" s="24">
        <v>11.288166</v>
      </c>
      <c r="E36" s="25">
        <v>8701</v>
      </c>
      <c r="F36" s="25">
        <v>5352</v>
      </c>
      <c r="G36" s="25">
        <v>6548</v>
      </c>
      <c r="H36" s="26">
        <f t="shared" si="2"/>
        <v>8006</v>
      </c>
      <c r="I36" s="26">
        <f t="shared" si="3"/>
        <v>7788</v>
      </c>
      <c r="J36" s="26">
        <f t="shared" si="4"/>
        <v>218</v>
      </c>
      <c r="K36" s="27">
        <f t="shared" si="5"/>
        <v>2.7229577816637523E-2</v>
      </c>
      <c r="L36" s="25">
        <v>523</v>
      </c>
      <c r="M36" s="25">
        <v>6954</v>
      </c>
      <c r="N36" s="25">
        <v>29</v>
      </c>
      <c r="O36" s="25">
        <v>282</v>
      </c>
      <c r="P36" s="25">
        <v>49</v>
      </c>
      <c r="Q36" s="25">
        <v>27</v>
      </c>
      <c r="R36" s="25">
        <v>2</v>
      </c>
      <c r="S36" s="25">
        <v>19</v>
      </c>
      <c r="T36" s="25">
        <v>114</v>
      </c>
      <c r="U36" s="25">
        <v>7</v>
      </c>
      <c r="V36" s="97">
        <f>IF(ISBLANK('[1]Valori r%'!D17),0.5,IF('[1]Valori r%'!D17=0,0.0001,'[1]Valori r%'!D17))</f>
        <v>1E-4</v>
      </c>
      <c r="W36" s="97">
        <f t="shared" si="1"/>
        <v>2.2323062161786833</v>
      </c>
      <c r="X36" s="99">
        <f t="shared" si="6"/>
        <v>1.7762629305442246</v>
      </c>
      <c r="Y36" s="131"/>
      <c r="Z36" s="101"/>
    </row>
    <row r="37" spans="1:26" ht="18" x14ac:dyDescent="0.35">
      <c r="A37" s="14" t="s">
        <v>65</v>
      </c>
      <c r="B37" s="15" t="s">
        <v>66</v>
      </c>
      <c r="C37" s="16">
        <v>46.555292000000001</v>
      </c>
      <c r="D37" s="16">
        <v>11.217309999999999</v>
      </c>
      <c r="E37" s="17">
        <v>34112</v>
      </c>
      <c r="F37" s="17">
        <v>26840</v>
      </c>
      <c r="G37" s="17">
        <v>29691</v>
      </c>
      <c r="H37" s="18">
        <f t="shared" si="2"/>
        <v>32496</v>
      </c>
      <c r="I37" s="18">
        <f t="shared" si="3"/>
        <v>30803</v>
      </c>
      <c r="J37" s="18">
        <f t="shared" si="4"/>
        <v>1693</v>
      </c>
      <c r="K37" s="19">
        <f t="shared" si="5"/>
        <v>5.2098719842442145E-2</v>
      </c>
      <c r="L37" s="17">
        <v>519</v>
      </c>
      <c r="M37" s="17">
        <v>27818</v>
      </c>
      <c r="N37" s="17">
        <v>292</v>
      </c>
      <c r="O37" s="17">
        <v>2174</v>
      </c>
      <c r="P37" s="17">
        <v>332</v>
      </c>
      <c r="Q37" s="17">
        <v>268</v>
      </c>
      <c r="R37" s="17">
        <v>66</v>
      </c>
      <c r="S37" s="17">
        <v>794</v>
      </c>
      <c r="T37" s="17">
        <v>179</v>
      </c>
      <c r="U37" s="17">
        <v>54</v>
      </c>
      <c r="V37" s="20">
        <f>IF(ISBLANK('[1]Valori r%'!D18),0.5,IF('[1]Valori r%'!D18=0,0.0001,'[1]Valori r%'!D18))</f>
        <v>1E-4</v>
      </c>
      <c r="W37" s="20">
        <f t="shared" si="1"/>
        <v>4.0995907782043703</v>
      </c>
      <c r="X37" s="98">
        <f t="shared" si="6"/>
        <v>25.333456899833841</v>
      </c>
      <c r="Y37" s="130"/>
      <c r="Z37" s="101"/>
    </row>
    <row r="38" spans="1:26" ht="22.2" x14ac:dyDescent="0.35">
      <c r="A38" s="22" t="s">
        <v>67</v>
      </c>
      <c r="B38" s="23" t="s">
        <v>68</v>
      </c>
      <c r="C38" s="24">
        <v>46.845706</v>
      </c>
      <c r="D38" s="24">
        <v>10.506231</v>
      </c>
      <c r="E38" s="25">
        <v>5016</v>
      </c>
      <c r="F38" s="25">
        <v>6555</v>
      </c>
      <c r="G38" s="25">
        <v>6965</v>
      </c>
      <c r="H38" s="26">
        <f t="shared" si="2"/>
        <v>5443</v>
      </c>
      <c r="I38" s="26">
        <f t="shared" si="3"/>
        <v>5216</v>
      </c>
      <c r="J38" s="26">
        <f t="shared" si="4"/>
        <v>227</v>
      </c>
      <c r="K38" s="27">
        <f t="shared" si="5"/>
        <v>4.1704942127503218E-2</v>
      </c>
      <c r="L38" s="25">
        <v>347</v>
      </c>
      <c r="M38" s="25">
        <v>4442</v>
      </c>
      <c r="N38" s="25">
        <v>100</v>
      </c>
      <c r="O38" s="25">
        <v>327</v>
      </c>
      <c r="P38" s="25">
        <v>17</v>
      </c>
      <c r="Q38" s="25">
        <v>19</v>
      </c>
      <c r="R38" s="25">
        <v>4</v>
      </c>
      <c r="S38" s="25">
        <v>110</v>
      </c>
      <c r="T38" s="25">
        <v>73</v>
      </c>
      <c r="U38" s="25">
        <v>4</v>
      </c>
      <c r="V38" s="97">
        <f>IF(ISBLANK('[1]Valori r%'!D19),0.5,IF('[1]Valori r%'!D19=0,0.0001,'[1]Valori r%'!D19))</f>
        <v>1E-4</v>
      </c>
      <c r="W38" s="97">
        <f t="shared" si="1"/>
        <v>4.0616826935486658</v>
      </c>
      <c r="X38" s="99">
        <f t="shared" si="6"/>
        <v>3.3653391661454362</v>
      </c>
      <c r="Y38" s="131"/>
      <c r="Z38" s="101"/>
    </row>
    <row r="39" spans="1:26" ht="18" x14ac:dyDescent="0.35">
      <c r="A39" s="14" t="s">
        <v>69</v>
      </c>
      <c r="B39" s="15" t="s">
        <v>70</v>
      </c>
      <c r="C39" s="16">
        <v>46.654423999999999</v>
      </c>
      <c r="D39" s="16">
        <v>10.477069999999999</v>
      </c>
      <c r="E39" s="17">
        <v>3658</v>
      </c>
      <c r="F39" s="17">
        <v>3365</v>
      </c>
      <c r="G39" s="17">
        <v>3781</v>
      </c>
      <c r="H39" s="18">
        <f t="shared" si="2"/>
        <v>3736</v>
      </c>
      <c r="I39" s="18">
        <f t="shared" si="3"/>
        <v>3642</v>
      </c>
      <c r="J39" s="18">
        <f t="shared" si="4"/>
        <v>94</v>
      </c>
      <c r="K39" s="19">
        <f t="shared" si="5"/>
        <v>2.5160599571734475E-2</v>
      </c>
      <c r="L39" s="17">
        <v>284</v>
      </c>
      <c r="M39" s="17">
        <v>3123</v>
      </c>
      <c r="N39" s="17">
        <v>25</v>
      </c>
      <c r="O39" s="17">
        <v>210</v>
      </c>
      <c r="P39" s="17">
        <v>17</v>
      </c>
      <c r="Q39" s="17">
        <v>16</v>
      </c>
      <c r="R39" s="17">
        <v>1</v>
      </c>
      <c r="S39" s="17">
        <v>14</v>
      </c>
      <c r="T39" s="17">
        <v>38</v>
      </c>
      <c r="U39" s="17">
        <v>8</v>
      </c>
      <c r="V39" s="20">
        <f>IF(ISBLANK('[1]Valori r%'!D20),0.5,IF('[1]Valori r%'!D20=0,0.0001,'[1]Valori r%'!D20))</f>
        <v>0.11035902999296239</v>
      </c>
      <c r="W39" s="20">
        <f t="shared" si="1"/>
        <v>2.6517710064827127</v>
      </c>
      <c r="X39" s="98">
        <f t="shared" si="6"/>
        <v>0.91942476897370418</v>
      </c>
      <c r="Y39" s="130"/>
      <c r="Z39" s="101"/>
    </row>
    <row r="40" spans="1:26" ht="18" x14ac:dyDescent="0.35">
      <c r="A40" s="22" t="s">
        <v>71</v>
      </c>
      <c r="B40" s="23" t="s">
        <v>64</v>
      </c>
      <c r="C40" s="24">
        <v>46.489583000000003</v>
      </c>
      <c r="D40" s="24">
        <v>11.304309</v>
      </c>
      <c r="E40" s="25">
        <v>22043</v>
      </c>
      <c r="F40" s="25">
        <v>14661</v>
      </c>
      <c r="G40" s="25">
        <v>18669</v>
      </c>
      <c r="H40" s="26">
        <f t="shared" si="2"/>
        <v>20370</v>
      </c>
      <c r="I40" s="26">
        <f t="shared" si="3"/>
        <v>19808</v>
      </c>
      <c r="J40" s="26">
        <f t="shared" si="4"/>
        <v>562</v>
      </c>
      <c r="K40" s="27">
        <f t="shared" si="5"/>
        <v>2.7589592538046145E-2</v>
      </c>
      <c r="L40" s="25">
        <v>1075</v>
      </c>
      <c r="M40" s="25">
        <v>17757</v>
      </c>
      <c r="N40" s="25">
        <v>79</v>
      </c>
      <c r="O40" s="25">
        <v>897</v>
      </c>
      <c r="P40" s="25">
        <v>120</v>
      </c>
      <c r="Q40" s="25">
        <v>102</v>
      </c>
      <c r="R40" s="25">
        <v>4</v>
      </c>
      <c r="S40" s="25">
        <v>55</v>
      </c>
      <c r="T40" s="25">
        <v>256</v>
      </c>
      <c r="U40" s="25">
        <v>25</v>
      </c>
      <c r="V40" s="97">
        <f>IF(ISBLANK('[1]Valori r%'!D21),0.5,IF('[1]Valori r%'!D21=0,0.0001,'[1]Valori r%'!D21))</f>
        <v>1E-4</v>
      </c>
      <c r="W40" s="97">
        <f t="shared" si="1"/>
        <v>2.3997769979565171</v>
      </c>
      <c r="X40" s="99">
        <f t="shared" si="6"/>
        <v>4.9227093211839508</v>
      </c>
      <c r="Y40" s="131"/>
      <c r="Z40" s="101"/>
    </row>
    <row r="41" spans="1:26" ht="22.2" x14ac:dyDescent="0.35">
      <c r="A41" s="14" t="s">
        <v>72</v>
      </c>
      <c r="B41" s="15" t="s">
        <v>73</v>
      </c>
      <c r="C41" s="16">
        <v>46.428610999999997</v>
      </c>
      <c r="D41" s="16">
        <v>11.234441</v>
      </c>
      <c r="E41" s="17">
        <v>1894</v>
      </c>
      <c r="F41" s="17">
        <v>2788</v>
      </c>
      <c r="G41" s="17">
        <v>2498</v>
      </c>
      <c r="H41" s="18">
        <f t="shared" si="2"/>
        <v>2155</v>
      </c>
      <c r="I41" s="18">
        <f t="shared" si="3"/>
        <v>2145</v>
      </c>
      <c r="J41" s="18">
        <f t="shared" si="4"/>
        <v>10</v>
      </c>
      <c r="K41" s="19">
        <f t="shared" si="5"/>
        <v>4.6403712296983757E-3</v>
      </c>
      <c r="L41" s="17">
        <v>384</v>
      </c>
      <c r="M41" s="17">
        <v>1648</v>
      </c>
      <c r="N41" s="17">
        <v>9</v>
      </c>
      <c r="O41" s="17">
        <v>104</v>
      </c>
      <c r="P41" s="17">
        <v>8</v>
      </c>
      <c r="Q41" s="17">
        <v>1</v>
      </c>
      <c r="R41" s="17">
        <v>0</v>
      </c>
      <c r="S41" s="17">
        <v>0</v>
      </c>
      <c r="T41" s="17">
        <v>0</v>
      </c>
      <c r="U41" s="17">
        <v>1</v>
      </c>
      <c r="V41" s="20">
        <f>IF(ISBLANK('[1]Valori r%'!D22),0.5,IF('[1]Valori r%'!D22=0,0.0001,'[1]Valori r%'!D22))</f>
        <v>1E-4</v>
      </c>
      <c r="W41" s="20">
        <f t="shared" si="1"/>
        <v>1.2207840576171876</v>
      </c>
      <c r="X41" s="98">
        <f t="shared" si="6"/>
        <v>4.4559041409731555E-2</v>
      </c>
      <c r="Y41" s="130"/>
      <c r="Z41" s="101"/>
    </row>
    <row r="42" spans="1:26" ht="18" x14ac:dyDescent="0.35">
      <c r="A42" s="22" t="s">
        <v>74</v>
      </c>
      <c r="B42" s="23" t="s">
        <v>75</v>
      </c>
      <c r="C42" s="24">
        <v>46.678607</v>
      </c>
      <c r="D42" s="24">
        <v>11.169437</v>
      </c>
      <c r="E42" s="25">
        <v>13722</v>
      </c>
      <c r="F42" s="25">
        <v>10927</v>
      </c>
      <c r="G42" s="25">
        <v>12468</v>
      </c>
      <c r="H42" s="26">
        <f t="shared" si="2"/>
        <v>13082</v>
      </c>
      <c r="I42" s="26">
        <f t="shared" si="3"/>
        <v>12591</v>
      </c>
      <c r="J42" s="26">
        <f t="shared" si="4"/>
        <v>491</v>
      </c>
      <c r="K42" s="27">
        <f t="shared" si="5"/>
        <v>3.7532487387249659E-2</v>
      </c>
      <c r="L42" s="25">
        <v>643</v>
      </c>
      <c r="M42" s="25">
        <v>10240</v>
      </c>
      <c r="N42" s="25">
        <v>66</v>
      </c>
      <c r="O42" s="25">
        <v>1642</v>
      </c>
      <c r="P42" s="25">
        <v>94</v>
      </c>
      <c r="Q42" s="25">
        <v>120</v>
      </c>
      <c r="R42" s="25">
        <v>3</v>
      </c>
      <c r="S42" s="25">
        <v>27</v>
      </c>
      <c r="T42" s="25">
        <v>215</v>
      </c>
      <c r="U42" s="25">
        <v>32</v>
      </c>
      <c r="V42" s="97">
        <f>IF(ISBLANK('[1]Valori r%'!D23),0.5,IF('[1]Valori r%'!D23=0,0.0001,'[1]Valori r%'!D23))</f>
        <v>7.4582752682482115E-2</v>
      </c>
      <c r="W42" s="97">
        <f t="shared" si="1"/>
        <v>2.3594126404181512</v>
      </c>
      <c r="X42" s="99">
        <f t="shared" si="6"/>
        <v>4.2585157529476714</v>
      </c>
      <c r="Y42" s="131"/>
      <c r="Z42" s="101"/>
    </row>
    <row r="43" spans="1:26" ht="22.2" x14ac:dyDescent="0.35">
      <c r="A43" s="14" t="s">
        <v>76</v>
      </c>
      <c r="B43" s="15" t="s">
        <v>77</v>
      </c>
      <c r="C43" s="16">
        <v>46.756399999999999</v>
      </c>
      <c r="D43" s="16">
        <v>11.206949</v>
      </c>
      <c r="E43" s="17">
        <v>7049</v>
      </c>
      <c r="F43" s="17">
        <v>5858</v>
      </c>
      <c r="G43" s="17">
        <v>6632</v>
      </c>
      <c r="H43" s="18">
        <f t="shared" si="2"/>
        <v>6728</v>
      </c>
      <c r="I43" s="18">
        <f t="shared" si="3"/>
        <v>6424</v>
      </c>
      <c r="J43" s="18">
        <f t="shared" si="4"/>
        <v>304</v>
      </c>
      <c r="K43" s="19">
        <f t="shared" si="5"/>
        <v>4.5184304399524373E-2</v>
      </c>
      <c r="L43" s="17">
        <v>359</v>
      </c>
      <c r="M43" s="17">
        <v>5451</v>
      </c>
      <c r="N43" s="17">
        <v>40</v>
      </c>
      <c r="O43" s="17">
        <v>574</v>
      </c>
      <c r="P43" s="17">
        <v>68</v>
      </c>
      <c r="Q43" s="17">
        <v>78</v>
      </c>
      <c r="R43" s="17">
        <v>3</v>
      </c>
      <c r="S43" s="17">
        <v>23</v>
      </c>
      <c r="T43" s="17">
        <v>114</v>
      </c>
      <c r="U43" s="17">
        <v>18</v>
      </c>
      <c r="V43" s="20">
        <f>IF(ISBLANK('[1]Valori r%'!D24),0.5,IF('[1]Valori r%'!D24=0,0.0001,'[1]Valori r%'!D24))</f>
        <v>0.11575519269192135</v>
      </c>
      <c r="W43" s="20">
        <f t="shared" si="1"/>
        <v>2.4542539817408509</v>
      </c>
      <c r="X43" s="98">
        <f t="shared" si="6"/>
        <v>2.7533960084777331</v>
      </c>
      <c r="Y43" s="130"/>
      <c r="Z43" s="101"/>
    </row>
    <row r="44" spans="1:26" ht="18" x14ac:dyDescent="0.35">
      <c r="A44" s="22" t="s">
        <v>78</v>
      </c>
      <c r="B44" s="23" t="s">
        <v>51</v>
      </c>
      <c r="C44" s="24">
        <v>46.888139000000002</v>
      </c>
      <c r="D44" s="24">
        <v>11.429550000000001</v>
      </c>
      <c r="E44" s="25">
        <v>16082</v>
      </c>
      <c r="F44" s="25">
        <v>9848</v>
      </c>
      <c r="G44" s="25">
        <v>12563</v>
      </c>
      <c r="H44" s="26">
        <f t="shared" si="2"/>
        <v>14517</v>
      </c>
      <c r="I44" s="26">
        <f t="shared" si="3"/>
        <v>13705</v>
      </c>
      <c r="J44" s="26">
        <f t="shared" si="4"/>
        <v>812</v>
      </c>
      <c r="K44" s="27">
        <f t="shared" si="5"/>
        <v>5.5934421712475028E-2</v>
      </c>
      <c r="L44" s="25">
        <v>434</v>
      </c>
      <c r="M44" s="25">
        <v>11370</v>
      </c>
      <c r="N44" s="25">
        <v>99</v>
      </c>
      <c r="O44" s="25">
        <v>1802</v>
      </c>
      <c r="P44" s="25">
        <v>170</v>
      </c>
      <c r="Q44" s="25">
        <v>216</v>
      </c>
      <c r="R44" s="25">
        <v>24</v>
      </c>
      <c r="S44" s="25">
        <v>189</v>
      </c>
      <c r="T44" s="25">
        <v>184</v>
      </c>
      <c r="U44" s="25">
        <v>29</v>
      </c>
      <c r="V44" s="97">
        <f>IF(ISBLANK('[1]Valori r%'!D25),0.5,IF('[1]Valori r%'!D25=0,0.0001,'[1]Valori r%'!D25))</f>
        <v>0.49474436709109892</v>
      </c>
      <c r="W44" s="97">
        <f t="shared" si="1"/>
        <v>3.2371286506840735</v>
      </c>
      <c r="X44" s="99">
        <f t="shared" si="6"/>
        <v>10.058808047027894</v>
      </c>
      <c r="Y44" s="131"/>
      <c r="Z44" s="101"/>
    </row>
    <row r="45" spans="1:26" ht="22.2" x14ac:dyDescent="0.35">
      <c r="A45" s="14" t="s">
        <v>79</v>
      </c>
      <c r="B45" s="15" t="s">
        <v>80</v>
      </c>
      <c r="C45" s="16">
        <v>46.832852000000003</v>
      </c>
      <c r="D45" s="16">
        <v>11.167987</v>
      </c>
      <c r="E45" s="17">
        <v>1702</v>
      </c>
      <c r="F45" s="17">
        <v>1796</v>
      </c>
      <c r="G45" s="17">
        <v>2025</v>
      </c>
      <c r="H45" s="18">
        <f t="shared" si="2"/>
        <v>1676</v>
      </c>
      <c r="I45" s="18">
        <f t="shared" si="3"/>
        <v>1634</v>
      </c>
      <c r="J45" s="18">
        <f t="shared" si="4"/>
        <v>42</v>
      </c>
      <c r="K45" s="19">
        <f t="shared" si="5"/>
        <v>2.5059665871121718E-2</v>
      </c>
      <c r="L45" s="17">
        <v>316</v>
      </c>
      <c r="M45" s="17">
        <v>1181</v>
      </c>
      <c r="N45" s="17">
        <v>15</v>
      </c>
      <c r="O45" s="17">
        <v>122</v>
      </c>
      <c r="P45" s="17">
        <v>25</v>
      </c>
      <c r="Q45" s="17">
        <v>7</v>
      </c>
      <c r="R45" s="17">
        <v>0</v>
      </c>
      <c r="S45" s="17">
        <v>1</v>
      </c>
      <c r="T45" s="17">
        <v>2</v>
      </c>
      <c r="U45" s="17">
        <v>7</v>
      </c>
      <c r="V45" s="20">
        <f>IF(ISBLANK('[1]Valori r%'!D26),0.5,IF('[1]Valori r%'!D26=0,0.0001,'[1]Valori r%'!D26))</f>
        <v>1E-4</v>
      </c>
      <c r="W45" s="20">
        <f t="shared" si="1"/>
        <v>1.6697699555896579</v>
      </c>
      <c r="X45" s="98">
        <f t="shared" si="6"/>
        <v>0.25597816596040562</v>
      </c>
      <c r="Y45" s="130"/>
      <c r="Z45" s="101"/>
    </row>
    <row r="46" spans="1:26" ht="18" x14ac:dyDescent="0.35">
      <c r="A46" s="22" t="s">
        <v>81</v>
      </c>
      <c r="B46" s="23" t="s">
        <v>82</v>
      </c>
      <c r="C46" s="24">
        <v>46.322156999999997</v>
      </c>
      <c r="D46" s="24">
        <v>11.385505999999999</v>
      </c>
      <c r="E46" s="25">
        <v>7669</v>
      </c>
      <c r="F46" s="25">
        <v>9550</v>
      </c>
      <c r="G46" s="25">
        <v>9146</v>
      </c>
      <c r="H46" s="26">
        <f t="shared" si="2"/>
        <v>8343</v>
      </c>
      <c r="I46" s="26">
        <f t="shared" si="3"/>
        <v>7961</v>
      </c>
      <c r="J46" s="26">
        <f t="shared" si="4"/>
        <v>382</v>
      </c>
      <c r="K46" s="27">
        <f t="shared" si="5"/>
        <v>4.5786887210835431E-2</v>
      </c>
      <c r="L46" s="25">
        <v>247</v>
      </c>
      <c r="M46" s="25">
        <v>7033</v>
      </c>
      <c r="N46" s="25">
        <v>46</v>
      </c>
      <c r="O46" s="25">
        <v>635</v>
      </c>
      <c r="P46" s="25">
        <v>77</v>
      </c>
      <c r="Q46" s="25">
        <v>78</v>
      </c>
      <c r="R46" s="25">
        <v>26</v>
      </c>
      <c r="S46" s="25">
        <v>99</v>
      </c>
      <c r="T46" s="25">
        <v>85</v>
      </c>
      <c r="U46" s="25">
        <v>17</v>
      </c>
      <c r="V46" s="97">
        <f>IF(ISBLANK('[1]Valori r%'!D27),0.5,IF('[1]Valori r%'!D27=0,0.0001,'[1]Valori r%'!D27))</f>
        <v>0.30907700197271004</v>
      </c>
      <c r="W46" s="97">
        <f t="shared" si="1"/>
        <v>3.3719683869846202</v>
      </c>
      <c r="X46" s="99">
        <f t="shared" si="6"/>
        <v>4.8421775003369758</v>
      </c>
      <c r="Y46" s="131"/>
      <c r="Z46" s="101"/>
    </row>
    <row r="47" spans="1:26" ht="18" x14ac:dyDescent="0.35">
      <c r="A47" s="14" t="s">
        <v>83</v>
      </c>
      <c r="B47" s="15" t="s">
        <v>47</v>
      </c>
      <c r="C47" s="16">
        <v>46.734838000000003</v>
      </c>
      <c r="D47" s="16">
        <v>11.650862999999999</v>
      </c>
      <c r="E47" s="17">
        <v>11819</v>
      </c>
      <c r="F47" s="17">
        <v>7472</v>
      </c>
      <c r="G47" s="17">
        <v>9890</v>
      </c>
      <c r="H47" s="18">
        <f t="shared" si="2"/>
        <v>11167</v>
      </c>
      <c r="I47" s="18">
        <f t="shared" si="3"/>
        <v>10765</v>
      </c>
      <c r="J47" s="18">
        <f t="shared" si="4"/>
        <v>402</v>
      </c>
      <c r="K47" s="19">
        <f t="shared" si="5"/>
        <v>3.5998925405211782E-2</v>
      </c>
      <c r="L47" s="17">
        <v>281</v>
      </c>
      <c r="M47" s="17">
        <v>9613</v>
      </c>
      <c r="N47" s="17">
        <v>68</v>
      </c>
      <c r="O47" s="17">
        <v>803</v>
      </c>
      <c r="P47" s="17">
        <v>84</v>
      </c>
      <c r="Q47" s="17">
        <v>102</v>
      </c>
      <c r="R47" s="17">
        <v>9</v>
      </c>
      <c r="S47" s="17">
        <v>47</v>
      </c>
      <c r="T47" s="17">
        <v>138</v>
      </c>
      <c r="U47" s="17">
        <v>22</v>
      </c>
      <c r="V47" s="20">
        <f>IF(ISBLANK('[1]Valori r%'!D28),0.5,IF('[1]Valori r%'!D28=0,0.0001,'[1]Valori r%'!D28))</f>
        <v>1.5297567687423763</v>
      </c>
      <c r="W47" s="20">
        <f t="shared" si="1"/>
        <v>2.685744416346004</v>
      </c>
      <c r="X47" s="98">
        <f t="shared" si="6"/>
        <v>4.5696531889703103</v>
      </c>
      <c r="Y47" s="130"/>
      <c r="Z47" s="101"/>
    </row>
    <row r="48" spans="1:26" ht="18" x14ac:dyDescent="0.35">
      <c r="A48" s="22" t="s">
        <v>84</v>
      </c>
      <c r="B48" s="23" t="s">
        <v>85</v>
      </c>
      <c r="C48" s="24">
        <v>46.817666000000003</v>
      </c>
      <c r="D48" s="24">
        <v>11.71034</v>
      </c>
      <c r="E48" s="25">
        <v>20556</v>
      </c>
      <c r="F48" s="25">
        <v>18729</v>
      </c>
      <c r="G48" s="25">
        <v>20830</v>
      </c>
      <c r="H48" s="26">
        <f t="shared" si="2"/>
        <v>20732</v>
      </c>
      <c r="I48" s="26">
        <f t="shared" si="3"/>
        <v>19411</v>
      </c>
      <c r="J48" s="26">
        <f t="shared" si="4"/>
        <v>1321</v>
      </c>
      <c r="K48" s="27">
        <f t="shared" si="5"/>
        <v>6.3717923982249666E-2</v>
      </c>
      <c r="L48" s="25">
        <v>321</v>
      </c>
      <c r="M48" s="25">
        <v>16880</v>
      </c>
      <c r="N48" s="25">
        <v>192</v>
      </c>
      <c r="O48" s="25">
        <v>2018</v>
      </c>
      <c r="P48" s="25">
        <v>200</v>
      </c>
      <c r="Q48" s="25">
        <v>281</v>
      </c>
      <c r="R48" s="25">
        <v>90</v>
      </c>
      <c r="S48" s="25">
        <v>511</v>
      </c>
      <c r="T48" s="25">
        <v>214</v>
      </c>
      <c r="U48" s="25">
        <v>25</v>
      </c>
      <c r="V48" s="97">
        <f>IF(ISBLANK('[1]Valori r%'!D29),0.5,IF('[1]Valori r%'!D29=0,0.0001,'[1]Valori r%'!D29))</f>
        <v>1.077796248110841</v>
      </c>
      <c r="W48" s="97">
        <f t="shared" si="1"/>
        <v>3.9913553584154409</v>
      </c>
      <c r="X48" s="99">
        <f t="shared" si="6"/>
        <v>21.348889846408348</v>
      </c>
      <c r="Y48" s="131"/>
      <c r="Z48" s="101"/>
    </row>
    <row r="49" spans="1:26" ht="22.2" x14ac:dyDescent="0.35">
      <c r="A49" s="14" t="s">
        <v>86</v>
      </c>
      <c r="B49" s="15" t="s">
        <v>87</v>
      </c>
      <c r="C49" s="16">
        <v>46.785246000000001</v>
      </c>
      <c r="D49" s="16">
        <v>11.901630000000001</v>
      </c>
      <c r="E49" s="17">
        <v>22555</v>
      </c>
      <c r="F49" s="17">
        <v>17849</v>
      </c>
      <c r="G49" s="17">
        <v>20272</v>
      </c>
      <c r="H49" s="18">
        <f t="shared" si="2"/>
        <v>21509</v>
      </c>
      <c r="I49" s="18">
        <f t="shared" si="3"/>
        <v>19975</v>
      </c>
      <c r="J49" s="18">
        <f t="shared" si="4"/>
        <v>1534</v>
      </c>
      <c r="K49" s="19">
        <f t="shared" si="5"/>
        <v>7.1318982751406385E-2</v>
      </c>
      <c r="L49" s="17">
        <v>439</v>
      </c>
      <c r="M49" s="17">
        <v>17605</v>
      </c>
      <c r="N49" s="17">
        <v>226</v>
      </c>
      <c r="O49" s="17">
        <v>1705</v>
      </c>
      <c r="P49" s="17">
        <v>314</v>
      </c>
      <c r="Q49" s="17">
        <v>317</v>
      </c>
      <c r="R49" s="17">
        <v>51</v>
      </c>
      <c r="S49" s="17">
        <v>443</v>
      </c>
      <c r="T49" s="17">
        <v>328</v>
      </c>
      <c r="U49" s="17">
        <v>81</v>
      </c>
      <c r="V49" s="20">
        <f>IF(ISBLANK('[1]Valori r%'!D30),0.5,IF('[1]Valori r%'!D30=0,0.0001,'[1]Valori r%'!D30))</f>
        <v>0.96671195336990501</v>
      </c>
      <c r="W49" s="20">
        <f t="shared" si="1"/>
        <v>3.3841550816581956</v>
      </c>
      <c r="X49" s="98">
        <f t="shared" si="6"/>
        <v>20.793595041520664</v>
      </c>
      <c r="Y49" s="130"/>
      <c r="Z49" s="101"/>
    </row>
    <row r="50" spans="1:26" ht="18" x14ac:dyDescent="0.35">
      <c r="A50" s="22" t="s">
        <v>88</v>
      </c>
      <c r="B50" s="23" t="s">
        <v>89</v>
      </c>
      <c r="C50" s="24">
        <v>46.790734999999998</v>
      </c>
      <c r="D50" s="24">
        <v>11.959887</v>
      </c>
      <c r="E50" s="25">
        <v>20380</v>
      </c>
      <c r="F50" s="25">
        <v>16421</v>
      </c>
      <c r="G50" s="25">
        <v>18995</v>
      </c>
      <c r="H50" s="26">
        <f t="shared" si="2"/>
        <v>19876</v>
      </c>
      <c r="I50" s="26">
        <f t="shared" si="3"/>
        <v>18717</v>
      </c>
      <c r="J50" s="26">
        <f t="shared" si="4"/>
        <v>1159</v>
      </c>
      <c r="K50" s="27">
        <f t="shared" si="5"/>
        <v>5.8311531495270678E-2</v>
      </c>
      <c r="L50" s="25">
        <v>339</v>
      </c>
      <c r="M50" s="25">
        <v>16488</v>
      </c>
      <c r="N50" s="25">
        <v>165</v>
      </c>
      <c r="O50" s="25">
        <v>1725</v>
      </c>
      <c r="P50" s="25">
        <v>240</v>
      </c>
      <c r="Q50" s="25">
        <v>307</v>
      </c>
      <c r="R50" s="25">
        <v>45</v>
      </c>
      <c r="S50" s="25">
        <v>373</v>
      </c>
      <c r="T50" s="25">
        <v>160</v>
      </c>
      <c r="U50" s="25">
        <v>34</v>
      </c>
      <c r="V50" s="97">
        <f>IF(ISBLANK('[1]Valori r%'!D31),0.5,IF('[1]Valori r%'!D31=0,0.0001,'[1]Valori r%'!D31))</f>
        <v>0.98259752672477441</v>
      </c>
      <c r="W50" s="97">
        <f t="shared" si="1"/>
        <v>3.6570768036072989</v>
      </c>
      <c r="X50" s="99">
        <f t="shared" si="6"/>
        <v>17.003666715390601</v>
      </c>
      <c r="Y50" s="131"/>
      <c r="Z50" s="101"/>
    </row>
    <row r="51" spans="1:26" ht="22.2" x14ac:dyDescent="0.35">
      <c r="A51" s="14" t="s">
        <v>90</v>
      </c>
      <c r="B51" s="15" t="s">
        <v>91</v>
      </c>
      <c r="C51" s="16">
        <v>46.744540000000001</v>
      </c>
      <c r="D51" s="16">
        <v>12.129227</v>
      </c>
      <c r="E51" s="17">
        <v>14067</v>
      </c>
      <c r="F51" s="17">
        <v>12525</v>
      </c>
      <c r="G51" s="17">
        <v>14590</v>
      </c>
      <c r="H51" s="18">
        <f t="shared" si="2"/>
        <v>14168</v>
      </c>
      <c r="I51" s="18">
        <f t="shared" si="3"/>
        <v>13357</v>
      </c>
      <c r="J51" s="18">
        <f t="shared" si="4"/>
        <v>811</v>
      </c>
      <c r="K51" s="19">
        <f t="shared" si="5"/>
        <v>5.7241671372106152E-2</v>
      </c>
      <c r="L51" s="17">
        <v>315</v>
      </c>
      <c r="M51" s="17">
        <v>11962</v>
      </c>
      <c r="N51" s="17">
        <v>140</v>
      </c>
      <c r="O51" s="17">
        <v>940</v>
      </c>
      <c r="P51" s="17">
        <v>155</v>
      </c>
      <c r="Q51" s="17">
        <v>106</v>
      </c>
      <c r="R51" s="17">
        <v>27</v>
      </c>
      <c r="S51" s="17">
        <v>367</v>
      </c>
      <c r="T51" s="17">
        <v>133</v>
      </c>
      <c r="U51" s="17">
        <v>23</v>
      </c>
      <c r="V51" s="20">
        <f>IF(ISBLANK('[1]Valori r%'!D32),0.5,IF('[1]Valori r%'!D32=0,0.0001,'[1]Valori r%'!D32))</f>
        <v>0.17907844885039714</v>
      </c>
      <c r="W51" s="20">
        <f t="shared" si="1"/>
        <v>3.9573815300843864</v>
      </c>
      <c r="X51" s="98">
        <f t="shared" si="6"/>
        <v>11.915892060794956</v>
      </c>
      <c r="Y51" s="130"/>
      <c r="Z51" s="101"/>
    </row>
    <row r="52" spans="1:26" ht="18" x14ac:dyDescent="0.35">
      <c r="A52" s="22" t="s">
        <v>92</v>
      </c>
      <c r="B52" s="23" t="s">
        <v>93</v>
      </c>
      <c r="C52" s="24">
        <v>46.738985999999997</v>
      </c>
      <c r="D52" s="24">
        <v>12.363047999999999</v>
      </c>
      <c r="E52" s="25">
        <v>6298</v>
      </c>
      <c r="F52" s="25">
        <v>6128</v>
      </c>
      <c r="G52" s="25">
        <v>7693</v>
      </c>
      <c r="H52" s="26">
        <f t="shared" si="2"/>
        <v>6559</v>
      </c>
      <c r="I52" s="26">
        <f t="shared" si="3"/>
        <v>6095</v>
      </c>
      <c r="J52" s="26">
        <f t="shared" si="4"/>
        <v>464</v>
      </c>
      <c r="K52" s="27">
        <f t="shared" si="5"/>
        <v>7.0742491233419733E-2</v>
      </c>
      <c r="L52" s="25">
        <v>270</v>
      </c>
      <c r="M52" s="25">
        <v>5474</v>
      </c>
      <c r="N52" s="25">
        <v>79</v>
      </c>
      <c r="O52" s="25">
        <v>272</v>
      </c>
      <c r="P52" s="25">
        <v>52</v>
      </c>
      <c r="Q52" s="25">
        <v>45</v>
      </c>
      <c r="R52" s="25">
        <v>15</v>
      </c>
      <c r="S52" s="25">
        <v>286</v>
      </c>
      <c r="T52" s="25">
        <v>60</v>
      </c>
      <c r="U52" s="25">
        <v>6</v>
      </c>
      <c r="V52" s="97">
        <f>IF(ISBLANK('[1]Valori r%'!D33),0.5,IF('[1]Valori r%'!D33=0,0.0001,'[1]Valori r%'!D33))</f>
        <v>0.42047471286754712</v>
      </c>
      <c r="W52" s="97">
        <f t="shared" si="1"/>
        <v>4.6773216642182458</v>
      </c>
      <c r="X52" s="99">
        <f t="shared" si="6"/>
        <v>8.2460650736299748</v>
      </c>
      <c r="Y52" s="131"/>
      <c r="Z52" s="101"/>
    </row>
    <row r="53" spans="1:26" ht="18" x14ac:dyDescent="0.35">
      <c r="A53" s="14" t="s">
        <v>94</v>
      </c>
      <c r="B53" s="15" t="s">
        <v>95</v>
      </c>
      <c r="C53" s="16">
        <v>46.621214000000002</v>
      </c>
      <c r="D53" s="16">
        <v>12.220451000000001</v>
      </c>
      <c r="E53" s="17">
        <v>3887</v>
      </c>
      <c r="F53" s="17">
        <v>4847</v>
      </c>
      <c r="G53" s="17">
        <v>5271</v>
      </c>
      <c r="H53" s="18">
        <f t="shared" si="2"/>
        <v>4361</v>
      </c>
      <c r="I53" s="18">
        <f t="shared" si="3"/>
        <v>4148</v>
      </c>
      <c r="J53" s="18">
        <f t="shared" si="4"/>
        <v>213</v>
      </c>
      <c r="K53" s="19">
        <f t="shared" si="5"/>
        <v>4.8842008713597798E-2</v>
      </c>
      <c r="L53" s="17">
        <v>227</v>
      </c>
      <c r="M53" s="17">
        <v>3617</v>
      </c>
      <c r="N53" s="17">
        <v>29</v>
      </c>
      <c r="O53" s="17">
        <v>275</v>
      </c>
      <c r="P53" s="17">
        <v>21</v>
      </c>
      <c r="Q53" s="17">
        <v>17</v>
      </c>
      <c r="R53" s="17">
        <v>7</v>
      </c>
      <c r="S53" s="17">
        <v>113</v>
      </c>
      <c r="T53" s="17">
        <v>52</v>
      </c>
      <c r="U53" s="17">
        <v>3</v>
      </c>
      <c r="V53" s="20">
        <f>IF(ISBLANK('[1]Valori r%'!D34),0.5,IF('[1]Valori r%'!D34=0,0.0001,'[1]Valori r%'!D34))</f>
        <v>1E-4</v>
      </c>
      <c r="W53" s="20">
        <f t="shared" ref="W53:W80" si="7">P53*$V$2*$Y$2/SUM(P53:U53)+P53*$V$3*$Z$2/SUM(P53:U53)+$Y$7*Q53*$Y$4*$V$4/SUM(P53:U53)+$Z$7*Q53*$Y$4*$V$6/SUM(P53:U53)+$AA$7*Q53*$Y$4*$V$7/SUM(P53:U53)+$AB$7*Q53*$Y$4*$V$9/SUM(P53:U53)+Q53*$Z$4*$Y$7*$V$5/SUM(P53:U53)+Q53*$Z$4*$V$8*$AA$7/SUM(P53:U53)+R53*$Y$4*$V$10/SUM(P53:U53)+R53*$Z$4*$V$11/SUM(P53:U53)+S53*$Y$4*$V$12/SUM(P53:U53)+S53*$Z$4*$V$13/SUM(P53:U53)+T53*$V$17*$AB$17/SUM(P53:U53)+T53*$V$16*$AA$17/SUM(P53:U53)+T53*$V$15*$Z$17/SUM(P53:U53)+T53*$V$14*$Y$17/SUM(P53:U53)+U53*$Z$19*$V$2/SUM(P53:U53)+U53*$AA$19*$V$4/SUM(P53:U53)+U53*$AB$19*$V$14/SUM(P53:U53)</f>
        <v>4.2834619541795043</v>
      </c>
      <c r="X53" s="98">
        <f t="shared" si="6"/>
        <v>3.3302091329505319</v>
      </c>
      <c r="Y53" s="130"/>
      <c r="Z53" s="101"/>
    </row>
    <row r="54" spans="1:26" ht="18" x14ac:dyDescent="0.35">
      <c r="A54" s="22" t="s">
        <v>96</v>
      </c>
      <c r="B54" s="23" t="s">
        <v>97</v>
      </c>
      <c r="C54" s="24">
        <v>46.710667999999998</v>
      </c>
      <c r="D54" s="24">
        <v>12.328758000000001</v>
      </c>
      <c r="E54" s="25">
        <v>5250</v>
      </c>
      <c r="F54" s="25">
        <v>4528</v>
      </c>
      <c r="G54" s="25">
        <v>5574</v>
      </c>
      <c r="H54" s="26">
        <f t="shared" si="2"/>
        <v>5318</v>
      </c>
      <c r="I54" s="26">
        <f t="shared" si="3"/>
        <v>5107</v>
      </c>
      <c r="J54" s="26">
        <f t="shared" si="4"/>
        <v>211</v>
      </c>
      <c r="K54" s="27">
        <f t="shared" si="5"/>
        <v>3.9676570139150054E-2</v>
      </c>
      <c r="L54" s="25">
        <v>128</v>
      </c>
      <c r="M54" s="25">
        <v>4431</v>
      </c>
      <c r="N54" s="25">
        <v>46</v>
      </c>
      <c r="O54" s="25">
        <v>502</v>
      </c>
      <c r="P54" s="25">
        <v>50</v>
      </c>
      <c r="Q54" s="25">
        <v>48</v>
      </c>
      <c r="R54" s="25">
        <v>3</v>
      </c>
      <c r="S54" s="25">
        <v>29</v>
      </c>
      <c r="T54" s="25">
        <v>74</v>
      </c>
      <c r="U54" s="25">
        <v>7</v>
      </c>
      <c r="V54" s="97">
        <f>IF(ISBLANK('[1]Valori r%'!D35),0.5,IF('[1]Valori r%'!D35=0,0.0001,'[1]Valori r%'!D35))</f>
        <v>0.10732780812865997</v>
      </c>
      <c r="W54" s="97">
        <f t="shared" si="7"/>
        <v>2.6636676979968898</v>
      </c>
      <c r="X54" s="99">
        <f t="shared" si="6"/>
        <v>2.0724755967993564</v>
      </c>
      <c r="Y54" s="131"/>
      <c r="Z54" s="101"/>
    </row>
    <row r="55" spans="1:26" ht="22.2" x14ac:dyDescent="0.35">
      <c r="A55" s="14" t="s">
        <v>98</v>
      </c>
      <c r="B55" s="15" t="s">
        <v>99</v>
      </c>
      <c r="C55" s="16">
        <v>46.503148000000003</v>
      </c>
      <c r="D55" s="16">
        <v>11.117476999999999</v>
      </c>
      <c r="E55" s="17">
        <v>1597</v>
      </c>
      <c r="F55" s="17">
        <v>2124</v>
      </c>
      <c r="G55" s="17">
        <v>1800</v>
      </c>
      <c r="H55" s="18">
        <f t="shared" si="2"/>
        <v>1712</v>
      </c>
      <c r="I55" s="18">
        <f t="shared" si="3"/>
        <v>1634</v>
      </c>
      <c r="J55" s="18">
        <f t="shared" si="4"/>
        <v>78</v>
      </c>
      <c r="K55" s="19">
        <f t="shared" si="5"/>
        <v>4.55607476635514E-2</v>
      </c>
      <c r="L55" s="17">
        <v>250</v>
      </c>
      <c r="M55" s="17">
        <v>1249</v>
      </c>
      <c r="N55" s="17">
        <v>14</v>
      </c>
      <c r="O55" s="17">
        <v>121</v>
      </c>
      <c r="P55" s="17">
        <v>17</v>
      </c>
      <c r="Q55" s="17">
        <v>14</v>
      </c>
      <c r="R55" s="17">
        <v>3</v>
      </c>
      <c r="S55" s="17">
        <v>19</v>
      </c>
      <c r="T55" s="17">
        <v>19</v>
      </c>
      <c r="U55" s="17">
        <v>6</v>
      </c>
      <c r="V55" s="20">
        <f>IF(ISBLANK('[1]Valori r%'!D36),0.5,IF('[1]Valori r%'!D36=0,0.0001,'[1]Valori r%'!D36))</f>
        <v>8.9756066491981576E-3</v>
      </c>
      <c r="W55" s="20">
        <f t="shared" si="7"/>
        <v>3.1420796086237979</v>
      </c>
      <c r="X55" s="98">
        <f t="shared" si="6"/>
        <v>0.89531324281421232</v>
      </c>
      <c r="Y55" s="130"/>
      <c r="Z55" s="101"/>
    </row>
    <row r="56" spans="1:26" ht="18" x14ac:dyDescent="0.35">
      <c r="A56" s="22" t="s">
        <v>100</v>
      </c>
      <c r="B56" s="23" t="s">
        <v>101</v>
      </c>
      <c r="C56" s="24">
        <v>46.655776000000003</v>
      </c>
      <c r="D56" s="24">
        <v>11.145866</v>
      </c>
      <c r="E56" s="25">
        <v>9367</v>
      </c>
      <c r="F56" s="25">
        <v>5960</v>
      </c>
      <c r="G56" s="25">
        <v>7835</v>
      </c>
      <c r="H56" s="26">
        <f t="shared" si="2"/>
        <v>12360</v>
      </c>
      <c r="I56" s="26">
        <f t="shared" si="3"/>
        <v>11837</v>
      </c>
      <c r="J56" s="26">
        <f t="shared" si="4"/>
        <v>523</v>
      </c>
      <c r="K56" s="27">
        <f t="shared" si="5"/>
        <v>4.2313915857605175E-2</v>
      </c>
      <c r="L56" s="25">
        <v>625</v>
      </c>
      <c r="M56" s="25">
        <v>10580</v>
      </c>
      <c r="N56" s="25">
        <v>46</v>
      </c>
      <c r="O56" s="25">
        <v>586</v>
      </c>
      <c r="P56" s="25">
        <v>100</v>
      </c>
      <c r="Q56" s="25">
        <v>69</v>
      </c>
      <c r="R56" s="25">
        <v>8</v>
      </c>
      <c r="S56" s="25">
        <v>102</v>
      </c>
      <c r="T56" s="25">
        <v>223</v>
      </c>
      <c r="U56" s="25">
        <v>21</v>
      </c>
      <c r="V56" s="97">
        <f>IF(ISBLANK('[1]Valori r%'!D37),0.5,IF('[1]Valori r%'!D37=0,0.0001,'[1]Valori r%'!D37))</f>
        <v>1E-4</v>
      </c>
      <c r="W56" s="97">
        <f t="shared" si="7"/>
        <v>2.7749800089440426</v>
      </c>
      <c r="X56" s="99">
        <f t="shared" si="6"/>
        <v>5.2973484123856229</v>
      </c>
      <c r="Y56" s="131"/>
      <c r="Z56" s="101"/>
    </row>
    <row r="57" spans="1:26" ht="18" x14ac:dyDescent="0.35">
      <c r="A57" s="14" t="s">
        <v>102</v>
      </c>
      <c r="B57" s="15" t="s">
        <v>103</v>
      </c>
      <c r="C57" s="16">
        <v>46.384239000000001</v>
      </c>
      <c r="D57" s="16">
        <v>11.497085999999999</v>
      </c>
      <c r="E57" s="17">
        <v>558</v>
      </c>
      <c r="F57" s="17">
        <v>906</v>
      </c>
      <c r="G57" s="17">
        <v>906</v>
      </c>
      <c r="H57" s="18">
        <f t="shared" si="2"/>
        <v>293</v>
      </c>
      <c r="I57" s="18">
        <f t="shared" si="3"/>
        <v>276</v>
      </c>
      <c r="J57" s="18">
        <f t="shared" si="4"/>
        <v>17</v>
      </c>
      <c r="K57" s="19">
        <f t="shared" si="5"/>
        <v>5.8020477815699661E-2</v>
      </c>
      <c r="L57" s="17">
        <v>192</v>
      </c>
      <c r="M57" s="17">
        <v>55</v>
      </c>
      <c r="N57" s="17">
        <v>11</v>
      </c>
      <c r="O57" s="17">
        <v>18</v>
      </c>
      <c r="P57" s="17">
        <v>6</v>
      </c>
      <c r="Q57" s="17">
        <v>1</v>
      </c>
      <c r="R57" s="17">
        <v>0</v>
      </c>
      <c r="S57" s="17">
        <v>1</v>
      </c>
      <c r="T57" s="17">
        <v>4</v>
      </c>
      <c r="U57" s="17">
        <v>5</v>
      </c>
      <c r="V57" s="20">
        <f>IF(ISBLANK('[1]Valori r%'!D38),0.5,IF('[1]Valori r%'!D38=0,0.0001,'[1]Valori r%'!D38))</f>
        <v>1E-4</v>
      </c>
      <c r="W57" s="20">
        <f t="shared" si="7"/>
        <v>1.8682306267233457</v>
      </c>
      <c r="X57" s="98">
        <f t="shared" si="6"/>
        <v>0.11592481166299584</v>
      </c>
      <c r="Y57" s="130"/>
      <c r="Z57" s="101"/>
    </row>
    <row r="58" spans="1:26" ht="18" x14ac:dyDescent="0.35">
      <c r="A58" s="22" t="s">
        <v>104</v>
      </c>
      <c r="B58" s="23" t="s">
        <v>105</v>
      </c>
      <c r="C58" s="24">
        <v>46.406647</v>
      </c>
      <c r="D58" s="24">
        <v>11.605611</v>
      </c>
      <c r="E58" s="25">
        <v>2356</v>
      </c>
      <c r="F58" s="25">
        <v>3144</v>
      </c>
      <c r="G58" s="25">
        <v>3471</v>
      </c>
      <c r="H58" s="26">
        <f t="shared" si="2"/>
        <v>2786</v>
      </c>
      <c r="I58" s="26">
        <f t="shared" si="3"/>
        <v>2713</v>
      </c>
      <c r="J58" s="26">
        <f t="shared" si="4"/>
        <v>73</v>
      </c>
      <c r="K58" s="27">
        <f t="shared" si="5"/>
        <v>2.6202440775305098E-2</v>
      </c>
      <c r="L58" s="25">
        <v>302</v>
      </c>
      <c r="M58" s="25">
        <v>2202</v>
      </c>
      <c r="N58" s="25">
        <v>11</v>
      </c>
      <c r="O58" s="25">
        <v>198</v>
      </c>
      <c r="P58" s="25">
        <v>10</v>
      </c>
      <c r="Q58" s="25">
        <v>7</v>
      </c>
      <c r="R58" s="25">
        <v>0</v>
      </c>
      <c r="S58" s="25">
        <v>4</v>
      </c>
      <c r="T58" s="25">
        <v>50</v>
      </c>
      <c r="U58" s="25">
        <v>2</v>
      </c>
      <c r="V58" s="97">
        <f>IF(ISBLANK('[1]Valori r%'!D39),0.5,IF('[1]Valori r%'!D39=0,0.0001,'[1]Valori r%'!D39))</f>
        <v>4.0598313363431247E-2</v>
      </c>
      <c r="W58" s="97">
        <f t="shared" si="7"/>
        <v>2.0888178744381416</v>
      </c>
      <c r="X58" s="99">
        <f t="shared" si="6"/>
        <v>0.55871734458124067</v>
      </c>
      <c r="Y58" s="131"/>
      <c r="Z58" s="101"/>
    </row>
    <row r="59" spans="1:26" ht="18" x14ac:dyDescent="0.35">
      <c r="A59" s="14" t="s">
        <v>106</v>
      </c>
      <c r="B59" s="15" t="s">
        <v>103</v>
      </c>
      <c r="C59" s="16">
        <v>46.429884000000001</v>
      </c>
      <c r="D59" s="16">
        <v>11.477309</v>
      </c>
      <c r="E59" s="17">
        <v>6941</v>
      </c>
      <c r="F59" s="17">
        <v>7423</v>
      </c>
      <c r="G59" s="17">
        <v>7978</v>
      </c>
      <c r="H59" s="18">
        <f t="shared" si="2"/>
        <v>7284</v>
      </c>
      <c r="I59" s="18">
        <f t="shared" si="3"/>
        <v>6986</v>
      </c>
      <c r="J59" s="18">
        <f t="shared" si="4"/>
        <v>298</v>
      </c>
      <c r="K59" s="19">
        <f t="shared" si="5"/>
        <v>4.0911587040087863E-2</v>
      </c>
      <c r="L59" s="17">
        <v>301</v>
      </c>
      <c r="M59" s="17">
        <v>6040</v>
      </c>
      <c r="N59" s="17">
        <v>45</v>
      </c>
      <c r="O59" s="17">
        <v>600</v>
      </c>
      <c r="P59" s="17">
        <v>41</v>
      </c>
      <c r="Q59" s="17">
        <v>60</v>
      </c>
      <c r="R59" s="17">
        <v>10</v>
      </c>
      <c r="S59" s="17">
        <v>32</v>
      </c>
      <c r="T59" s="17">
        <v>148</v>
      </c>
      <c r="U59" s="17">
        <v>7</v>
      </c>
      <c r="V59" s="20">
        <f>IF(ISBLANK('[1]Valori r%'!D40),0.5,IF('[1]Valori r%'!D40=0,0.0001,'[1]Valori r%'!D40))</f>
        <v>0.30228258922511575</v>
      </c>
      <c r="W59" s="20">
        <f t="shared" si="7"/>
        <v>2.6430184711225881</v>
      </c>
      <c r="X59" s="98">
        <f t="shared" si="6"/>
        <v>2.9588834302111517</v>
      </c>
      <c r="Y59" s="130"/>
      <c r="Z59" s="101"/>
    </row>
    <row r="60" spans="1:26" ht="18" x14ac:dyDescent="0.35">
      <c r="A60" s="22" t="s">
        <v>107</v>
      </c>
      <c r="B60" s="23" t="s">
        <v>108</v>
      </c>
      <c r="C60" s="24">
        <v>46.595703</v>
      </c>
      <c r="D60" s="24">
        <v>11.615893</v>
      </c>
      <c r="E60" s="25">
        <v>3825</v>
      </c>
      <c r="F60" s="25">
        <v>4034</v>
      </c>
      <c r="G60" s="25">
        <v>4427</v>
      </c>
      <c r="H60" s="26">
        <f t="shared" si="2"/>
        <v>4183</v>
      </c>
      <c r="I60" s="26">
        <f t="shared" si="3"/>
        <v>4061</v>
      </c>
      <c r="J60" s="26">
        <f t="shared" si="4"/>
        <v>122</v>
      </c>
      <c r="K60" s="27">
        <f t="shared" si="5"/>
        <v>2.9165670571360269E-2</v>
      </c>
      <c r="L60" s="25">
        <v>142</v>
      </c>
      <c r="M60" s="25">
        <v>3517</v>
      </c>
      <c r="N60" s="25">
        <v>16</v>
      </c>
      <c r="O60" s="25">
        <v>386</v>
      </c>
      <c r="P60" s="25">
        <v>41</v>
      </c>
      <c r="Q60" s="25">
        <v>27</v>
      </c>
      <c r="R60" s="25">
        <v>0</v>
      </c>
      <c r="S60" s="25">
        <v>3</v>
      </c>
      <c r="T60" s="25">
        <v>42</v>
      </c>
      <c r="U60" s="25">
        <v>9</v>
      </c>
      <c r="V60" s="97">
        <f>IF(ISBLANK('[1]Valori r%'!D41),0.5,IF('[1]Valori r%'!D41=0,0.0001,'[1]Valori r%'!D41))</f>
        <v>5.0922785674300523E-2</v>
      </c>
      <c r="W60" s="97">
        <f t="shared" si="7"/>
        <v>2.019393300541112</v>
      </c>
      <c r="X60" s="99">
        <f t="shared" si="6"/>
        <v>0.90359935841540784</v>
      </c>
      <c r="Y60" s="131"/>
      <c r="Z60" s="101"/>
    </row>
    <row r="61" spans="1:26" ht="22.2" x14ac:dyDescent="0.35">
      <c r="A61" s="14" t="s">
        <v>109</v>
      </c>
      <c r="B61" s="15" t="s">
        <v>110</v>
      </c>
      <c r="C61" s="16">
        <v>46.526035</v>
      </c>
      <c r="D61" s="16">
        <v>11.779005</v>
      </c>
      <c r="E61" s="17">
        <v>1657</v>
      </c>
      <c r="F61" s="17">
        <v>1903</v>
      </c>
      <c r="G61" s="17">
        <v>2130</v>
      </c>
      <c r="H61" s="18">
        <f t="shared" si="2"/>
        <v>1817</v>
      </c>
      <c r="I61" s="18">
        <f t="shared" si="3"/>
        <v>1758</v>
      </c>
      <c r="J61" s="18">
        <f t="shared" si="4"/>
        <v>59</v>
      </c>
      <c r="K61" s="19">
        <f t="shared" si="5"/>
        <v>3.2471106219042374E-2</v>
      </c>
      <c r="L61" s="17">
        <v>432</v>
      </c>
      <c r="M61" s="17">
        <v>1212</v>
      </c>
      <c r="N61" s="17">
        <v>7</v>
      </c>
      <c r="O61" s="17">
        <v>107</v>
      </c>
      <c r="P61" s="17">
        <v>21</v>
      </c>
      <c r="Q61" s="17">
        <v>10</v>
      </c>
      <c r="R61" s="17">
        <v>0</v>
      </c>
      <c r="S61" s="17">
        <v>10</v>
      </c>
      <c r="T61" s="17">
        <v>7</v>
      </c>
      <c r="U61" s="17">
        <v>11</v>
      </c>
      <c r="V61" s="20">
        <f>IF(ISBLANK('[1]Valori r%'!D42),0.5,IF('[1]Valori r%'!D42=0,0.0001,'[1]Valori r%'!D42))</f>
        <v>1E-4</v>
      </c>
      <c r="W61" s="20">
        <f t="shared" si="7"/>
        <v>2.5496282441737286</v>
      </c>
      <c r="X61" s="98">
        <f t="shared" si="6"/>
        <v>0.54906765847394778</v>
      </c>
      <c r="Y61" s="130"/>
      <c r="Z61" s="101"/>
    </row>
    <row r="62" spans="1:26" ht="18" x14ac:dyDescent="0.35">
      <c r="A62" s="22" t="s">
        <v>111</v>
      </c>
      <c r="B62" s="23" t="s">
        <v>112</v>
      </c>
      <c r="C62" s="24">
        <v>46.642417999999999</v>
      </c>
      <c r="D62" s="24">
        <v>11.575481999999999</v>
      </c>
      <c r="E62" s="25">
        <v>7517</v>
      </c>
      <c r="F62" s="25">
        <v>5623</v>
      </c>
      <c r="G62" s="25">
        <v>7690</v>
      </c>
      <c r="H62" s="26">
        <f t="shared" si="2"/>
        <v>7370</v>
      </c>
      <c r="I62" s="26">
        <f t="shared" si="3"/>
        <v>7001</v>
      </c>
      <c r="J62" s="26">
        <f t="shared" si="4"/>
        <v>369</v>
      </c>
      <c r="K62" s="27">
        <f t="shared" si="5"/>
        <v>5.0067842605156038E-2</v>
      </c>
      <c r="L62" s="25">
        <v>156</v>
      </c>
      <c r="M62" s="25">
        <v>6300</v>
      </c>
      <c r="N62" s="25">
        <v>43</v>
      </c>
      <c r="O62" s="25">
        <v>502</v>
      </c>
      <c r="P62" s="25">
        <v>71</v>
      </c>
      <c r="Q62" s="25">
        <v>69</v>
      </c>
      <c r="R62" s="25">
        <v>8</v>
      </c>
      <c r="S62" s="25">
        <v>34</v>
      </c>
      <c r="T62" s="25">
        <v>175</v>
      </c>
      <c r="U62" s="25">
        <v>12</v>
      </c>
      <c r="V62" s="97">
        <f>IF(ISBLANK('[1]Valori r%'!D43),0.5,IF('[1]Valori r%'!D43=0,0.0001,'[1]Valori r%'!D43))</f>
        <v>1E-4</v>
      </c>
      <c r="W62" s="97">
        <f t="shared" si="7"/>
        <v>2.4546829248443847</v>
      </c>
      <c r="X62" s="99">
        <f t="shared" si="6"/>
        <v>3.3061211051663362</v>
      </c>
      <c r="Y62" s="131"/>
      <c r="Z62" s="101"/>
    </row>
    <row r="63" spans="1:26" ht="22.2" x14ac:dyDescent="0.35">
      <c r="A63" s="14" t="s">
        <v>113</v>
      </c>
      <c r="B63" s="15" t="s">
        <v>110</v>
      </c>
      <c r="C63" s="16">
        <v>46.533304000000001</v>
      </c>
      <c r="D63" s="16">
        <v>11.777732</v>
      </c>
      <c r="E63" s="17">
        <v>2342</v>
      </c>
      <c r="F63" s="17">
        <v>2680</v>
      </c>
      <c r="G63" s="17">
        <v>2973</v>
      </c>
      <c r="H63" s="18">
        <f t="shared" si="2"/>
        <v>2487</v>
      </c>
      <c r="I63" s="18">
        <f t="shared" si="3"/>
        <v>2440</v>
      </c>
      <c r="J63" s="18">
        <f t="shared" si="4"/>
        <v>47</v>
      </c>
      <c r="K63" s="19">
        <f t="shared" si="5"/>
        <v>1.889827100924809E-2</v>
      </c>
      <c r="L63" s="17">
        <v>389</v>
      </c>
      <c r="M63" s="17">
        <v>1846</v>
      </c>
      <c r="N63" s="17">
        <v>8</v>
      </c>
      <c r="O63" s="17">
        <v>197</v>
      </c>
      <c r="P63" s="17">
        <v>22</v>
      </c>
      <c r="Q63" s="17">
        <v>4</v>
      </c>
      <c r="R63" s="17">
        <v>0</v>
      </c>
      <c r="S63" s="17">
        <v>3</v>
      </c>
      <c r="T63" s="17">
        <v>11</v>
      </c>
      <c r="U63" s="17">
        <v>7</v>
      </c>
      <c r="V63" s="20">
        <f>IF(ISBLANK('[1]Valori r%'!D44),0.5,IF('[1]Valori r%'!D44=0,0.0001,'[1]Valori r%'!D44))</f>
        <v>1E-4</v>
      </c>
      <c r="W63" s="20">
        <f t="shared" si="7"/>
        <v>1.8038511365525267</v>
      </c>
      <c r="X63" s="98">
        <f t="shared" si="6"/>
        <v>0.30945360225571433</v>
      </c>
      <c r="Y63" s="130"/>
      <c r="Z63" s="101"/>
    </row>
    <row r="64" spans="1:26" ht="22.2" x14ac:dyDescent="0.35">
      <c r="A64" s="22" t="s">
        <v>114</v>
      </c>
      <c r="B64" s="23" t="s">
        <v>87</v>
      </c>
      <c r="C64" s="24">
        <v>46.776296000000002</v>
      </c>
      <c r="D64" s="24">
        <v>11.879353999999999</v>
      </c>
      <c r="E64" s="25">
        <v>8850</v>
      </c>
      <c r="F64" s="25">
        <v>6859</v>
      </c>
      <c r="G64" s="25">
        <v>8697</v>
      </c>
      <c r="H64" s="26">
        <f t="shared" si="2"/>
        <v>8839</v>
      </c>
      <c r="I64" s="26">
        <f t="shared" si="3"/>
        <v>8387</v>
      </c>
      <c r="J64" s="26">
        <f t="shared" si="4"/>
        <v>452</v>
      </c>
      <c r="K64" s="27">
        <f t="shared" si="5"/>
        <v>5.113700644869329E-2</v>
      </c>
      <c r="L64" s="25">
        <v>190</v>
      </c>
      <c r="M64" s="25">
        <v>7345</v>
      </c>
      <c r="N64" s="25">
        <v>56</v>
      </c>
      <c r="O64" s="25">
        <v>796</v>
      </c>
      <c r="P64" s="25">
        <v>140</v>
      </c>
      <c r="Q64" s="25">
        <v>130</v>
      </c>
      <c r="R64" s="25">
        <v>13</v>
      </c>
      <c r="S64" s="25">
        <v>46</v>
      </c>
      <c r="T64" s="25">
        <v>107</v>
      </c>
      <c r="U64" s="25">
        <v>16</v>
      </c>
      <c r="V64" s="97">
        <f>IF(ISBLANK('[1]Valori r%'!D45),0.5,IF('[1]Valori r%'!D45=0,0.0001,'[1]Valori r%'!D45))</f>
        <v>0.24188517188683201</v>
      </c>
      <c r="W64" s="97">
        <f t="shared" si="7"/>
        <v>2.6068418303633156</v>
      </c>
      <c r="X64" s="99">
        <f t="shared" si="6"/>
        <v>4.4010445417502533</v>
      </c>
      <c r="Y64" s="131"/>
      <c r="Z64" s="101"/>
    </row>
    <row r="65" spans="1:26" ht="18" x14ac:dyDescent="0.35">
      <c r="A65" s="14" t="s">
        <v>115</v>
      </c>
      <c r="B65" s="15" t="s">
        <v>116</v>
      </c>
      <c r="C65" s="16">
        <v>46.573596000000002</v>
      </c>
      <c r="D65" s="16">
        <v>10.535458999999999</v>
      </c>
      <c r="E65" s="17">
        <v>1049</v>
      </c>
      <c r="F65" s="17">
        <v>1179</v>
      </c>
      <c r="G65" s="17">
        <v>1246</v>
      </c>
      <c r="H65" s="18">
        <f t="shared" si="2"/>
        <v>946</v>
      </c>
      <c r="I65" s="18">
        <f t="shared" si="3"/>
        <v>907</v>
      </c>
      <c r="J65" s="18">
        <f t="shared" si="4"/>
        <v>39</v>
      </c>
      <c r="K65" s="19">
        <f t="shared" si="5"/>
        <v>4.1226215644820298E-2</v>
      </c>
      <c r="L65" s="17">
        <v>310</v>
      </c>
      <c r="M65" s="17">
        <v>535</v>
      </c>
      <c r="N65" s="17">
        <v>12</v>
      </c>
      <c r="O65" s="17">
        <v>50</v>
      </c>
      <c r="P65" s="17">
        <v>25</v>
      </c>
      <c r="Q65" s="17">
        <v>4</v>
      </c>
      <c r="R65" s="17">
        <v>0</v>
      </c>
      <c r="S65" s="17">
        <v>2</v>
      </c>
      <c r="T65" s="17">
        <v>4</v>
      </c>
      <c r="U65" s="17">
        <v>4</v>
      </c>
      <c r="V65" s="20">
        <f>IF(ISBLANK('[1]Valori r%'!D46),0.5,IF('[1]Valori r%'!D46=0,0.0001,'[1]Valori r%'!D46))</f>
        <v>5.902896678396885E-3</v>
      </c>
      <c r="W65" s="20">
        <f t="shared" si="7"/>
        <v>1.6060889923878203</v>
      </c>
      <c r="X65" s="98">
        <f t="shared" si="6"/>
        <v>0.22875502170357043</v>
      </c>
      <c r="Y65" s="130"/>
      <c r="Z65" s="101"/>
    </row>
    <row r="66" spans="1:26" ht="22.2" x14ac:dyDescent="0.35">
      <c r="A66" s="22" t="s">
        <v>117</v>
      </c>
      <c r="B66" s="23" t="s">
        <v>118</v>
      </c>
      <c r="C66" s="24">
        <v>46.533020999999998</v>
      </c>
      <c r="D66" s="24">
        <v>11.884479000000001</v>
      </c>
      <c r="E66" s="25">
        <v>2111</v>
      </c>
      <c r="F66" s="25">
        <v>2443</v>
      </c>
      <c r="G66" s="25">
        <v>2609</v>
      </c>
      <c r="H66" s="26">
        <f t="shared" si="2"/>
        <v>2288</v>
      </c>
      <c r="I66" s="26">
        <f t="shared" si="3"/>
        <v>2186</v>
      </c>
      <c r="J66" s="26">
        <f t="shared" si="4"/>
        <v>102</v>
      </c>
      <c r="K66" s="27">
        <f t="shared" si="5"/>
        <v>4.4580419580419584E-2</v>
      </c>
      <c r="L66" s="25">
        <v>378</v>
      </c>
      <c r="M66" s="25">
        <v>1584</v>
      </c>
      <c r="N66" s="25">
        <v>31</v>
      </c>
      <c r="O66" s="25">
        <v>193</v>
      </c>
      <c r="P66" s="25">
        <v>31</v>
      </c>
      <c r="Q66" s="25">
        <v>10</v>
      </c>
      <c r="R66" s="25">
        <v>2</v>
      </c>
      <c r="S66" s="25">
        <v>23</v>
      </c>
      <c r="T66" s="25">
        <v>15</v>
      </c>
      <c r="U66" s="25">
        <v>21</v>
      </c>
      <c r="V66" s="97">
        <f>IF(ISBLANK('[1]Valori r%'!D47),0.5,IF('[1]Valori r%'!D47=0,0.0001,'[1]Valori r%'!D47))</f>
        <v>1.4029099959958168E-4</v>
      </c>
      <c r="W66" s="97">
        <f t="shared" si="7"/>
        <v>2.7743827071844365</v>
      </c>
      <c r="X66" s="99">
        <f t="shared" si="6"/>
        <v>1.0329164481359483</v>
      </c>
      <c r="Y66" s="131"/>
      <c r="Z66" s="101"/>
    </row>
    <row r="67" spans="1:26" ht="18" x14ac:dyDescent="0.35">
      <c r="A67" s="14" t="s">
        <v>119</v>
      </c>
      <c r="B67" s="15" t="s">
        <v>120</v>
      </c>
      <c r="C67" s="16">
        <v>46.627977000000001</v>
      </c>
      <c r="D67" s="16">
        <v>11.363149999999999</v>
      </c>
      <c r="E67" s="17">
        <v>5680</v>
      </c>
      <c r="F67" s="17">
        <v>4622</v>
      </c>
      <c r="G67" s="17">
        <v>5209</v>
      </c>
      <c r="H67" s="18">
        <f t="shared" si="2"/>
        <v>5478</v>
      </c>
      <c r="I67" s="18">
        <f t="shared" si="3"/>
        <v>5236</v>
      </c>
      <c r="J67" s="18">
        <f t="shared" si="4"/>
        <v>242</v>
      </c>
      <c r="K67" s="19">
        <f t="shared" si="5"/>
        <v>4.4176706827309238E-2</v>
      </c>
      <c r="L67" s="17">
        <v>247</v>
      </c>
      <c r="M67" s="17">
        <v>4473</v>
      </c>
      <c r="N67" s="17">
        <v>46</v>
      </c>
      <c r="O67" s="17">
        <v>470</v>
      </c>
      <c r="P67" s="17">
        <v>59</v>
      </c>
      <c r="Q67" s="17">
        <v>58</v>
      </c>
      <c r="R67" s="17">
        <v>4</v>
      </c>
      <c r="S67" s="17">
        <v>12</v>
      </c>
      <c r="T67" s="17">
        <v>100</v>
      </c>
      <c r="U67" s="17">
        <v>9</v>
      </c>
      <c r="V67" s="20">
        <f>IF(ISBLANK('[1]Valori r%'!D48),0.5,IF('[1]Valori r%'!D48=0,0.0001,'[1]Valori r%'!D48))</f>
        <v>0.25052315833465832</v>
      </c>
      <c r="W67" s="20">
        <f t="shared" si="7"/>
        <v>2.3062161229661671</v>
      </c>
      <c r="X67" s="98">
        <f t="shared" si="6"/>
        <v>2.086299183310051</v>
      </c>
      <c r="Y67" s="130"/>
      <c r="Z67" s="101"/>
    </row>
    <row r="68" spans="1:26" ht="18" x14ac:dyDescent="0.35">
      <c r="A68" s="22" t="s">
        <v>121</v>
      </c>
      <c r="B68" s="23" t="s">
        <v>89</v>
      </c>
      <c r="C68" s="24">
        <v>46.807051000000001</v>
      </c>
      <c r="D68" s="24">
        <v>11.937128</v>
      </c>
      <c r="E68" s="25">
        <v>19481</v>
      </c>
      <c r="F68" s="25">
        <v>13038</v>
      </c>
      <c r="G68" s="25">
        <v>16283</v>
      </c>
      <c r="H68" s="26">
        <f t="shared" si="2"/>
        <v>18061</v>
      </c>
      <c r="I68" s="26">
        <f t="shared" si="3"/>
        <v>17278</v>
      </c>
      <c r="J68" s="26">
        <f t="shared" si="4"/>
        <v>783</v>
      </c>
      <c r="K68" s="27">
        <f t="shared" si="5"/>
        <v>4.3353081224738389E-2</v>
      </c>
      <c r="L68" s="25">
        <v>248</v>
      </c>
      <c r="M68" s="25">
        <v>15988</v>
      </c>
      <c r="N68" s="25">
        <v>86</v>
      </c>
      <c r="O68" s="25">
        <v>956</v>
      </c>
      <c r="P68" s="25">
        <v>232</v>
      </c>
      <c r="Q68" s="25">
        <v>179</v>
      </c>
      <c r="R68" s="25">
        <v>12</v>
      </c>
      <c r="S68" s="25">
        <v>80</v>
      </c>
      <c r="T68" s="25">
        <v>250</v>
      </c>
      <c r="U68" s="25">
        <v>30</v>
      </c>
      <c r="V68" s="97">
        <f>IF(ISBLANK('[1]Valori r%'!D49),0.5,IF('[1]Valori r%'!D49=0,0.0001,'[1]Valori r%'!D49))</f>
        <v>0.51795948489410892</v>
      </c>
      <c r="W68" s="97">
        <f t="shared" si="7"/>
        <v>2.4584628042559671</v>
      </c>
      <c r="X68" s="99">
        <f t="shared" si="6"/>
        <v>7.3828792025242214</v>
      </c>
      <c r="Y68" s="131"/>
      <c r="Z68" s="101"/>
    </row>
    <row r="69" spans="1:26" ht="18" x14ac:dyDescent="0.35">
      <c r="A69" s="14" t="s">
        <v>122</v>
      </c>
      <c r="B69" s="15" t="s">
        <v>123</v>
      </c>
      <c r="C69" s="16">
        <v>46.884622999999998</v>
      </c>
      <c r="D69" s="16">
        <v>11.946771999999999</v>
      </c>
      <c r="E69" s="17">
        <v>11858</v>
      </c>
      <c r="F69" s="17">
        <v>8449</v>
      </c>
      <c r="G69" s="17">
        <v>10167</v>
      </c>
      <c r="H69" s="18">
        <f t="shared" si="2"/>
        <v>11052</v>
      </c>
      <c r="I69" s="18">
        <f t="shared" si="3"/>
        <v>10517</v>
      </c>
      <c r="J69" s="18">
        <f t="shared" si="4"/>
        <v>535</v>
      </c>
      <c r="K69" s="19">
        <f t="shared" si="5"/>
        <v>4.8407528049221861E-2</v>
      </c>
      <c r="L69" s="17">
        <v>128</v>
      </c>
      <c r="M69" s="17">
        <v>9524</v>
      </c>
      <c r="N69" s="17">
        <v>62</v>
      </c>
      <c r="O69" s="17">
        <v>803</v>
      </c>
      <c r="P69" s="17">
        <v>113</v>
      </c>
      <c r="Q69" s="17">
        <v>160</v>
      </c>
      <c r="R69" s="17">
        <v>11</v>
      </c>
      <c r="S69" s="17">
        <v>53</v>
      </c>
      <c r="T69" s="17">
        <v>182</v>
      </c>
      <c r="U69" s="17">
        <v>16</v>
      </c>
      <c r="V69" s="20">
        <f>IF(ISBLANK('[1]Valori r%'!D50),0.5,IF('[1]Valori r%'!D50=0,0.0001,'[1]Valori r%'!D50))</f>
        <v>9.4710110367469555E-2</v>
      </c>
      <c r="W69" s="20">
        <f t="shared" si="7"/>
        <v>2.685002719772196</v>
      </c>
      <c r="X69" s="98">
        <f t="shared" si="6"/>
        <v>5.2905831564955452</v>
      </c>
      <c r="Y69" s="130"/>
      <c r="Z69" s="101"/>
    </row>
    <row r="70" spans="1:26" ht="18" x14ac:dyDescent="0.35">
      <c r="A70" s="22" t="s">
        <v>124</v>
      </c>
      <c r="B70" s="23" t="s">
        <v>116</v>
      </c>
      <c r="C70" s="24">
        <v>46.563538000000001</v>
      </c>
      <c r="D70" s="24">
        <v>10.56087</v>
      </c>
      <c r="E70" s="25">
        <v>991</v>
      </c>
      <c r="F70" s="25">
        <v>1075</v>
      </c>
      <c r="G70" s="25">
        <v>1209</v>
      </c>
      <c r="H70" s="26">
        <f t="shared" si="2"/>
        <v>1015</v>
      </c>
      <c r="I70" s="26">
        <f t="shared" si="3"/>
        <v>968</v>
      </c>
      <c r="J70" s="26">
        <f t="shared" si="4"/>
        <v>47</v>
      </c>
      <c r="K70" s="27">
        <f t="shared" si="5"/>
        <v>4.6305418719211823E-2</v>
      </c>
      <c r="L70" s="25">
        <v>35</v>
      </c>
      <c r="M70" s="25">
        <v>851</v>
      </c>
      <c r="N70" s="25">
        <v>9</v>
      </c>
      <c r="O70" s="25">
        <v>73</v>
      </c>
      <c r="P70" s="25">
        <v>18</v>
      </c>
      <c r="Q70" s="25">
        <v>8</v>
      </c>
      <c r="R70" s="25">
        <v>0</v>
      </c>
      <c r="S70" s="25">
        <v>2</v>
      </c>
      <c r="T70" s="25">
        <v>15</v>
      </c>
      <c r="U70" s="25">
        <v>4</v>
      </c>
      <c r="V70" s="97">
        <f>IF(ISBLANK('[1]Valori r%'!D51),0.5,IF('[1]Valori r%'!D51=0,0.0001,'[1]Valori r%'!D51))</f>
        <v>4.3364042655817626E-4</v>
      </c>
      <c r="W70" s="97">
        <f t="shared" si="7"/>
        <v>1.9522706117021276</v>
      </c>
      <c r="X70" s="99">
        <f t="shared" si="6"/>
        <v>0.33492582077943372</v>
      </c>
      <c r="Y70" s="131"/>
      <c r="Z70" s="101"/>
    </row>
    <row r="71" spans="1:26" ht="22.2" x14ac:dyDescent="0.35">
      <c r="A71" s="14" t="s">
        <v>125</v>
      </c>
      <c r="B71" s="15" t="s">
        <v>126</v>
      </c>
      <c r="C71" s="16">
        <v>46.367873000000003</v>
      </c>
      <c r="D71" s="16">
        <v>11.251051</v>
      </c>
      <c r="E71" s="17">
        <v>9102</v>
      </c>
      <c r="F71" s="17">
        <v>7513</v>
      </c>
      <c r="G71" s="17">
        <v>8513</v>
      </c>
      <c r="H71" s="18">
        <f t="shared" si="2"/>
        <v>8703</v>
      </c>
      <c r="I71" s="18">
        <f t="shared" si="3"/>
        <v>8390</v>
      </c>
      <c r="J71" s="18">
        <f t="shared" si="4"/>
        <v>313</v>
      </c>
      <c r="K71" s="19">
        <f t="shared" si="5"/>
        <v>3.5964609904630587E-2</v>
      </c>
      <c r="L71" s="17">
        <v>364</v>
      </c>
      <c r="M71" s="17">
        <v>6983</v>
      </c>
      <c r="N71" s="17">
        <v>72</v>
      </c>
      <c r="O71" s="17">
        <v>971</v>
      </c>
      <c r="P71" s="17">
        <v>76</v>
      </c>
      <c r="Q71" s="17">
        <v>82</v>
      </c>
      <c r="R71" s="17">
        <v>1</v>
      </c>
      <c r="S71" s="17">
        <v>36</v>
      </c>
      <c r="T71" s="17">
        <v>94</v>
      </c>
      <c r="U71" s="17">
        <v>24</v>
      </c>
      <c r="V71" s="20">
        <f>IF(ISBLANK('[1]Valori r%'!D52),0.5,IF('[1]Valori r%'!D52=0,0.0001,'[1]Valori r%'!D52))</f>
        <v>1E-4</v>
      </c>
      <c r="W71" s="20">
        <f t="shared" si="7"/>
        <v>2.5981293602111619</v>
      </c>
      <c r="X71" s="98">
        <f t="shared" si="6"/>
        <v>2.9682610857744982</v>
      </c>
      <c r="Y71" s="130"/>
      <c r="Z71" s="101"/>
    </row>
    <row r="72" spans="1:26" ht="18" x14ac:dyDescent="0.35">
      <c r="A72" s="22" t="s">
        <v>127</v>
      </c>
      <c r="B72" s="23" t="s">
        <v>30</v>
      </c>
      <c r="C72" s="24">
        <v>46.251269999999998</v>
      </c>
      <c r="D72" s="24">
        <v>11.183889000000001</v>
      </c>
      <c r="E72" s="25">
        <v>2330</v>
      </c>
      <c r="F72" s="25">
        <v>1844</v>
      </c>
      <c r="G72" s="25">
        <v>2125</v>
      </c>
      <c r="H72" s="26">
        <f t="shared" si="2"/>
        <v>2258</v>
      </c>
      <c r="I72" s="26">
        <f t="shared" si="3"/>
        <v>2197</v>
      </c>
      <c r="J72" s="26">
        <f t="shared" si="4"/>
        <v>61</v>
      </c>
      <c r="K72" s="27">
        <f t="shared" si="5"/>
        <v>2.7015057573073518E-2</v>
      </c>
      <c r="L72" s="25">
        <v>145</v>
      </c>
      <c r="M72" s="25">
        <v>1946</v>
      </c>
      <c r="N72" s="25">
        <v>20</v>
      </c>
      <c r="O72" s="25">
        <v>86</v>
      </c>
      <c r="P72" s="25">
        <v>31</v>
      </c>
      <c r="Q72" s="25">
        <v>9</v>
      </c>
      <c r="R72" s="25">
        <v>0</v>
      </c>
      <c r="S72" s="25">
        <v>13</v>
      </c>
      <c r="T72" s="25">
        <v>3</v>
      </c>
      <c r="U72" s="25">
        <v>5</v>
      </c>
      <c r="V72" s="97">
        <f>IF(ISBLANK('[1]Valori r%'!D53),0.5,IF('[1]Valori r%'!D53=0,0.0001,'[1]Valori r%'!D53))</f>
        <v>1E-4</v>
      </c>
      <c r="W72" s="97">
        <f t="shared" si="7"/>
        <v>2.5288132964587606</v>
      </c>
      <c r="X72" s="99">
        <f t="shared" si="6"/>
        <v>0.56304562933708757</v>
      </c>
      <c r="Y72" s="131"/>
      <c r="Z72" s="101"/>
    </row>
    <row r="73" spans="1:26" ht="22.2" x14ac:dyDescent="0.35">
      <c r="A73" s="14" t="s">
        <v>128</v>
      </c>
      <c r="B73" s="15" t="s">
        <v>129</v>
      </c>
      <c r="C73" s="16">
        <v>46.529426000000001</v>
      </c>
      <c r="D73" s="16">
        <v>11.512096</v>
      </c>
      <c r="E73" s="17">
        <v>5810</v>
      </c>
      <c r="F73" s="17">
        <v>4875</v>
      </c>
      <c r="G73" s="17">
        <v>5661</v>
      </c>
      <c r="H73" s="18">
        <f t="shared" si="2"/>
        <v>5726</v>
      </c>
      <c r="I73" s="18">
        <f t="shared" si="3"/>
        <v>5460</v>
      </c>
      <c r="J73" s="18">
        <f t="shared" si="4"/>
        <v>266</v>
      </c>
      <c r="K73" s="19">
        <f t="shared" si="5"/>
        <v>4.6454767726161368E-2</v>
      </c>
      <c r="L73" s="17">
        <v>177</v>
      </c>
      <c r="M73" s="17">
        <v>4826</v>
      </c>
      <c r="N73" s="17">
        <v>27</v>
      </c>
      <c r="O73" s="17">
        <v>430</v>
      </c>
      <c r="P73" s="17">
        <v>67</v>
      </c>
      <c r="Q73" s="17">
        <v>42</v>
      </c>
      <c r="R73" s="17">
        <v>1</v>
      </c>
      <c r="S73" s="17">
        <v>5</v>
      </c>
      <c r="T73" s="17">
        <v>144</v>
      </c>
      <c r="U73" s="17">
        <v>7</v>
      </c>
      <c r="V73" s="20">
        <f>IF(ISBLANK('[1]Valori r%'!D54),0.5,IF('[1]Valori r%'!D54=0,0.0001,'[1]Valori r%'!D54))</f>
        <v>4.1219681782069355E-2</v>
      </c>
      <c r="W73" s="20">
        <f t="shared" si="7"/>
        <v>1.9551202530251408</v>
      </c>
      <c r="X73" s="98">
        <f t="shared" si="6"/>
        <v>1.9056778763774247</v>
      </c>
      <c r="Y73" s="130"/>
      <c r="Z73" s="101"/>
    </row>
    <row r="74" spans="1:26" ht="22.2" x14ac:dyDescent="0.35">
      <c r="A74" s="22" t="s">
        <v>130</v>
      </c>
      <c r="B74" s="23" t="s">
        <v>131</v>
      </c>
      <c r="C74" s="24">
        <v>46.583548</v>
      </c>
      <c r="D74" s="24">
        <v>11.525643000000001</v>
      </c>
      <c r="E74" s="25">
        <v>2934</v>
      </c>
      <c r="F74" s="25">
        <v>2837</v>
      </c>
      <c r="G74" s="25">
        <v>3212</v>
      </c>
      <c r="H74" s="26">
        <f t="shared" si="2"/>
        <v>2996</v>
      </c>
      <c r="I74" s="26">
        <f t="shared" si="3"/>
        <v>2884</v>
      </c>
      <c r="J74" s="26">
        <f t="shared" si="4"/>
        <v>112</v>
      </c>
      <c r="K74" s="27">
        <f t="shared" si="5"/>
        <v>3.7383177570093455E-2</v>
      </c>
      <c r="L74" s="25">
        <v>147</v>
      </c>
      <c r="M74" s="25">
        <v>2539</v>
      </c>
      <c r="N74" s="25">
        <v>25</v>
      </c>
      <c r="O74" s="25">
        <v>173</v>
      </c>
      <c r="P74" s="25">
        <v>30</v>
      </c>
      <c r="Q74" s="25">
        <v>22</v>
      </c>
      <c r="R74" s="25">
        <v>2</v>
      </c>
      <c r="S74" s="25">
        <v>10</v>
      </c>
      <c r="T74" s="25">
        <v>38</v>
      </c>
      <c r="U74" s="25">
        <v>10</v>
      </c>
      <c r="V74" s="97">
        <f>IF(ISBLANK('[1]Valori r%'!D55),0.5,IF('[1]Valori r%'!D55=0,0.0001,'[1]Valori r%'!D55))</f>
        <v>2.7273508208404983E-2</v>
      </c>
      <c r="W74" s="97">
        <f t="shared" si="7"/>
        <v>2.3838461085728242</v>
      </c>
      <c r="X74" s="99">
        <f t="shared" si="6"/>
        <v>0.97704538125320217</v>
      </c>
      <c r="Y74" s="131"/>
      <c r="Z74" s="101"/>
    </row>
    <row r="75" spans="1:26" ht="18" x14ac:dyDescent="0.35">
      <c r="A75" s="14" t="s">
        <v>132</v>
      </c>
      <c r="B75" s="15" t="s">
        <v>89</v>
      </c>
      <c r="C75" s="16">
        <v>46.801417000000001</v>
      </c>
      <c r="D75" s="16">
        <v>11.92014</v>
      </c>
      <c r="E75" s="17">
        <v>8030</v>
      </c>
      <c r="F75" s="17">
        <v>5388</v>
      </c>
      <c r="G75" s="17">
        <v>6963</v>
      </c>
      <c r="H75" s="18">
        <f t="shared" si="2"/>
        <v>7744</v>
      </c>
      <c r="I75" s="18">
        <f t="shared" si="3"/>
        <v>7476</v>
      </c>
      <c r="J75" s="18">
        <f t="shared" si="4"/>
        <v>268</v>
      </c>
      <c r="K75" s="19">
        <f t="shared" si="5"/>
        <v>3.4607438016528928E-2</v>
      </c>
      <c r="L75" s="17">
        <v>154</v>
      </c>
      <c r="M75" s="17">
        <v>6791</v>
      </c>
      <c r="N75" s="17">
        <v>39</v>
      </c>
      <c r="O75" s="17">
        <v>492</v>
      </c>
      <c r="P75" s="17">
        <v>51</v>
      </c>
      <c r="Q75" s="17">
        <v>70</v>
      </c>
      <c r="R75" s="17">
        <v>2</v>
      </c>
      <c r="S75" s="17">
        <v>9</v>
      </c>
      <c r="T75" s="17">
        <v>119</v>
      </c>
      <c r="U75" s="17">
        <v>17</v>
      </c>
      <c r="V75" s="20">
        <f>IF(ISBLANK('[1]Valori r%'!D56),0.5,IF('[1]Valori r%'!D56=0,0.0001,'[1]Valori r%'!D56))</f>
        <v>0.28757508605477133</v>
      </c>
      <c r="W75" s="20">
        <f t="shared" si="7"/>
        <v>2.3048118659631531</v>
      </c>
      <c r="X75" s="98">
        <f t="shared" si="6"/>
        <v>2.3172367923442367</v>
      </c>
      <c r="Y75" s="130"/>
      <c r="Z75" s="101"/>
    </row>
    <row r="76" spans="1:26" ht="18" x14ac:dyDescent="0.35">
      <c r="A76" s="22" t="s">
        <v>133</v>
      </c>
      <c r="B76" s="23" t="s">
        <v>134</v>
      </c>
      <c r="C76" s="24">
        <v>46.679352000000002</v>
      </c>
      <c r="D76" s="24">
        <v>11.129374</v>
      </c>
      <c r="E76" s="25">
        <v>6803</v>
      </c>
      <c r="F76" s="25">
        <v>5663</v>
      </c>
      <c r="G76" s="25">
        <v>6938</v>
      </c>
      <c r="H76" s="26">
        <f t="shared" si="2"/>
        <v>6644</v>
      </c>
      <c r="I76" s="26">
        <f t="shared" si="3"/>
        <v>6331</v>
      </c>
      <c r="J76" s="26">
        <f t="shared" si="4"/>
        <v>313</v>
      </c>
      <c r="K76" s="27">
        <f t="shared" si="5"/>
        <v>4.7110174593618305E-2</v>
      </c>
      <c r="L76" s="25">
        <v>119</v>
      </c>
      <c r="M76" s="25">
        <v>5780</v>
      </c>
      <c r="N76" s="25">
        <v>19</v>
      </c>
      <c r="O76" s="25">
        <v>413</v>
      </c>
      <c r="P76" s="25">
        <v>28</v>
      </c>
      <c r="Q76" s="25">
        <v>130</v>
      </c>
      <c r="R76" s="25">
        <v>0</v>
      </c>
      <c r="S76" s="25">
        <v>56</v>
      </c>
      <c r="T76" s="25">
        <v>1</v>
      </c>
      <c r="U76" s="25">
        <v>98</v>
      </c>
      <c r="V76" s="97">
        <f>IF(ISBLANK('[1]Valori r%'!D57),0.5,IF('[1]Valori r%'!D57=0,0.0001,'[1]Valori r%'!D57))</f>
        <v>1E-4</v>
      </c>
      <c r="W76" s="97">
        <f t="shared" si="7"/>
        <v>3.3631308890150753</v>
      </c>
      <c r="X76" s="99">
        <f t="shared" si="6"/>
        <v>3.8422453851252061</v>
      </c>
      <c r="Y76" s="131"/>
      <c r="Z76" s="101"/>
    </row>
    <row r="77" spans="1:26" ht="18" x14ac:dyDescent="0.35">
      <c r="A77" s="14" t="s">
        <v>135</v>
      </c>
      <c r="B77" s="15" t="s">
        <v>136</v>
      </c>
      <c r="C77" s="16">
        <v>46.609662</v>
      </c>
      <c r="D77" s="16">
        <v>11.189753</v>
      </c>
      <c r="E77" s="17">
        <v>7300</v>
      </c>
      <c r="F77" s="17">
        <v>3947</v>
      </c>
      <c r="G77" s="17">
        <v>5756</v>
      </c>
      <c r="H77" s="18">
        <f t="shared" si="2"/>
        <v>6768</v>
      </c>
      <c r="I77" s="18">
        <f t="shared" si="3"/>
        <v>6530</v>
      </c>
      <c r="J77" s="18">
        <f t="shared" si="4"/>
        <v>238</v>
      </c>
      <c r="K77" s="19">
        <f t="shared" si="5"/>
        <v>3.5165484633569742E-2</v>
      </c>
      <c r="L77" s="17">
        <v>440</v>
      </c>
      <c r="M77" s="17">
        <v>5706</v>
      </c>
      <c r="N77" s="17">
        <v>39</v>
      </c>
      <c r="O77" s="17">
        <v>345</v>
      </c>
      <c r="P77" s="17">
        <v>74</v>
      </c>
      <c r="Q77" s="17">
        <v>33</v>
      </c>
      <c r="R77" s="17">
        <v>3</v>
      </c>
      <c r="S77" s="17">
        <v>31</v>
      </c>
      <c r="T77" s="17">
        <v>84</v>
      </c>
      <c r="U77" s="17">
        <v>13</v>
      </c>
      <c r="V77" s="20">
        <f>IF(ISBLANK('[1]Valori r%'!D58),0.5,IF('[1]Valori r%'!D58=0,0.0001,'[1]Valori r%'!D58))</f>
        <v>1E-4</v>
      </c>
      <c r="W77" s="20">
        <f t="shared" si="7"/>
        <v>2.381374752781972</v>
      </c>
      <c r="X77" s="98">
        <f t="shared" si="6"/>
        <v>2.0687199003862635</v>
      </c>
      <c r="Y77" s="130"/>
      <c r="Z77" s="101"/>
    </row>
    <row r="78" spans="1:26" ht="18" x14ac:dyDescent="0.35">
      <c r="A78" s="22" t="s">
        <v>137</v>
      </c>
      <c r="B78" s="23" t="s">
        <v>138</v>
      </c>
      <c r="C78" s="24">
        <v>46.377153999999997</v>
      </c>
      <c r="D78" s="24">
        <v>11.365821</v>
      </c>
      <c r="E78" s="25">
        <v>1878</v>
      </c>
      <c r="F78" s="25">
        <v>2137</v>
      </c>
      <c r="G78" s="25">
        <v>1922</v>
      </c>
      <c r="H78" s="26">
        <f t="shared" si="2"/>
        <v>1965</v>
      </c>
      <c r="I78" s="26">
        <f t="shared" si="3"/>
        <v>1882</v>
      </c>
      <c r="J78" s="26">
        <f t="shared" si="4"/>
        <v>83</v>
      </c>
      <c r="K78" s="27">
        <f t="shared" si="5"/>
        <v>4.2239185750636135E-2</v>
      </c>
      <c r="L78" s="25">
        <v>106</v>
      </c>
      <c r="M78" s="25">
        <v>1598</v>
      </c>
      <c r="N78" s="25">
        <v>18</v>
      </c>
      <c r="O78" s="25">
        <v>160</v>
      </c>
      <c r="P78" s="25">
        <v>16</v>
      </c>
      <c r="Q78" s="25">
        <v>22</v>
      </c>
      <c r="R78" s="25">
        <v>1</v>
      </c>
      <c r="S78" s="25">
        <v>5</v>
      </c>
      <c r="T78" s="25">
        <v>35</v>
      </c>
      <c r="U78" s="25">
        <v>4</v>
      </c>
      <c r="V78" s="97">
        <f>IF(ISBLANK('[1]Valori r%'!D59),0.5,IF('[1]Valori r%'!D59=0,0.0001,'[1]Valori r%'!D59))</f>
        <v>2.5823156852477602E-2</v>
      </c>
      <c r="W78" s="97">
        <f t="shared" si="7"/>
        <v>2.4396782344220633</v>
      </c>
      <c r="X78" s="99">
        <f t="shared" si="6"/>
        <v>0.74091649482174526</v>
      </c>
      <c r="Y78" s="131"/>
      <c r="Z78" s="101"/>
    </row>
    <row r="79" spans="1:26" ht="18" x14ac:dyDescent="0.35">
      <c r="A79" s="14" t="s">
        <v>139</v>
      </c>
      <c r="B79" s="15" t="s">
        <v>140</v>
      </c>
      <c r="C79" s="16">
        <v>46.551623999999997</v>
      </c>
      <c r="D79" s="16">
        <v>11.057551999999999</v>
      </c>
      <c r="E79" s="17">
        <v>625</v>
      </c>
      <c r="F79" s="17">
        <v>893</v>
      </c>
      <c r="G79" s="17">
        <v>746</v>
      </c>
      <c r="H79" s="18">
        <f t="shared" si="2"/>
        <v>677</v>
      </c>
      <c r="I79" s="18">
        <f t="shared" si="3"/>
        <v>655</v>
      </c>
      <c r="J79" s="18">
        <f t="shared" si="4"/>
        <v>22</v>
      </c>
      <c r="K79" s="19">
        <f t="shared" si="5"/>
        <v>3.2496307237813882E-2</v>
      </c>
      <c r="L79" s="17">
        <v>100</v>
      </c>
      <c r="M79" s="17">
        <v>504</v>
      </c>
      <c r="N79" s="17">
        <v>4</v>
      </c>
      <c r="O79" s="17">
        <v>47</v>
      </c>
      <c r="P79" s="17">
        <v>11</v>
      </c>
      <c r="Q79" s="17">
        <v>5</v>
      </c>
      <c r="R79" s="17">
        <v>0</v>
      </c>
      <c r="S79" s="17">
        <v>2</v>
      </c>
      <c r="T79" s="17">
        <v>2</v>
      </c>
      <c r="U79" s="17">
        <v>2</v>
      </c>
      <c r="V79" s="20">
        <f>IF(ISBLANK('[1]Valori r%'!D60),0.5,IF('[1]Valori r%'!D60=0,0.0001,'[1]Valori r%'!D60))</f>
        <v>7.4165874134622259E-3</v>
      </c>
      <c r="W79" s="20">
        <f t="shared" si="7"/>
        <v>2.1632566694779825</v>
      </c>
      <c r="X79" s="98">
        <f t="shared" si="6"/>
        <v>0.17383195655780967</v>
      </c>
      <c r="Y79" s="130"/>
      <c r="Z79" s="101"/>
    </row>
    <row r="80" spans="1:26" ht="18" x14ac:dyDescent="0.35">
      <c r="A80" s="22" t="s">
        <v>141</v>
      </c>
      <c r="B80" s="23" t="s">
        <v>142</v>
      </c>
      <c r="C80" s="24">
        <v>46.629103000000001</v>
      </c>
      <c r="D80" s="24">
        <v>11.175084</v>
      </c>
      <c r="E80" s="25">
        <v>18927</v>
      </c>
      <c r="F80" s="25">
        <v>9039</v>
      </c>
      <c r="G80" s="25">
        <v>13454</v>
      </c>
      <c r="H80" s="26">
        <f t="shared" si="2"/>
        <v>16243</v>
      </c>
      <c r="I80" s="26">
        <f t="shared" si="3"/>
        <v>15291</v>
      </c>
      <c r="J80" s="26">
        <f t="shared" si="4"/>
        <v>952</v>
      </c>
      <c r="K80" s="27">
        <f t="shared" si="5"/>
        <v>5.8609862710090499E-2</v>
      </c>
      <c r="L80" s="25">
        <v>479</v>
      </c>
      <c r="M80" s="25">
        <v>13342</v>
      </c>
      <c r="N80" s="25">
        <v>104</v>
      </c>
      <c r="O80" s="25">
        <v>1366</v>
      </c>
      <c r="P80" s="25">
        <v>224</v>
      </c>
      <c r="Q80" s="25">
        <v>293</v>
      </c>
      <c r="R80" s="25">
        <v>25</v>
      </c>
      <c r="S80" s="25">
        <v>220</v>
      </c>
      <c r="T80" s="25">
        <v>132</v>
      </c>
      <c r="U80" s="25">
        <v>58</v>
      </c>
      <c r="V80" s="97">
        <f>IF(ISBLANK('[1]Valori r%'!D61),0.5,IF('[1]Valori r%'!D61=0,0.0001,'[1]Valori r%'!D61))</f>
        <v>6.2412518797869319E-2</v>
      </c>
      <c r="W80" s="97">
        <f t="shared" si="7"/>
        <v>3.2805258627498852</v>
      </c>
      <c r="X80" s="99">
        <f t="shared" si="6"/>
        <v>11.467012884383932</v>
      </c>
      <c r="Y80" s="131"/>
      <c r="Z80" s="101"/>
    </row>
    <row r="81" spans="1:26" ht="22.2" x14ac:dyDescent="0.35">
      <c r="A81" s="14" t="s">
        <v>143</v>
      </c>
      <c r="B81" s="15" t="s">
        <v>110</v>
      </c>
      <c r="C81" s="16">
        <v>46.543652000000002</v>
      </c>
      <c r="D81" s="16">
        <v>11.770961</v>
      </c>
      <c r="E81" s="17">
        <v>3509</v>
      </c>
      <c r="F81" s="17">
        <v>3751</v>
      </c>
      <c r="G81" s="17">
        <v>4163</v>
      </c>
      <c r="H81" s="18">
        <f t="shared" si="2"/>
        <v>3683</v>
      </c>
      <c r="I81" s="18">
        <f t="shared" si="3"/>
        <v>3547</v>
      </c>
      <c r="J81" s="18">
        <f t="shared" si="4"/>
        <v>136</v>
      </c>
      <c r="K81" s="19">
        <f t="shared" si="5"/>
        <v>3.6926418680423567E-2</v>
      </c>
      <c r="L81" s="17">
        <v>280</v>
      </c>
      <c r="M81" s="17">
        <v>2770</v>
      </c>
      <c r="N81" s="17">
        <v>18</v>
      </c>
      <c r="O81" s="17">
        <v>479</v>
      </c>
      <c r="P81" s="17">
        <v>44</v>
      </c>
      <c r="Q81" s="17">
        <v>21</v>
      </c>
      <c r="R81" s="17">
        <v>0</v>
      </c>
      <c r="S81" s="17">
        <v>11</v>
      </c>
      <c r="T81" s="17">
        <v>49</v>
      </c>
      <c r="U81" s="17">
        <v>11</v>
      </c>
      <c r="V81" s="20">
        <f>IF(ISBLANK('[1]Valori r%'!D63),0.5,IF('[1]Valori r%'!D63=0,0.0001,'[1]Valori r%'!D63))</f>
        <v>1E-4</v>
      </c>
      <c r="W81" s="20">
        <f t="shared" ref="W81:W124" si="8">P81*$V$2*$Y$2/SUM(P81:U81)+P81*$V$3*$Z$2/SUM(P81:U81)+$Y$7*Q81*$Y$4*$V$4/SUM(P81:U81)+$Z$7*Q81*$Y$4*$V$6/SUM(P81:U81)+$AA$7*Q81*$Y$4*$V$7/SUM(P81:U81)+$AB$7*Q81*$Y$4*$V$9/SUM(P81:U81)+Q81*$Z$4*$Y$7*$V$5/SUM(P81:U81)+Q81*$Z$4*$V$8*$AA$7/SUM(P81:U81)+R81*$Y$4*$V$10/SUM(P81:U81)+R81*$Z$4*$V$11/SUM(P81:U81)+S81*$Y$4*$V$12/SUM(P81:U81)+S81*$Z$4*$V$13/SUM(P81:U81)+T81*$V$17*$AB$17/SUM(P81:U81)+T81*$V$16*$AA$17/SUM(P81:U81)+T81*$V$15*$Z$17/SUM(P81:U81)+T81*$V$14*$Y$17/SUM(P81:U81)+U81*$Z$19*$V$2/SUM(P81:U81)+U81*$AA$19*$V$4/SUM(P81:U81)+U81*$AB$19*$V$14/SUM(P81:U81)</f>
        <v>2.1457584785012638</v>
      </c>
      <c r="X81" s="98">
        <f t="shared" si="6"/>
        <v>1.0651646276918501</v>
      </c>
      <c r="Y81" s="130"/>
      <c r="Z81" s="101"/>
    </row>
    <row r="82" spans="1:26" ht="18" x14ac:dyDescent="0.35">
      <c r="A82" s="22" t="s">
        <v>144</v>
      </c>
      <c r="B82" s="23" t="s">
        <v>145</v>
      </c>
      <c r="C82" s="24">
        <v>46.325560000000003</v>
      </c>
      <c r="D82" s="24">
        <v>11.35023</v>
      </c>
      <c r="E82" s="25">
        <v>1537</v>
      </c>
      <c r="F82" s="25">
        <v>1635</v>
      </c>
      <c r="G82" s="25">
        <v>1779</v>
      </c>
      <c r="H82" s="26">
        <f t="shared" si="2"/>
        <v>1682</v>
      </c>
      <c r="I82" s="26">
        <f t="shared" si="3"/>
        <v>1617</v>
      </c>
      <c r="J82" s="26">
        <f t="shared" si="4"/>
        <v>65</v>
      </c>
      <c r="K82" s="27">
        <f t="shared" si="5"/>
        <v>3.8644470868014272E-2</v>
      </c>
      <c r="L82" s="25">
        <v>51</v>
      </c>
      <c r="M82" s="25">
        <v>1402</v>
      </c>
      <c r="N82" s="25">
        <v>30</v>
      </c>
      <c r="O82" s="25">
        <v>134</v>
      </c>
      <c r="P82" s="25">
        <v>27</v>
      </c>
      <c r="Q82" s="25">
        <v>9</v>
      </c>
      <c r="R82" s="25">
        <v>0</v>
      </c>
      <c r="S82" s="25">
        <v>4</v>
      </c>
      <c r="T82" s="25">
        <v>17</v>
      </c>
      <c r="U82" s="25">
        <v>8</v>
      </c>
      <c r="V82" s="97">
        <f>IF(ISBLANK('[1]Valori r%'!D64),0.5,IF('[1]Valori r%'!D64=0,0.0001,'[1]Valori r%'!D64))</f>
        <v>1E-4</v>
      </c>
      <c r="W82" s="97">
        <f t="shared" si="8"/>
        <v>1.9470070049579331</v>
      </c>
      <c r="X82" s="99">
        <f t="shared" si="6"/>
        <v>0.46193180023494373</v>
      </c>
      <c r="Y82" s="131"/>
      <c r="Z82" s="101"/>
    </row>
    <row r="83" spans="1:26" ht="18" x14ac:dyDescent="0.35">
      <c r="A83" s="14" t="s">
        <v>146</v>
      </c>
      <c r="B83" s="15" t="s">
        <v>147</v>
      </c>
      <c r="C83" s="16">
        <v>46.290224000000002</v>
      </c>
      <c r="D83" s="16">
        <v>11.243430999999999</v>
      </c>
      <c r="E83" s="17">
        <v>11633</v>
      </c>
      <c r="F83" s="17">
        <v>8098</v>
      </c>
      <c r="G83" s="17">
        <v>10062</v>
      </c>
      <c r="H83" s="18">
        <f t="shared" si="2"/>
        <v>10760</v>
      </c>
      <c r="I83" s="18">
        <f t="shared" si="3"/>
        <v>9810</v>
      </c>
      <c r="J83" s="18">
        <f t="shared" si="4"/>
        <v>950</v>
      </c>
      <c r="K83" s="19">
        <f t="shared" si="5"/>
        <v>8.8289962825278817E-2</v>
      </c>
      <c r="L83" s="17">
        <v>310</v>
      </c>
      <c r="M83" s="17">
        <v>8547</v>
      </c>
      <c r="N83" s="17">
        <v>88</v>
      </c>
      <c r="O83" s="17">
        <v>865</v>
      </c>
      <c r="P83" s="17">
        <v>187</v>
      </c>
      <c r="Q83" s="17">
        <v>189</v>
      </c>
      <c r="R83" s="17">
        <v>42</v>
      </c>
      <c r="S83" s="17">
        <v>385</v>
      </c>
      <c r="T83" s="17">
        <v>124</v>
      </c>
      <c r="U83" s="17">
        <v>23</v>
      </c>
      <c r="V83" s="20">
        <f>IF(ISBLANK('[1]Valori r%'!D65),0.5,IF('[1]Valori r%'!D65=0,0.0001,'[1]Valori r%'!D65))</f>
        <v>2.0716431518306173</v>
      </c>
      <c r="W83" s="20">
        <f t="shared" si="8"/>
        <v>3.9181060996607728</v>
      </c>
      <c r="X83" s="98">
        <f t="shared" si="6"/>
        <v>16.623504799575205</v>
      </c>
      <c r="Y83" s="130"/>
      <c r="Z83" s="101"/>
    </row>
    <row r="84" spans="1:26" ht="22.2" x14ac:dyDescent="0.35">
      <c r="A84" s="22" t="s">
        <v>148</v>
      </c>
      <c r="B84" s="23" t="s">
        <v>149</v>
      </c>
      <c r="C84" s="24">
        <v>46.483151999999997</v>
      </c>
      <c r="D84" s="24">
        <v>11.296991</v>
      </c>
      <c r="E84" s="25">
        <v>38889</v>
      </c>
      <c r="F84" s="25">
        <v>27886</v>
      </c>
      <c r="G84" s="25">
        <v>31230</v>
      </c>
      <c r="H84" s="26">
        <f t="shared" si="2"/>
        <v>39690</v>
      </c>
      <c r="I84" s="26">
        <f t="shared" si="3"/>
        <v>37612</v>
      </c>
      <c r="J84" s="26">
        <f t="shared" si="4"/>
        <v>2078</v>
      </c>
      <c r="K84" s="27">
        <f t="shared" si="5"/>
        <v>5.2355757117661883E-2</v>
      </c>
      <c r="L84" s="25">
        <v>793</v>
      </c>
      <c r="M84" s="25">
        <v>33717</v>
      </c>
      <c r="N84" s="25">
        <v>367</v>
      </c>
      <c r="O84" s="25">
        <v>2735</v>
      </c>
      <c r="P84" s="25">
        <v>393</v>
      </c>
      <c r="Q84" s="25">
        <v>338</v>
      </c>
      <c r="R84" s="25">
        <v>78</v>
      </c>
      <c r="S84" s="25">
        <v>925</v>
      </c>
      <c r="T84" s="25">
        <v>277</v>
      </c>
      <c r="U84" s="25">
        <v>67</v>
      </c>
      <c r="V84" s="97">
        <f>IF(ISBLANK('[1]Valori r%'!D66),0.5,IF('[1]Valori r%'!D66=0,0.0001,'[1]Valori r%'!D66))</f>
        <v>1E-4</v>
      </c>
      <c r="W84" s="97">
        <f t="shared" si="8"/>
        <v>4.0059818306740249</v>
      </c>
      <c r="X84" s="99">
        <f t="shared" si="6"/>
        <v>30.384459040617593</v>
      </c>
      <c r="Y84" s="131"/>
      <c r="Z84" s="101"/>
    </row>
    <row r="85" spans="1:26" ht="18" x14ac:dyDescent="0.35">
      <c r="A85" s="14" t="s">
        <v>150</v>
      </c>
      <c r="B85" s="15" t="s">
        <v>101</v>
      </c>
      <c r="C85" s="16">
        <v>46.648926000000003</v>
      </c>
      <c r="D85" s="16">
        <v>11.156212999999999</v>
      </c>
      <c r="E85" s="17">
        <v>35597</v>
      </c>
      <c r="F85" s="17">
        <v>24144</v>
      </c>
      <c r="G85" s="17">
        <v>29299</v>
      </c>
      <c r="H85" s="18">
        <f t="shared" ref="H85:H124" si="9">I85+J85</f>
        <v>32403</v>
      </c>
      <c r="I85" s="18">
        <f t="shared" si="3"/>
        <v>30046</v>
      </c>
      <c r="J85" s="18">
        <f t="shared" si="4"/>
        <v>2357</v>
      </c>
      <c r="K85" s="19">
        <f t="shared" si="5"/>
        <v>7.2740178378545198E-2</v>
      </c>
      <c r="L85" s="17">
        <v>2453</v>
      </c>
      <c r="M85" s="17">
        <v>21869</v>
      </c>
      <c r="N85" s="17">
        <v>1912</v>
      </c>
      <c r="O85" s="17">
        <v>3812</v>
      </c>
      <c r="P85" s="17">
        <v>542</v>
      </c>
      <c r="Q85" s="17">
        <v>279</v>
      </c>
      <c r="R85" s="17">
        <v>52</v>
      </c>
      <c r="S85" s="17">
        <v>471</v>
      </c>
      <c r="T85" s="17">
        <v>266</v>
      </c>
      <c r="U85" s="17">
        <v>747</v>
      </c>
      <c r="V85" s="20">
        <f>IF(ISBLANK('[1]Valori r%'!D67),0.5,IF('[1]Valori r%'!D67=0,0.0001,'[1]Valori r%'!D67))</f>
        <v>1E-4</v>
      </c>
      <c r="W85" s="20">
        <f t="shared" si="8"/>
        <v>2.8033558993365841</v>
      </c>
      <c r="X85" s="98">
        <f t="shared" ref="X85:X124" si="10">0.000001*J85*W85*365*0.5*((((1+(V85/100))^20)-1)/(V85/100))</f>
        <v>24.117640085101009</v>
      </c>
      <c r="Y85" s="130"/>
      <c r="Z85" s="101"/>
    </row>
    <row r="86" spans="1:26" ht="18" x14ac:dyDescent="0.35">
      <c r="A86" s="22" t="s">
        <v>151</v>
      </c>
      <c r="B86" s="23" t="s">
        <v>152</v>
      </c>
      <c r="C86" s="24">
        <v>46.660887000000002</v>
      </c>
      <c r="D86" s="24">
        <v>11.144971</v>
      </c>
      <c r="E86" s="25">
        <v>10187</v>
      </c>
      <c r="F86" s="25">
        <v>5663</v>
      </c>
      <c r="G86" s="25">
        <v>7510</v>
      </c>
      <c r="H86" s="26">
        <f t="shared" si="9"/>
        <v>8838</v>
      </c>
      <c r="I86" s="26">
        <f t="shared" ref="I86:I124" si="11">L86+M86+N86+O86</f>
        <v>8531</v>
      </c>
      <c r="J86" s="26">
        <f t="shared" ref="J86:J124" si="12">+P86+Q86+R86+S86+T86+U86</f>
        <v>307</v>
      </c>
      <c r="K86" s="27">
        <f t="shared" ref="K86:K124" si="13">J86/H86</f>
        <v>3.4736365693595839E-2</v>
      </c>
      <c r="L86" s="25">
        <v>187</v>
      </c>
      <c r="M86" s="25">
        <v>7723</v>
      </c>
      <c r="N86" s="25">
        <v>30</v>
      </c>
      <c r="O86" s="25">
        <v>591</v>
      </c>
      <c r="P86" s="25">
        <v>54</v>
      </c>
      <c r="Q86" s="25">
        <v>73</v>
      </c>
      <c r="R86" s="25">
        <v>11</v>
      </c>
      <c r="S86" s="25">
        <v>101</v>
      </c>
      <c r="T86" s="25">
        <v>61</v>
      </c>
      <c r="U86" s="25">
        <v>7</v>
      </c>
      <c r="V86" s="97">
        <f>IF(ISBLANK('[1]Valori r%'!D68),0.5,IF('[1]Valori r%'!D68=0,0.0001,'[1]Valori r%'!D68))</f>
        <v>1E-4</v>
      </c>
      <c r="W86" s="97">
        <f t="shared" si="8"/>
        <v>3.6535010521109013</v>
      </c>
      <c r="X86" s="99">
        <f t="shared" si="10"/>
        <v>4.0939694962681932</v>
      </c>
      <c r="Y86" s="131"/>
      <c r="Z86" s="101"/>
    </row>
    <row r="87" spans="1:26" ht="32.4" x14ac:dyDescent="0.35">
      <c r="A87" s="14" t="s">
        <v>153</v>
      </c>
      <c r="B87" s="15" t="s">
        <v>154</v>
      </c>
      <c r="C87" s="16">
        <v>46.479035000000003</v>
      </c>
      <c r="D87" s="16">
        <v>11.283130999999999</v>
      </c>
      <c r="E87" s="17">
        <v>27001</v>
      </c>
      <c r="F87" s="17">
        <v>19683</v>
      </c>
      <c r="G87" s="17">
        <v>24079</v>
      </c>
      <c r="H87" s="18">
        <f t="shared" si="9"/>
        <v>25246</v>
      </c>
      <c r="I87" s="18">
        <f t="shared" si="11"/>
        <v>24624</v>
      </c>
      <c r="J87" s="18">
        <f t="shared" si="12"/>
        <v>622</v>
      </c>
      <c r="K87" s="19">
        <f t="shared" si="13"/>
        <v>2.4637566347144101E-2</v>
      </c>
      <c r="L87" s="17">
        <v>779</v>
      </c>
      <c r="M87" s="17">
        <v>20961</v>
      </c>
      <c r="N87" s="17">
        <v>90</v>
      </c>
      <c r="O87" s="17">
        <v>2794</v>
      </c>
      <c r="P87" s="17">
        <v>170</v>
      </c>
      <c r="Q87" s="17">
        <v>176</v>
      </c>
      <c r="R87" s="17">
        <v>10</v>
      </c>
      <c r="S87" s="17">
        <v>68</v>
      </c>
      <c r="T87" s="17">
        <v>176</v>
      </c>
      <c r="U87" s="17">
        <v>22</v>
      </c>
      <c r="V87" s="20">
        <f>IF(ISBLANK('[1]Valori r%'!D69),0.5,IF('[1]Valori r%'!D69=0,0.0001,'[1]Valori r%'!D69))</f>
        <v>1E-4</v>
      </c>
      <c r="W87" s="20">
        <f t="shared" si="8"/>
        <v>2.6223764774040395</v>
      </c>
      <c r="X87" s="98">
        <f t="shared" si="10"/>
        <v>5.9536378756504833</v>
      </c>
      <c r="Y87" s="130"/>
      <c r="Z87" s="101"/>
    </row>
    <row r="88" spans="1:26" ht="22.2" x14ac:dyDescent="0.35">
      <c r="A88" s="22" t="s">
        <v>155</v>
      </c>
      <c r="B88" s="23" t="s">
        <v>87</v>
      </c>
      <c r="C88" s="24">
        <v>46.785390999999997</v>
      </c>
      <c r="D88" s="24">
        <v>11.909941999999999</v>
      </c>
      <c r="E88" s="25">
        <v>19089</v>
      </c>
      <c r="F88" s="25">
        <v>11508</v>
      </c>
      <c r="G88" s="25">
        <v>15032</v>
      </c>
      <c r="H88" s="26">
        <f t="shared" si="9"/>
        <v>17346</v>
      </c>
      <c r="I88" s="26">
        <f t="shared" si="11"/>
        <v>16307</v>
      </c>
      <c r="J88" s="26">
        <f t="shared" si="12"/>
        <v>1039</v>
      </c>
      <c r="K88" s="27">
        <f t="shared" si="13"/>
        <v>5.9898535685460622E-2</v>
      </c>
      <c r="L88" s="25">
        <v>191</v>
      </c>
      <c r="M88" s="25">
        <v>14418</v>
      </c>
      <c r="N88" s="25">
        <v>105</v>
      </c>
      <c r="O88" s="25">
        <v>1593</v>
      </c>
      <c r="P88" s="25">
        <v>178</v>
      </c>
      <c r="Q88" s="25">
        <v>320</v>
      </c>
      <c r="R88" s="25">
        <v>40</v>
      </c>
      <c r="S88" s="25">
        <v>191</v>
      </c>
      <c r="T88" s="25">
        <v>283</v>
      </c>
      <c r="U88" s="25">
        <v>27</v>
      </c>
      <c r="V88" s="97">
        <f>IF(ISBLANK('[1]Valori r%'!D70),0.5,IF('[1]Valori r%'!D70=0,0.0001,'[1]Valori r%'!D70))</f>
        <v>1E-4</v>
      </c>
      <c r="W88" s="97">
        <f t="shared" si="8"/>
        <v>3.1734214017572491</v>
      </c>
      <c r="X88" s="99">
        <f t="shared" si="10"/>
        <v>12.034838982792996</v>
      </c>
      <c r="Y88" s="131"/>
      <c r="Z88" s="101"/>
    </row>
    <row r="89" spans="1:26" ht="18" x14ac:dyDescent="0.35">
      <c r="A89" s="14" t="s">
        <v>156</v>
      </c>
      <c r="B89" s="15" t="s">
        <v>89</v>
      </c>
      <c r="C89" s="16">
        <v>46.791871</v>
      </c>
      <c r="D89" s="16">
        <v>11.952482</v>
      </c>
      <c r="E89" s="17">
        <v>12661</v>
      </c>
      <c r="F89" s="17">
        <v>8372</v>
      </c>
      <c r="G89" s="17">
        <v>10472</v>
      </c>
      <c r="H89" s="18">
        <f t="shared" si="9"/>
        <v>11647</v>
      </c>
      <c r="I89" s="18">
        <f t="shared" si="11"/>
        <v>11217</v>
      </c>
      <c r="J89" s="18">
        <f t="shared" si="12"/>
        <v>430</v>
      </c>
      <c r="K89" s="19">
        <f t="shared" si="13"/>
        <v>3.6919378380698892E-2</v>
      </c>
      <c r="L89" s="17">
        <v>161</v>
      </c>
      <c r="M89" s="17">
        <v>10373</v>
      </c>
      <c r="N89" s="17">
        <v>50</v>
      </c>
      <c r="O89" s="17">
        <v>633</v>
      </c>
      <c r="P89" s="17">
        <v>158</v>
      </c>
      <c r="Q89" s="17">
        <v>96</v>
      </c>
      <c r="R89" s="17">
        <v>8</v>
      </c>
      <c r="S89" s="17">
        <v>63</v>
      </c>
      <c r="T89" s="17">
        <v>89</v>
      </c>
      <c r="U89" s="17">
        <v>16</v>
      </c>
      <c r="V89" s="20">
        <f>IF(ISBLANK('[1]Valori r%'!D71),0.5,IF('[1]Valori r%'!D71=0,0.0001,'[1]Valori r%'!D71))</f>
        <v>1E-4</v>
      </c>
      <c r="W89" s="20">
        <f t="shared" si="8"/>
        <v>2.5828994594840116</v>
      </c>
      <c r="X89" s="98">
        <f t="shared" si="10"/>
        <v>4.053899213321559</v>
      </c>
      <c r="Y89" s="130"/>
      <c r="Z89" s="101"/>
    </row>
    <row r="90" spans="1:26" ht="18" x14ac:dyDescent="0.35">
      <c r="A90" s="22" t="s">
        <v>157</v>
      </c>
      <c r="B90" s="23" t="s">
        <v>152</v>
      </c>
      <c r="C90" s="24">
        <v>46.668501999999997</v>
      </c>
      <c r="D90" s="24">
        <v>11.184953</v>
      </c>
      <c r="E90" s="25">
        <v>9833</v>
      </c>
      <c r="F90" s="25">
        <v>8618</v>
      </c>
      <c r="G90" s="25">
        <v>9677</v>
      </c>
      <c r="H90" s="26">
        <f t="shared" si="9"/>
        <v>10819</v>
      </c>
      <c r="I90" s="26">
        <f t="shared" si="11"/>
        <v>10390</v>
      </c>
      <c r="J90" s="26">
        <f t="shared" si="12"/>
        <v>429</v>
      </c>
      <c r="K90" s="27">
        <f t="shared" si="13"/>
        <v>3.9652463259081248E-2</v>
      </c>
      <c r="L90" s="25">
        <v>576</v>
      </c>
      <c r="M90" s="25">
        <v>9203</v>
      </c>
      <c r="N90" s="25">
        <v>59</v>
      </c>
      <c r="O90" s="25">
        <v>552</v>
      </c>
      <c r="P90" s="25">
        <v>109</v>
      </c>
      <c r="Q90" s="25">
        <v>81</v>
      </c>
      <c r="R90" s="25">
        <v>1</v>
      </c>
      <c r="S90" s="25">
        <v>11</v>
      </c>
      <c r="T90" s="25">
        <v>205</v>
      </c>
      <c r="U90" s="25">
        <v>22</v>
      </c>
      <c r="V90" s="97">
        <f>IF(ISBLANK('[1]Valori r%'!D72),0.5,IF('[1]Valori r%'!D72=0,0.0001,'[1]Valori r%'!D72))</f>
        <v>1E-4</v>
      </c>
      <c r="W90" s="97">
        <f t="shared" si="8"/>
        <v>2.043797157838906</v>
      </c>
      <c r="X90" s="99">
        <f t="shared" si="10"/>
        <v>3.2003101822479083</v>
      </c>
      <c r="Y90" s="131"/>
      <c r="Z90" s="101"/>
    </row>
    <row r="91" spans="1:26" ht="32.4" x14ac:dyDescent="0.35">
      <c r="A91" s="14" t="s">
        <v>158</v>
      </c>
      <c r="B91" s="15" t="s">
        <v>159</v>
      </c>
      <c r="C91" s="16">
        <v>46.326377000000001</v>
      </c>
      <c r="D91" s="16">
        <v>11.249305</v>
      </c>
      <c r="E91" s="17">
        <v>2467</v>
      </c>
      <c r="F91" s="17">
        <v>1355</v>
      </c>
      <c r="G91" s="17">
        <v>1881</v>
      </c>
      <c r="H91" s="18">
        <f t="shared" si="9"/>
        <v>2254</v>
      </c>
      <c r="I91" s="18">
        <f t="shared" si="11"/>
        <v>2082</v>
      </c>
      <c r="J91" s="18">
        <f t="shared" si="12"/>
        <v>172</v>
      </c>
      <c r="K91" s="19">
        <f t="shared" si="13"/>
        <v>7.6308784383318548E-2</v>
      </c>
      <c r="L91" s="17">
        <v>157</v>
      </c>
      <c r="M91" s="17">
        <v>1707</v>
      </c>
      <c r="N91" s="17">
        <v>65</v>
      </c>
      <c r="O91" s="17">
        <v>153</v>
      </c>
      <c r="P91" s="17">
        <v>78</v>
      </c>
      <c r="Q91" s="17">
        <v>38</v>
      </c>
      <c r="R91" s="17">
        <v>1</v>
      </c>
      <c r="S91" s="17">
        <v>20</v>
      </c>
      <c r="T91" s="17">
        <v>8</v>
      </c>
      <c r="U91" s="17">
        <v>27</v>
      </c>
      <c r="V91" s="20">
        <f>IF(ISBLANK('[1]Valori r%'!D73),0.5,IF('[1]Valori r%'!D73=0,0.0001,'[1]Valori r%'!D73))</f>
        <v>1E-4</v>
      </c>
      <c r="W91" s="20">
        <f t="shared" si="8"/>
        <v>2.3388235544603919</v>
      </c>
      <c r="X91" s="98">
        <f t="shared" si="10"/>
        <v>1.4683273764622671</v>
      </c>
      <c r="Y91" s="130"/>
      <c r="Z91" s="101"/>
    </row>
    <row r="92" spans="1:26" ht="18" x14ac:dyDescent="0.35">
      <c r="A92" s="22" t="s">
        <v>160</v>
      </c>
      <c r="B92" s="23" t="s">
        <v>161</v>
      </c>
      <c r="C92" s="24">
        <v>46.554178</v>
      </c>
      <c r="D92" s="24">
        <v>11.967427000000001</v>
      </c>
      <c r="E92" s="25">
        <v>1908</v>
      </c>
      <c r="F92" s="25">
        <v>2199</v>
      </c>
      <c r="G92" s="25">
        <v>2520</v>
      </c>
      <c r="H92" s="26">
        <f t="shared" si="9"/>
        <v>1869</v>
      </c>
      <c r="I92" s="26">
        <f t="shared" si="11"/>
        <v>1801</v>
      </c>
      <c r="J92" s="26">
        <f t="shared" si="12"/>
        <v>68</v>
      </c>
      <c r="K92" s="27">
        <f t="shared" si="13"/>
        <v>3.6383092562867841E-2</v>
      </c>
      <c r="L92" s="25">
        <v>621</v>
      </c>
      <c r="M92" s="25">
        <v>1137</v>
      </c>
      <c r="N92" s="25">
        <v>7</v>
      </c>
      <c r="O92" s="25">
        <v>36</v>
      </c>
      <c r="P92" s="25">
        <v>38</v>
      </c>
      <c r="Q92" s="25">
        <v>6</v>
      </c>
      <c r="R92" s="25">
        <v>0</v>
      </c>
      <c r="S92" s="25">
        <v>1</v>
      </c>
      <c r="T92" s="25">
        <v>18</v>
      </c>
      <c r="U92" s="25">
        <v>5</v>
      </c>
      <c r="V92" s="97">
        <f>IF(ISBLANK('[1]Valori r%'!D74),0.5,IF('[1]Valori r%'!D74=0,0.0001,'[1]Valori r%'!D74))</f>
        <v>1E-4</v>
      </c>
      <c r="W92" s="97">
        <f t="shared" si="8"/>
        <v>1.4932839068244486</v>
      </c>
      <c r="X92" s="99">
        <f t="shared" si="10"/>
        <v>0.37063658668655658</v>
      </c>
      <c r="Y92" s="131"/>
      <c r="Z92" s="101"/>
    </row>
    <row r="93" spans="1:26" ht="18" x14ac:dyDescent="0.35">
      <c r="A93" s="14" t="s">
        <v>162</v>
      </c>
      <c r="B93" s="15" t="s">
        <v>64</v>
      </c>
      <c r="C93" s="16">
        <v>46.499322999999997</v>
      </c>
      <c r="D93" s="16">
        <v>11.408968</v>
      </c>
      <c r="E93" s="17">
        <v>4814</v>
      </c>
      <c r="F93" s="17">
        <v>3993</v>
      </c>
      <c r="G93" s="17">
        <v>4311</v>
      </c>
      <c r="H93" s="18">
        <f t="shared" si="9"/>
        <v>4615</v>
      </c>
      <c r="I93" s="18">
        <f t="shared" si="11"/>
        <v>4392</v>
      </c>
      <c r="J93" s="18">
        <f t="shared" si="12"/>
        <v>223</v>
      </c>
      <c r="K93" s="19">
        <f t="shared" si="13"/>
        <v>4.8320693391115929E-2</v>
      </c>
      <c r="L93" s="17">
        <v>178</v>
      </c>
      <c r="M93" s="17">
        <v>3516</v>
      </c>
      <c r="N93" s="17">
        <v>35</v>
      </c>
      <c r="O93" s="17">
        <v>663</v>
      </c>
      <c r="P93" s="17">
        <v>23</v>
      </c>
      <c r="Q93" s="17">
        <v>39</v>
      </c>
      <c r="R93" s="17">
        <v>2</v>
      </c>
      <c r="S93" s="17">
        <v>38</v>
      </c>
      <c r="T93" s="17">
        <v>98</v>
      </c>
      <c r="U93" s="17">
        <v>23</v>
      </c>
      <c r="V93" s="20">
        <f>IF(ISBLANK('[1]Valori r%'!D75),0.5,IF('[1]Valori r%'!D75=0,0.0001,'[1]Valori r%'!D75))</f>
        <v>1E-4</v>
      </c>
      <c r="W93" s="20">
        <f t="shared" si="8"/>
        <v>2.8283858089703617</v>
      </c>
      <c r="X93" s="98">
        <f t="shared" si="10"/>
        <v>2.3021864997667358</v>
      </c>
      <c r="Y93" s="130"/>
      <c r="Z93" s="101"/>
    </row>
    <row r="94" spans="1:26" ht="18" x14ac:dyDescent="0.35">
      <c r="A94" s="22" t="s">
        <v>163</v>
      </c>
      <c r="B94" s="23" t="s">
        <v>64</v>
      </c>
      <c r="C94" s="24">
        <v>46.512394</v>
      </c>
      <c r="D94" s="24">
        <v>11.335093000000001</v>
      </c>
      <c r="E94" s="25">
        <v>3407</v>
      </c>
      <c r="F94" s="25">
        <v>3126</v>
      </c>
      <c r="G94" s="25">
        <v>3254</v>
      </c>
      <c r="H94" s="26">
        <f t="shared" si="9"/>
        <v>3477</v>
      </c>
      <c r="I94" s="26">
        <f t="shared" si="11"/>
        <v>3355</v>
      </c>
      <c r="J94" s="26">
        <f t="shared" si="12"/>
        <v>122</v>
      </c>
      <c r="K94" s="27">
        <f t="shared" si="13"/>
        <v>3.5087719298245612E-2</v>
      </c>
      <c r="L94" s="25">
        <v>144</v>
      </c>
      <c r="M94" s="25">
        <v>3006</v>
      </c>
      <c r="N94" s="25">
        <v>26</v>
      </c>
      <c r="O94" s="25">
        <v>179</v>
      </c>
      <c r="P94" s="25">
        <v>39</v>
      </c>
      <c r="Q94" s="25">
        <v>19</v>
      </c>
      <c r="R94" s="25">
        <v>1</v>
      </c>
      <c r="S94" s="25">
        <v>4</v>
      </c>
      <c r="T94" s="25">
        <v>51</v>
      </c>
      <c r="U94" s="25">
        <v>8</v>
      </c>
      <c r="V94" s="97">
        <f>IF(ISBLANK('[1]Valori r%'!D76),0.5,IF('[1]Valori r%'!D76=0,0.0001,'[1]Valori r%'!D76))</f>
        <v>1E-4</v>
      </c>
      <c r="W94" s="97">
        <f t="shared" si="8"/>
        <v>1.9677906774301999</v>
      </c>
      <c r="X94" s="99">
        <f t="shared" si="10"/>
        <v>0.87626551309966116</v>
      </c>
      <c r="Y94" s="131"/>
      <c r="Z94" s="101"/>
    </row>
    <row r="95" spans="1:26" ht="18" x14ac:dyDescent="0.35">
      <c r="A95" s="14" t="s">
        <v>164</v>
      </c>
      <c r="B95" s="15" t="s">
        <v>116</v>
      </c>
      <c r="C95" s="16">
        <v>46.533149999999999</v>
      </c>
      <c r="D95" s="16">
        <v>10.482841000000001</v>
      </c>
      <c r="E95" s="17">
        <v>1639</v>
      </c>
      <c r="F95" s="17">
        <v>2145</v>
      </c>
      <c r="G95" s="17">
        <v>2166</v>
      </c>
      <c r="H95" s="18">
        <f t="shared" si="9"/>
        <v>1692</v>
      </c>
      <c r="I95" s="18">
        <f t="shared" si="11"/>
        <v>1660</v>
      </c>
      <c r="J95" s="18">
        <f t="shared" si="12"/>
        <v>32</v>
      </c>
      <c r="K95" s="19">
        <f t="shared" si="13"/>
        <v>1.8912529550827423E-2</v>
      </c>
      <c r="L95" s="17">
        <v>906</v>
      </c>
      <c r="M95" s="17">
        <v>615</v>
      </c>
      <c r="N95" s="17">
        <v>8</v>
      </c>
      <c r="O95" s="17">
        <v>131</v>
      </c>
      <c r="P95" s="17">
        <v>10</v>
      </c>
      <c r="Q95" s="17">
        <v>10</v>
      </c>
      <c r="R95" s="17">
        <v>0</v>
      </c>
      <c r="S95" s="17">
        <v>1</v>
      </c>
      <c r="T95" s="17">
        <v>4</v>
      </c>
      <c r="U95" s="17">
        <v>7</v>
      </c>
      <c r="V95" s="20">
        <f>IF(ISBLANK('[1]Valori r%'!D77),0.5,IF('[1]Valori r%'!D77=0,0.0001,'[1]Valori r%'!D77))</f>
        <v>0.5</v>
      </c>
      <c r="W95" s="20">
        <f t="shared" si="8"/>
        <v>2.2785157775878906</v>
      </c>
      <c r="X95" s="98">
        <f t="shared" si="10"/>
        <v>0.27915927385916367</v>
      </c>
      <c r="Y95" s="130"/>
      <c r="Z95" s="101"/>
    </row>
    <row r="96" spans="1:26" ht="18" x14ac:dyDescent="0.35">
      <c r="A96" s="22" t="s">
        <v>165</v>
      </c>
      <c r="B96" s="23" t="s">
        <v>166</v>
      </c>
      <c r="C96" s="24">
        <v>46.337634999999999</v>
      </c>
      <c r="D96" s="24">
        <v>11.284985000000001</v>
      </c>
      <c r="E96" s="25">
        <v>10497</v>
      </c>
      <c r="F96" s="25">
        <v>8689</v>
      </c>
      <c r="G96" s="25">
        <v>9832</v>
      </c>
      <c r="H96" s="26">
        <f t="shared" si="9"/>
        <v>9972</v>
      </c>
      <c r="I96" s="26">
        <f t="shared" si="11"/>
        <v>8804</v>
      </c>
      <c r="J96" s="26">
        <f t="shared" si="12"/>
        <v>1168</v>
      </c>
      <c r="K96" s="27">
        <f t="shared" si="13"/>
        <v>0.11712795828319295</v>
      </c>
      <c r="L96" s="25">
        <v>344</v>
      </c>
      <c r="M96" s="25">
        <v>7497</v>
      </c>
      <c r="N96" s="25">
        <v>98</v>
      </c>
      <c r="O96" s="25">
        <v>865</v>
      </c>
      <c r="P96" s="25">
        <v>185</v>
      </c>
      <c r="Q96" s="25">
        <v>232</v>
      </c>
      <c r="R96" s="25">
        <v>62</v>
      </c>
      <c r="S96" s="25">
        <v>554</v>
      </c>
      <c r="T96" s="25">
        <v>104</v>
      </c>
      <c r="U96" s="25">
        <v>31</v>
      </c>
      <c r="V96" s="97">
        <f>IF(ISBLANK('[1]Valori r%'!D78),0.5,IF('[1]Valori r%'!D78=0,0.0001,'[1]Valori r%'!D78))</f>
        <v>0.5</v>
      </c>
      <c r="W96" s="97">
        <f t="shared" si="8"/>
        <v>4.2878405322767295</v>
      </c>
      <c r="X96" s="99">
        <f t="shared" si="10"/>
        <v>19.174829436499373</v>
      </c>
      <c r="Y96" s="131"/>
      <c r="Z96" s="101"/>
    </row>
    <row r="97" spans="1:26" ht="18" x14ac:dyDescent="0.35">
      <c r="A97" s="14" t="s">
        <v>167</v>
      </c>
      <c r="B97" s="15" t="s">
        <v>168</v>
      </c>
      <c r="C97" s="16">
        <v>46.706631999999999</v>
      </c>
      <c r="D97" s="16">
        <v>11.649077999999999</v>
      </c>
      <c r="E97" s="17">
        <v>12444</v>
      </c>
      <c r="F97" s="17">
        <v>6226</v>
      </c>
      <c r="G97" s="17">
        <v>8790</v>
      </c>
      <c r="H97" s="18">
        <f t="shared" si="9"/>
        <v>10865</v>
      </c>
      <c r="I97" s="18">
        <f t="shared" si="11"/>
        <v>10233</v>
      </c>
      <c r="J97" s="18">
        <f t="shared" si="12"/>
        <v>632</v>
      </c>
      <c r="K97" s="19">
        <f t="shared" si="13"/>
        <v>5.816843074091118E-2</v>
      </c>
      <c r="L97" s="17">
        <v>307</v>
      </c>
      <c r="M97" s="17">
        <v>8931</v>
      </c>
      <c r="N97" s="17">
        <v>85</v>
      </c>
      <c r="O97" s="17">
        <v>910</v>
      </c>
      <c r="P97" s="17">
        <v>162</v>
      </c>
      <c r="Q97" s="17">
        <v>197</v>
      </c>
      <c r="R97" s="17">
        <v>21</v>
      </c>
      <c r="S97" s="17">
        <v>155</v>
      </c>
      <c r="T97" s="17">
        <v>75</v>
      </c>
      <c r="U97" s="17">
        <v>22</v>
      </c>
      <c r="V97" s="20">
        <f>IF(ISBLANK('[1]Valori r%'!D79),0.5,IF('[1]Valori r%'!D79=0,0.0001,'[1]Valori r%'!D79))</f>
        <v>0.5</v>
      </c>
      <c r="W97" s="20">
        <f t="shared" si="8"/>
        <v>3.3490779461438152</v>
      </c>
      <c r="X97" s="98">
        <f t="shared" si="10"/>
        <v>8.1038683122600688</v>
      </c>
      <c r="Y97" s="130"/>
      <c r="Z97" s="101"/>
    </row>
    <row r="98" spans="1:26" ht="18" x14ac:dyDescent="0.35">
      <c r="A98" s="22" t="s">
        <v>169</v>
      </c>
      <c r="B98" s="23" t="s">
        <v>37</v>
      </c>
      <c r="C98" s="24">
        <v>46.341419999999999</v>
      </c>
      <c r="D98" s="24">
        <v>11.298937</v>
      </c>
      <c r="E98" s="25">
        <v>6121</v>
      </c>
      <c r="F98" s="25">
        <v>6787</v>
      </c>
      <c r="G98" s="25">
        <v>6721</v>
      </c>
      <c r="H98" s="26">
        <f t="shared" si="9"/>
        <v>6215</v>
      </c>
      <c r="I98" s="26">
        <f t="shared" si="11"/>
        <v>5780</v>
      </c>
      <c r="J98" s="26">
        <f t="shared" si="12"/>
        <v>435</v>
      </c>
      <c r="K98" s="27">
        <f t="shared" si="13"/>
        <v>6.9991954947707158E-2</v>
      </c>
      <c r="L98" s="25">
        <v>240</v>
      </c>
      <c r="M98" s="25">
        <v>4991</v>
      </c>
      <c r="N98" s="25">
        <v>61</v>
      </c>
      <c r="O98" s="25">
        <v>488</v>
      </c>
      <c r="P98" s="25">
        <v>82</v>
      </c>
      <c r="Q98" s="25">
        <v>105</v>
      </c>
      <c r="R98" s="25">
        <v>27</v>
      </c>
      <c r="S98" s="25">
        <v>112</v>
      </c>
      <c r="T98" s="25">
        <v>91</v>
      </c>
      <c r="U98" s="25">
        <v>18</v>
      </c>
      <c r="V98" s="97">
        <f>IF(ISBLANK('[1]Valori r%'!D80),0.5,IF('[1]Valori r%'!D80=0,0.0001,'[1]Valori r%'!D80))</f>
        <v>0.5</v>
      </c>
      <c r="W98" s="97">
        <f t="shared" si="8"/>
        <v>3.4300389530576503</v>
      </c>
      <c r="X98" s="99">
        <f t="shared" si="10"/>
        <v>5.7126596523831923</v>
      </c>
      <c r="Y98" s="131"/>
      <c r="Z98" s="101"/>
    </row>
    <row r="99" spans="1:26" ht="22.2" x14ac:dyDescent="0.35">
      <c r="A99" s="14" t="s">
        <v>170</v>
      </c>
      <c r="B99" s="15" t="s">
        <v>171</v>
      </c>
      <c r="C99" s="16">
        <v>46.555739000000003</v>
      </c>
      <c r="D99" s="16">
        <v>11.723801999999999</v>
      </c>
      <c r="E99" s="17">
        <v>5671</v>
      </c>
      <c r="F99" s="17">
        <v>5147</v>
      </c>
      <c r="G99" s="17">
        <v>6464</v>
      </c>
      <c r="H99" s="18">
        <f t="shared" si="9"/>
        <v>6242</v>
      </c>
      <c r="I99" s="18">
        <f t="shared" si="11"/>
        <v>6026</v>
      </c>
      <c r="J99" s="18">
        <f t="shared" si="12"/>
        <v>216</v>
      </c>
      <c r="K99" s="19">
        <f t="shared" si="13"/>
        <v>3.4604293495674461E-2</v>
      </c>
      <c r="L99" s="17">
        <v>165</v>
      </c>
      <c r="M99" s="17">
        <v>5419</v>
      </c>
      <c r="N99" s="17">
        <v>13</v>
      </c>
      <c r="O99" s="17">
        <v>429</v>
      </c>
      <c r="P99" s="17">
        <v>50</v>
      </c>
      <c r="Q99" s="17">
        <v>29</v>
      </c>
      <c r="R99" s="17">
        <v>0</v>
      </c>
      <c r="S99" s="17">
        <v>3</v>
      </c>
      <c r="T99" s="17">
        <v>128</v>
      </c>
      <c r="U99" s="17">
        <v>6</v>
      </c>
      <c r="V99" s="20">
        <f>IF(ISBLANK('[1]Valori r%'!D81),0.5,IF('[1]Valori r%'!D81=0,0.0001,'[1]Valori r%'!D81))</f>
        <v>0.5</v>
      </c>
      <c r="W99" s="20">
        <f t="shared" si="8"/>
        <v>1.893927143238209</v>
      </c>
      <c r="X99" s="98">
        <f t="shared" si="10"/>
        <v>1.566271555339263</v>
      </c>
      <c r="Y99" s="130"/>
      <c r="Z99" s="101"/>
    </row>
    <row r="100" spans="1:26" ht="22.2" x14ac:dyDescent="0.35">
      <c r="A100" s="22" t="s">
        <v>172</v>
      </c>
      <c r="B100" s="23" t="s">
        <v>118</v>
      </c>
      <c r="C100" s="24">
        <v>46.549790000000002</v>
      </c>
      <c r="D100" s="24">
        <v>11.834569999999999</v>
      </c>
      <c r="E100" s="25">
        <v>1896</v>
      </c>
      <c r="F100" s="25">
        <v>2110</v>
      </c>
      <c r="G100" s="25">
        <v>2364</v>
      </c>
      <c r="H100" s="26">
        <f t="shared" si="9"/>
        <v>1986</v>
      </c>
      <c r="I100" s="26">
        <f t="shared" si="11"/>
        <v>1933</v>
      </c>
      <c r="J100" s="26">
        <f t="shared" si="12"/>
        <v>53</v>
      </c>
      <c r="K100" s="27">
        <f t="shared" si="13"/>
        <v>2.6686807653575024E-2</v>
      </c>
      <c r="L100" s="25">
        <v>319</v>
      </c>
      <c r="M100" s="25">
        <v>1423</v>
      </c>
      <c r="N100" s="25">
        <v>7</v>
      </c>
      <c r="O100" s="25">
        <v>184</v>
      </c>
      <c r="P100" s="25">
        <v>24</v>
      </c>
      <c r="Q100" s="25">
        <v>8</v>
      </c>
      <c r="R100" s="25">
        <v>0</v>
      </c>
      <c r="S100" s="25">
        <v>3</v>
      </c>
      <c r="T100" s="25">
        <v>7</v>
      </c>
      <c r="U100" s="25">
        <v>11</v>
      </c>
      <c r="V100" s="97">
        <f>IF(ISBLANK('[1]Valori r%'!D82),0.5,IF('[1]Valori r%'!D82=0,0.0001,'[1]Valori r%'!D82))</f>
        <v>0.5</v>
      </c>
      <c r="W100" s="97">
        <f t="shared" si="8"/>
        <v>1.9285106961232308</v>
      </c>
      <c r="X100" s="99">
        <f t="shared" si="10"/>
        <v>0.39133434327221694</v>
      </c>
      <c r="Y100" s="131"/>
      <c r="Z100" s="101"/>
    </row>
    <row r="101" spans="1:26" ht="18" x14ac:dyDescent="0.35">
      <c r="A101" s="14" t="s">
        <v>173</v>
      </c>
      <c r="B101" s="15" t="s">
        <v>142</v>
      </c>
      <c r="C101" s="16">
        <v>46.612226</v>
      </c>
      <c r="D101" s="16">
        <v>11.127336</v>
      </c>
      <c r="E101" s="17">
        <v>4095</v>
      </c>
      <c r="F101" s="17">
        <v>3546</v>
      </c>
      <c r="G101" s="17">
        <v>3690</v>
      </c>
      <c r="H101" s="18">
        <f t="shared" si="9"/>
        <v>3727</v>
      </c>
      <c r="I101" s="18">
        <f t="shared" si="11"/>
        <v>3583</v>
      </c>
      <c r="J101" s="18">
        <f t="shared" si="12"/>
        <v>144</v>
      </c>
      <c r="K101" s="19">
        <f t="shared" si="13"/>
        <v>3.8636973437080759E-2</v>
      </c>
      <c r="L101" s="17">
        <v>138</v>
      </c>
      <c r="M101" s="17">
        <v>3177</v>
      </c>
      <c r="N101" s="17">
        <v>29</v>
      </c>
      <c r="O101" s="17">
        <v>239</v>
      </c>
      <c r="P101" s="17">
        <v>48</v>
      </c>
      <c r="Q101" s="17">
        <v>34</v>
      </c>
      <c r="R101" s="17">
        <v>2</v>
      </c>
      <c r="S101" s="17">
        <v>9</v>
      </c>
      <c r="T101" s="17">
        <v>44</v>
      </c>
      <c r="U101" s="17">
        <v>7</v>
      </c>
      <c r="V101" s="20">
        <f>IF(ISBLANK('[1]Valori r%'!D83),0.5,IF('[1]Valori r%'!D83=0,0.0001,'[1]Valori r%'!D83))</f>
        <v>0.5</v>
      </c>
      <c r="W101" s="20">
        <f t="shared" si="8"/>
        <v>2.2606797620985239</v>
      </c>
      <c r="X101" s="98">
        <f t="shared" si="10"/>
        <v>1.2463831813691899</v>
      </c>
      <c r="Y101" s="130"/>
      <c r="Z101" s="101"/>
    </row>
    <row r="102" spans="1:26" ht="18" x14ac:dyDescent="0.35">
      <c r="A102" s="22" t="s">
        <v>174</v>
      </c>
      <c r="B102" s="23" t="s">
        <v>166</v>
      </c>
      <c r="C102" s="24">
        <v>46.330067999999997</v>
      </c>
      <c r="D102" s="24">
        <v>11.296052</v>
      </c>
      <c r="E102" s="25">
        <v>5966</v>
      </c>
      <c r="F102" s="25">
        <v>5945</v>
      </c>
      <c r="G102" s="25">
        <v>6116</v>
      </c>
      <c r="H102" s="26">
        <f t="shared" si="9"/>
        <v>6247</v>
      </c>
      <c r="I102" s="26">
        <f t="shared" si="11"/>
        <v>6170</v>
      </c>
      <c r="J102" s="26">
        <f t="shared" si="12"/>
        <v>77</v>
      </c>
      <c r="K102" s="27">
        <f t="shared" si="13"/>
        <v>1.2325916439891147E-2</v>
      </c>
      <c r="L102" s="25">
        <v>124</v>
      </c>
      <c r="M102" s="25">
        <v>5559</v>
      </c>
      <c r="N102" s="25">
        <v>32</v>
      </c>
      <c r="O102" s="25">
        <v>455</v>
      </c>
      <c r="P102" s="25">
        <v>19</v>
      </c>
      <c r="Q102" s="25">
        <v>8</v>
      </c>
      <c r="R102" s="25">
        <v>0</v>
      </c>
      <c r="S102" s="25">
        <v>3</v>
      </c>
      <c r="T102" s="25">
        <v>40</v>
      </c>
      <c r="U102" s="25">
        <v>7</v>
      </c>
      <c r="V102" s="97">
        <f>IF(ISBLANK('[1]Valori r%'!D84),0.5,IF('[1]Valori r%'!D84=0,0.0001,'[1]Valori r%'!D84))</f>
        <v>0.5</v>
      </c>
      <c r="W102" s="97">
        <f t="shared" si="8"/>
        <v>1.9392453518161525</v>
      </c>
      <c r="X102" s="99">
        <f t="shared" si="10"/>
        <v>0.57170702109431148</v>
      </c>
      <c r="Y102" s="131"/>
      <c r="Z102" s="101"/>
    </row>
    <row r="103" spans="1:26" ht="18" x14ac:dyDescent="0.35">
      <c r="A103" s="14" t="s">
        <v>175</v>
      </c>
      <c r="B103" s="15" t="s">
        <v>176</v>
      </c>
      <c r="C103" s="16">
        <v>46.578879000000001</v>
      </c>
      <c r="D103" s="16">
        <v>11.601849</v>
      </c>
      <c r="E103" s="17">
        <v>2410</v>
      </c>
      <c r="F103" s="17">
        <v>2020</v>
      </c>
      <c r="G103" s="17">
        <v>2302</v>
      </c>
      <c r="H103" s="18">
        <f t="shared" si="9"/>
        <v>2402</v>
      </c>
      <c r="I103" s="18">
        <f t="shared" si="11"/>
        <v>2295</v>
      </c>
      <c r="J103" s="18">
        <f t="shared" si="12"/>
        <v>107</v>
      </c>
      <c r="K103" s="19">
        <f t="shared" si="13"/>
        <v>4.4546211490424648E-2</v>
      </c>
      <c r="L103" s="17">
        <v>127</v>
      </c>
      <c r="M103" s="17">
        <v>1948</v>
      </c>
      <c r="N103" s="17">
        <v>14</v>
      </c>
      <c r="O103" s="17">
        <v>206</v>
      </c>
      <c r="P103" s="17">
        <v>21</v>
      </c>
      <c r="Q103" s="17">
        <v>24</v>
      </c>
      <c r="R103" s="17">
        <v>0</v>
      </c>
      <c r="S103" s="17">
        <v>2</v>
      </c>
      <c r="T103" s="17">
        <v>53</v>
      </c>
      <c r="U103" s="17">
        <v>7</v>
      </c>
      <c r="V103" s="20">
        <f>IF(ISBLANK('[1]Valori r%'!D85),0.5,IF('[1]Valori r%'!D85=0,0.0001,'[1]Valori r%'!D85))</f>
        <v>0.5</v>
      </c>
      <c r="W103" s="20">
        <f t="shared" si="8"/>
        <v>2.1351013754015771</v>
      </c>
      <c r="X103" s="98">
        <f t="shared" si="10"/>
        <v>0.87468629018839117</v>
      </c>
      <c r="Y103" s="130"/>
      <c r="Z103" s="101"/>
    </row>
    <row r="104" spans="1:26" ht="18" x14ac:dyDescent="0.35">
      <c r="A104" s="22" t="s">
        <v>177</v>
      </c>
      <c r="B104" s="23" t="s">
        <v>178</v>
      </c>
      <c r="C104" s="24">
        <v>46.599637000000001</v>
      </c>
      <c r="D104" s="24">
        <v>11.251338000000001</v>
      </c>
      <c r="E104" s="25">
        <v>1111</v>
      </c>
      <c r="F104" s="25">
        <v>1168</v>
      </c>
      <c r="G104" s="25">
        <v>1209</v>
      </c>
      <c r="H104" s="26">
        <f t="shared" si="9"/>
        <v>1142</v>
      </c>
      <c r="I104" s="26">
        <f t="shared" si="11"/>
        <v>1070</v>
      </c>
      <c r="J104" s="26">
        <f t="shared" si="12"/>
        <v>72</v>
      </c>
      <c r="K104" s="27">
        <f t="shared" si="13"/>
        <v>6.3047285464098074E-2</v>
      </c>
      <c r="L104" s="25">
        <v>154</v>
      </c>
      <c r="M104" s="25">
        <v>835</v>
      </c>
      <c r="N104" s="25">
        <v>12</v>
      </c>
      <c r="O104" s="25">
        <v>69</v>
      </c>
      <c r="P104" s="25">
        <v>15</v>
      </c>
      <c r="Q104" s="25">
        <v>12</v>
      </c>
      <c r="R104" s="25">
        <v>0</v>
      </c>
      <c r="S104" s="25">
        <v>3</v>
      </c>
      <c r="T104" s="25">
        <v>34</v>
      </c>
      <c r="U104" s="25">
        <v>8</v>
      </c>
      <c r="V104" s="97">
        <f>IF(ISBLANK('[1]Valori r%'!D86),0.5,IF('[1]Valori r%'!D86=0,0.0001,'[1]Valori r%'!D86))</f>
        <v>0.5</v>
      </c>
      <c r="W104" s="97">
        <f t="shared" si="8"/>
        <v>2.1170932345920135</v>
      </c>
      <c r="X104" s="99">
        <f t="shared" si="10"/>
        <v>0.58360972775209541</v>
      </c>
      <c r="Y104" s="131"/>
      <c r="Z104" s="101"/>
    </row>
    <row r="105" spans="1:26" ht="18" x14ac:dyDescent="0.35">
      <c r="A105" s="14" t="s">
        <v>179</v>
      </c>
      <c r="B105" s="15" t="s">
        <v>89</v>
      </c>
      <c r="C105" s="16">
        <v>46.799776999999999</v>
      </c>
      <c r="D105" s="16">
        <v>11.951000000000001</v>
      </c>
      <c r="E105" s="17">
        <v>8876</v>
      </c>
      <c r="F105" s="17">
        <v>5954</v>
      </c>
      <c r="G105" s="17">
        <v>7243</v>
      </c>
      <c r="H105" s="18">
        <f t="shared" si="9"/>
        <v>8281</v>
      </c>
      <c r="I105" s="18">
        <f t="shared" si="11"/>
        <v>7936</v>
      </c>
      <c r="J105" s="18">
        <f t="shared" si="12"/>
        <v>345</v>
      </c>
      <c r="K105" s="19">
        <f t="shared" si="13"/>
        <v>4.1661635068228474E-2</v>
      </c>
      <c r="L105" s="17">
        <v>115</v>
      </c>
      <c r="M105" s="17">
        <v>7334</v>
      </c>
      <c r="N105" s="17">
        <v>45</v>
      </c>
      <c r="O105" s="17">
        <v>442</v>
      </c>
      <c r="P105" s="17">
        <v>145</v>
      </c>
      <c r="Q105" s="17">
        <v>80</v>
      </c>
      <c r="R105" s="17">
        <v>7</v>
      </c>
      <c r="S105" s="17">
        <v>59</v>
      </c>
      <c r="T105" s="17">
        <v>41</v>
      </c>
      <c r="U105" s="17">
        <v>13</v>
      </c>
      <c r="V105" s="20">
        <f>IF(ISBLANK('[1]Valori r%'!D87),0.5,IF('[1]Valori r%'!D87=0,0.0001,'[1]Valori r%'!D87))</f>
        <v>0.5</v>
      </c>
      <c r="W105" s="20">
        <f t="shared" si="8"/>
        <v>2.6611918520720113</v>
      </c>
      <c r="X105" s="98">
        <f t="shared" si="10"/>
        <v>3.515161812714187</v>
      </c>
      <c r="Y105" s="130"/>
      <c r="Z105" s="101"/>
    </row>
    <row r="106" spans="1:26" ht="18" x14ac:dyDescent="0.35">
      <c r="A106" s="22" t="s">
        <v>180</v>
      </c>
      <c r="B106" s="23" t="s">
        <v>134</v>
      </c>
      <c r="C106" s="24">
        <v>46.669671000000001</v>
      </c>
      <c r="D106" s="24">
        <v>11.1389</v>
      </c>
      <c r="E106" s="25">
        <v>19415</v>
      </c>
      <c r="F106" s="25">
        <v>11613</v>
      </c>
      <c r="G106" s="25">
        <v>14979</v>
      </c>
      <c r="H106" s="26">
        <f t="shared" si="9"/>
        <v>16839</v>
      </c>
      <c r="I106" s="26">
        <f t="shared" si="11"/>
        <v>16515</v>
      </c>
      <c r="J106" s="26">
        <f t="shared" si="12"/>
        <v>324</v>
      </c>
      <c r="K106" s="27">
        <f t="shared" si="13"/>
        <v>1.9241047568145375E-2</v>
      </c>
      <c r="L106" s="25">
        <v>353</v>
      </c>
      <c r="M106" s="25">
        <v>15016</v>
      </c>
      <c r="N106" s="25">
        <v>54</v>
      </c>
      <c r="O106" s="25">
        <v>1092</v>
      </c>
      <c r="P106" s="25">
        <v>102</v>
      </c>
      <c r="Q106" s="25">
        <v>75</v>
      </c>
      <c r="R106" s="25">
        <v>3</v>
      </c>
      <c r="S106" s="25">
        <v>31</v>
      </c>
      <c r="T106" s="25">
        <v>93</v>
      </c>
      <c r="U106" s="25">
        <v>20</v>
      </c>
      <c r="V106" s="97">
        <f>IF(ISBLANK('[1]Valori r%'!D88),0.5,IF('[1]Valori r%'!D88=0,0.0001,'[1]Valori r%'!D88))</f>
        <v>0.5</v>
      </c>
      <c r="W106" s="97">
        <f t="shared" si="8"/>
        <v>2.4008200676058551</v>
      </c>
      <c r="X106" s="99">
        <f t="shared" si="10"/>
        <v>2.9782055197878692</v>
      </c>
      <c r="Y106" s="131"/>
      <c r="Z106" s="101"/>
    </row>
    <row r="107" spans="1:26" ht="18" x14ac:dyDescent="0.35">
      <c r="A107" s="14" t="s">
        <v>181</v>
      </c>
      <c r="B107" s="15" t="s">
        <v>152</v>
      </c>
      <c r="C107" s="16">
        <v>46.675744000000002</v>
      </c>
      <c r="D107" s="16">
        <v>11.14611</v>
      </c>
      <c r="E107" s="17">
        <v>5056</v>
      </c>
      <c r="F107" s="17">
        <v>3161</v>
      </c>
      <c r="G107" s="17">
        <v>4028</v>
      </c>
      <c r="H107" s="18">
        <f t="shared" si="9"/>
        <v>4468</v>
      </c>
      <c r="I107" s="18">
        <f t="shared" si="11"/>
        <v>4286</v>
      </c>
      <c r="J107" s="18">
        <f t="shared" si="12"/>
        <v>182</v>
      </c>
      <c r="K107" s="19">
        <f t="shared" si="13"/>
        <v>4.0734109221128023E-2</v>
      </c>
      <c r="L107" s="17">
        <v>949</v>
      </c>
      <c r="M107" s="17">
        <v>3136</v>
      </c>
      <c r="N107" s="17">
        <v>20</v>
      </c>
      <c r="O107" s="17">
        <v>181</v>
      </c>
      <c r="P107" s="17">
        <v>58</v>
      </c>
      <c r="Q107" s="17">
        <v>1</v>
      </c>
      <c r="R107" s="17">
        <v>2</v>
      </c>
      <c r="S107" s="17">
        <v>17</v>
      </c>
      <c r="T107" s="17">
        <v>1</v>
      </c>
      <c r="U107" s="17">
        <v>103</v>
      </c>
      <c r="V107" s="20">
        <f>IF(ISBLANK('[1]Valori r%'!D89),0.5,IF('[1]Valori r%'!D89=0,0.0001,'[1]Valori r%'!D89))</f>
        <v>0.5</v>
      </c>
      <c r="W107" s="20">
        <f t="shared" si="8"/>
        <v>2.032882650186727</v>
      </c>
      <c r="X107" s="98">
        <f t="shared" si="10"/>
        <v>1.4165559701864594</v>
      </c>
      <c r="Y107" s="130"/>
      <c r="Z107" s="101"/>
    </row>
    <row r="108" spans="1:26" ht="18" x14ac:dyDescent="0.35">
      <c r="A108" s="22" t="s">
        <v>182</v>
      </c>
      <c r="B108" s="23" t="s">
        <v>152</v>
      </c>
      <c r="C108" s="24">
        <v>46.675530999999999</v>
      </c>
      <c r="D108" s="24">
        <v>11.146407999999999</v>
      </c>
      <c r="E108" s="25">
        <v>14197</v>
      </c>
      <c r="F108" s="25">
        <v>8668</v>
      </c>
      <c r="G108" s="25">
        <v>11202</v>
      </c>
      <c r="H108" s="26">
        <f t="shared" si="9"/>
        <v>12293</v>
      </c>
      <c r="I108" s="26">
        <f t="shared" si="11"/>
        <v>11407</v>
      </c>
      <c r="J108" s="26">
        <f t="shared" si="12"/>
        <v>886</v>
      </c>
      <c r="K108" s="27">
        <f t="shared" si="13"/>
        <v>7.2073537785731723E-2</v>
      </c>
      <c r="L108" s="25">
        <v>1207</v>
      </c>
      <c r="M108" s="25">
        <v>9684</v>
      </c>
      <c r="N108" s="25">
        <v>8</v>
      </c>
      <c r="O108" s="25">
        <v>508</v>
      </c>
      <c r="P108" s="25">
        <v>522</v>
      </c>
      <c r="Q108" s="25">
        <v>34</v>
      </c>
      <c r="R108" s="25">
        <v>3</v>
      </c>
      <c r="S108" s="25">
        <v>50</v>
      </c>
      <c r="T108" s="25">
        <v>2</v>
      </c>
      <c r="U108" s="25">
        <v>275</v>
      </c>
      <c r="V108" s="97">
        <f>IF(ISBLANK('[1]Valori r%'!D90),0.5,IF('[1]Valori r%'!D90=0,0.0001,'[1]Valori r%'!D90))</f>
        <v>0.5</v>
      </c>
      <c r="W108" s="97">
        <f t="shared" si="8"/>
        <v>1.60023342709509</v>
      </c>
      <c r="X108" s="99">
        <f t="shared" si="10"/>
        <v>5.4283407486366695</v>
      </c>
      <c r="Y108" s="131"/>
      <c r="Z108" s="101"/>
    </row>
    <row r="109" spans="1:26" ht="18" x14ac:dyDescent="0.35">
      <c r="A109" s="14" t="s">
        <v>183</v>
      </c>
      <c r="B109" s="15" t="s">
        <v>39</v>
      </c>
      <c r="C109" s="16">
        <v>46.434524000000003</v>
      </c>
      <c r="D109" s="16">
        <v>11.346746</v>
      </c>
      <c r="E109" s="17">
        <v>13641</v>
      </c>
      <c r="F109" s="17">
        <v>8940</v>
      </c>
      <c r="G109" s="17">
        <v>11119</v>
      </c>
      <c r="H109" s="18">
        <f t="shared" si="9"/>
        <v>12317</v>
      </c>
      <c r="I109" s="18">
        <f t="shared" si="11"/>
        <v>11395</v>
      </c>
      <c r="J109" s="18">
        <f t="shared" si="12"/>
        <v>922</v>
      </c>
      <c r="K109" s="19">
        <f t="shared" si="13"/>
        <v>7.4855890233011285E-2</v>
      </c>
      <c r="L109" s="17">
        <v>511</v>
      </c>
      <c r="M109" s="17">
        <v>9942</v>
      </c>
      <c r="N109" s="17">
        <v>92</v>
      </c>
      <c r="O109" s="17">
        <v>850</v>
      </c>
      <c r="P109" s="17">
        <v>205</v>
      </c>
      <c r="Q109" s="17">
        <v>166</v>
      </c>
      <c r="R109" s="17">
        <v>46</v>
      </c>
      <c r="S109" s="17">
        <v>399</v>
      </c>
      <c r="T109" s="17">
        <v>79</v>
      </c>
      <c r="U109" s="17">
        <v>27</v>
      </c>
      <c r="V109" s="20">
        <f>IF(ISBLANK('[1]Valori r%'!D91),0.5,IF('[1]Valori r%'!D91=0,0.0001,'[1]Valori r%'!D91))</f>
        <v>0.5</v>
      </c>
      <c r="W109" s="20">
        <f t="shared" si="8"/>
        <v>3.9961500082615911</v>
      </c>
      <c r="X109" s="98">
        <f t="shared" si="10"/>
        <v>14.106612769616195</v>
      </c>
      <c r="Y109" s="130"/>
      <c r="Z109" s="101"/>
    </row>
    <row r="110" spans="1:26" ht="18" x14ac:dyDescent="0.35">
      <c r="A110" s="22" t="s">
        <v>184</v>
      </c>
      <c r="B110" s="23" t="s">
        <v>97</v>
      </c>
      <c r="C110" s="24">
        <v>46.657786000000002</v>
      </c>
      <c r="D110" s="24">
        <v>12.415704</v>
      </c>
      <c r="E110" s="25">
        <v>1814</v>
      </c>
      <c r="F110" s="25">
        <v>2433</v>
      </c>
      <c r="G110" s="25">
        <v>2635</v>
      </c>
      <c r="H110" s="26">
        <f t="shared" si="9"/>
        <v>1795</v>
      </c>
      <c r="I110" s="26">
        <f t="shared" si="11"/>
        <v>1698</v>
      </c>
      <c r="J110" s="26">
        <f t="shared" si="12"/>
        <v>97</v>
      </c>
      <c r="K110" s="27">
        <f t="shared" si="13"/>
        <v>5.4038997214484678E-2</v>
      </c>
      <c r="L110" s="25">
        <v>122</v>
      </c>
      <c r="M110" s="25">
        <v>1421</v>
      </c>
      <c r="N110" s="25">
        <v>13</v>
      </c>
      <c r="O110" s="25">
        <v>142</v>
      </c>
      <c r="P110" s="25">
        <v>11</v>
      </c>
      <c r="Q110" s="25">
        <v>11</v>
      </c>
      <c r="R110" s="25">
        <v>1</v>
      </c>
      <c r="S110" s="25">
        <v>18</v>
      </c>
      <c r="T110" s="25">
        <v>49</v>
      </c>
      <c r="U110" s="25">
        <v>7</v>
      </c>
      <c r="V110" s="97">
        <f>IF(ISBLANK('[1]Valori r%'!D92),0.5,IF('[1]Valori r%'!D92=0,0.0001,'[1]Valori r%'!D92))</f>
        <v>0.5</v>
      </c>
      <c r="W110" s="97">
        <f t="shared" si="8"/>
        <v>2.7614599735220682</v>
      </c>
      <c r="X110" s="99">
        <f t="shared" si="10"/>
        <v>1.0255587122831749</v>
      </c>
      <c r="Y110" s="131"/>
      <c r="Z110" s="101"/>
    </row>
    <row r="111" spans="1:26" ht="18" x14ac:dyDescent="0.35">
      <c r="A111" s="14" t="s">
        <v>185</v>
      </c>
      <c r="B111" s="15" t="s">
        <v>186</v>
      </c>
      <c r="C111" s="16">
        <v>46.643704</v>
      </c>
      <c r="D111" s="16">
        <v>11.902298</v>
      </c>
      <c r="E111" s="17">
        <v>5654</v>
      </c>
      <c r="F111" s="17">
        <v>4534</v>
      </c>
      <c r="G111" s="17">
        <v>5763</v>
      </c>
      <c r="H111" s="18">
        <f t="shared" si="9"/>
        <v>5722</v>
      </c>
      <c r="I111" s="18">
        <f t="shared" si="11"/>
        <v>5409</v>
      </c>
      <c r="J111" s="18">
        <f t="shared" si="12"/>
        <v>313</v>
      </c>
      <c r="K111" s="19">
        <f t="shared" si="13"/>
        <v>5.4701153442852146E-2</v>
      </c>
      <c r="L111" s="17">
        <v>230</v>
      </c>
      <c r="M111" s="17">
        <v>4524</v>
      </c>
      <c r="N111" s="17">
        <v>33</v>
      </c>
      <c r="O111" s="17">
        <v>622</v>
      </c>
      <c r="P111" s="17">
        <v>66</v>
      </c>
      <c r="Q111" s="17">
        <v>109</v>
      </c>
      <c r="R111" s="17">
        <v>8</v>
      </c>
      <c r="S111" s="17">
        <v>22</v>
      </c>
      <c r="T111" s="17">
        <v>97</v>
      </c>
      <c r="U111" s="17">
        <v>11</v>
      </c>
      <c r="V111" s="20">
        <f>IF(ISBLANK('[1]Valori r%'!D93),0.5,IF('[1]Valori r%'!D93=0,0.0001,'[1]Valori r%'!D93))</f>
        <v>0.5</v>
      </c>
      <c r="W111" s="20">
        <f t="shared" si="8"/>
        <v>2.6756736058244304</v>
      </c>
      <c r="X111" s="98">
        <f t="shared" si="10"/>
        <v>3.2064724556247364</v>
      </c>
      <c r="Y111" s="130"/>
      <c r="Z111" s="101"/>
    </row>
    <row r="112" spans="1:26" ht="18" x14ac:dyDescent="0.35">
      <c r="A112" s="22" t="s">
        <v>187</v>
      </c>
      <c r="B112" s="23" t="s">
        <v>120</v>
      </c>
      <c r="C112" s="24">
        <v>46.787787999999999</v>
      </c>
      <c r="D112" s="24">
        <v>11.427852</v>
      </c>
      <c r="E112" s="25">
        <v>466</v>
      </c>
      <c r="F112" s="25">
        <v>725</v>
      </c>
      <c r="G112" s="25">
        <v>673</v>
      </c>
      <c r="H112" s="26">
        <f t="shared" si="9"/>
        <v>532</v>
      </c>
      <c r="I112" s="26">
        <f t="shared" si="11"/>
        <v>519</v>
      </c>
      <c r="J112" s="26">
        <f t="shared" si="12"/>
        <v>13</v>
      </c>
      <c r="K112" s="27">
        <f t="shared" si="13"/>
        <v>2.4436090225563908E-2</v>
      </c>
      <c r="L112" s="25">
        <v>175</v>
      </c>
      <c r="M112" s="25">
        <v>277</v>
      </c>
      <c r="N112" s="25">
        <v>4</v>
      </c>
      <c r="O112" s="25">
        <v>63</v>
      </c>
      <c r="P112" s="25">
        <v>6</v>
      </c>
      <c r="Q112" s="25">
        <v>1</v>
      </c>
      <c r="R112" s="25">
        <v>0</v>
      </c>
      <c r="S112" s="25">
        <v>0</v>
      </c>
      <c r="T112" s="25">
        <v>0</v>
      </c>
      <c r="U112" s="25">
        <v>6</v>
      </c>
      <c r="V112" s="97">
        <f>IF(ISBLANK('[1]Valori r%'!D94),0.5,IF('[1]Valori r%'!D94=0,0.0001,'[1]Valori r%'!D94))</f>
        <v>0.5</v>
      </c>
      <c r="W112" s="97">
        <f t="shared" si="8"/>
        <v>1.5704940091646633</v>
      </c>
      <c r="X112" s="99">
        <f t="shared" si="10"/>
        <v>7.8168121953042069E-2</v>
      </c>
      <c r="Y112" s="131"/>
      <c r="Z112" s="101"/>
    </row>
    <row r="113" spans="1:26" ht="22.2" x14ac:dyDescent="0.35">
      <c r="A113" s="14" t="s">
        <v>188</v>
      </c>
      <c r="B113" s="15" t="s">
        <v>189</v>
      </c>
      <c r="C113" s="16">
        <v>46.887979999999999</v>
      </c>
      <c r="D113" s="16">
        <v>12.177085</v>
      </c>
      <c r="E113" s="17">
        <v>432</v>
      </c>
      <c r="F113" s="17">
        <v>587</v>
      </c>
      <c r="G113" s="17">
        <v>582</v>
      </c>
      <c r="H113" s="18">
        <f t="shared" si="9"/>
        <v>491</v>
      </c>
      <c r="I113" s="18">
        <f t="shared" si="11"/>
        <v>481</v>
      </c>
      <c r="J113" s="18">
        <f t="shared" si="12"/>
        <v>10</v>
      </c>
      <c r="K113" s="19">
        <f t="shared" si="13"/>
        <v>2.0366598778004074E-2</v>
      </c>
      <c r="L113" s="17">
        <v>107</v>
      </c>
      <c r="M113" s="17">
        <v>323</v>
      </c>
      <c r="N113" s="17">
        <v>2</v>
      </c>
      <c r="O113" s="17">
        <v>49</v>
      </c>
      <c r="P113" s="17">
        <v>7</v>
      </c>
      <c r="Q113" s="17">
        <v>0</v>
      </c>
      <c r="R113" s="17">
        <v>0</v>
      </c>
      <c r="S113" s="17">
        <v>0</v>
      </c>
      <c r="T113" s="17">
        <v>0</v>
      </c>
      <c r="U113" s="17">
        <v>3</v>
      </c>
      <c r="V113" s="20">
        <f>IF(ISBLANK('[1]Valori r%'!D95),0.5,IF('[1]Valori r%'!D95=0,0.0001,'[1]Valori r%'!D95))</f>
        <v>0.5</v>
      </c>
      <c r="W113" s="20">
        <f t="shared" si="8"/>
        <v>1.1553015136718752</v>
      </c>
      <c r="X113" s="98">
        <f t="shared" si="10"/>
        <v>4.4232896971978609E-2</v>
      </c>
      <c r="Y113" s="130"/>
      <c r="Z113" s="101"/>
    </row>
    <row r="114" spans="1:26" ht="22.2" x14ac:dyDescent="0.35">
      <c r="A114" s="22" t="s">
        <v>190</v>
      </c>
      <c r="B114" s="23" t="s">
        <v>191</v>
      </c>
      <c r="C114" s="24">
        <v>46.700817000000001</v>
      </c>
      <c r="D114" s="24">
        <v>10.534611</v>
      </c>
      <c r="E114" s="25">
        <v>8110</v>
      </c>
      <c r="F114" s="25">
        <v>8435</v>
      </c>
      <c r="G114" s="25">
        <v>9278</v>
      </c>
      <c r="H114" s="26">
        <f t="shared" si="9"/>
        <v>8324</v>
      </c>
      <c r="I114" s="26">
        <f t="shared" si="11"/>
        <v>7940</v>
      </c>
      <c r="J114" s="26">
        <f t="shared" si="12"/>
        <v>384</v>
      </c>
      <c r="K114" s="27">
        <f t="shared" si="13"/>
        <v>4.613166746756367E-2</v>
      </c>
      <c r="L114" s="25">
        <v>397</v>
      </c>
      <c r="M114" s="25">
        <v>6618</v>
      </c>
      <c r="N114" s="25">
        <v>137</v>
      </c>
      <c r="O114" s="25">
        <v>788</v>
      </c>
      <c r="P114" s="25">
        <v>76</v>
      </c>
      <c r="Q114" s="25">
        <v>81</v>
      </c>
      <c r="R114" s="25">
        <v>7</v>
      </c>
      <c r="S114" s="25">
        <v>119</v>
      </c>
      <c r="T114" s="25">
        <v>79</v>
      </c>
      <c r="U114" s="25">
        <v>22</v>
      </c>
      <c r="V114" s="97">
        <f>IF(ISBLANK('[1]Valori r%'!D96),0.5,IF('[1]Valori r%'!D96=0,0.0001,'[1]Valori r%'!D96))</f>
        <v>0.5</v>
      </c>
      <c r="W114" s="97">
        <f t="shared" si="8"/>
        <v>3.4403296693166099</v>
      </c>
      <c r="X114" s="99">
        <f t="shared" si="10"/>
        <v>5.0580291351202566</v>
      </c>
      <c r="Y114" s="131"/>
      <c r="Z114" s="101"/>
    </row>
    <row r="115" spans="1:26" ht="22.2" x14ac:dyDescent="0.35">
      <c r="A115" s="14" t="s">
        <v>192</v>
      </c>
      <c r="B115" s="15" t="s">
        <v>193</v>
      </c>
      <c r="C115" s="16">
        <v>46.825358999999999</v>
      </c>
      <c r="D115" s="16">
        <v>11.270079000000001</v>
      </c>
      <c r="E115" s="17">
        <v>1425</v>
      </c>
      <c r="F115" s="17">
        <v>1827</v>
      </c>
      <c r="G115" s="17">
        <v>1867</v>
      </c>
      <c r="H115" s="18">
        <f t="shared" si="9"/>
        <v>1408</v>
      </c>
      <c r="I115" s="18">
        <f t="shared" si="11"/>
        <v>1371</v>
      </c>
      <c r="J115" s="18">
        <f t="shared" si="12"/>
        <v>37</v>
      </c>
      <c r="K115" s="19">
        <f t="shared" si="13"/>
        <v>2.6278409090909092E-2</v>
      </c>
      <c r="L115" s="17">
        <v>249</v>
      </c>
      <c r="M115" s="17">
        <v>1011</v>
      </c>
      <c r="N115" s="17">
        <v>10</v>
      </c>
      <c r="O115" s="17">
        <v>101</v>
      </c>
      <c r="P115" s="17">
        <v>11</v>
      </c>
      <c r="Q115" s="17">
        <v>5</v>
      </c>
      <c r="R115" s="17">
        <v>0</v>
      </c>
      <c r="S115" s="17">
        <v>0</v>
      </c>
      <c r="T115" s="17">
        <v>19</v>
      </c>
      <c r="U115" s="17">
        <v>2</v>
      </c>
      <c r="V115" s="20">
        <f>IF(ISBLANK('[1]Valori r%'!D97),0.5,IF('[1]Valori r%'!D97=0,0.0001,'[1]Valori r%'!D97))</f>
        <v>0.5</v>
      </c>
      <c r="W115" s="20">
        <f t="shared" si="8"/>
        <v>1.7751593182538008</v>
      </c>
      <c r="X115" s="98">
        <f t="shared" si="10"/>
        <v>0.25147169091759397</v>
      </c>
      <c r="Y115" s="130"/>
      <c r="Z115" s="101"/>
    </row>
    <row r="116" spans="1:26" ht="18" x14ac:dyDescent="0.35">
      <c r="A116" s="22" t="s">
        <v>194</v>
      </c>
      <c r="B116" s="23" t="s">
        <v>152</v>
      </c>
      <c r="C116" s="24">
        <v>46.638837000000002</v>
      </c>
      <c r="D116" s="24">
        <v>11.175770999999999</v>
      </c>
      <c r="E116" s="25">
        <v>21705</v>
      </c>
      <c r="F116" s="25">
        <v>15525</v>
      </c>
      <c r="G116" s="25">
        <v>19353</v>
      </c>
      <c r="H116" s="26">
        <f t="shared" si="9"/>
        <v>20397</v>
      </c>
      <c r="I116" s="26">
        <f t="shared" si="11"/>
        <v>19556</v>
      </c>
      <c r="J116" s="26">
        <f t="shared" si="12"/>
        <v>841</v>
      </c>
      <c r="K116" s="27">
        <f t="shared" si="13"/>
        <v>4.1231553659851941E-2</v>
      </c>
      <c r="L116" s="25">
        <v>1108</v>
      </c>
      <c r="M116" s="25">
        <v>16710</v>
      </c>
      <c r="N116" s="25">
        <v>219</v>
      </c>
      <c r="O116" s="25">
        <v>1519</v>
      </c>
      <c r="P116" s="25">
        <v>248</v>
      </c>
      <c r="Q116" s="25">
        <v>156</v>
      </c>
      <c r="R116" s="25">
        <v>7</v>
      </c>
      <c r="S116" s="25">
        <v>56</v>
      </c>
      <c r="T116" s="25">
        <v>245</v>
      </c>
      <c r="U116" s="25">
        <v>129</v>
      </c>
      <c r="V116" s="97">
        <f>IF(ISBLANK('[1]Valori r%'!D98),0.5,IF('[1]Valori r%'!D98=0,0.0001,'[1]Valori r%'!D98))</f>
        <v>0.5</v>
      </c>
      <c r="W116" s="97">
        <f t="shared" si="8"/>
        <v>2.2148221489252009</v>
      </c>
      <c r="X116" s="99">
        <f t="shared" si="10"/>
        <v>7.1315658260310588</v>
      </c>
      <c r="Y116" s="131"/>
      <c r="Z116" s="101"/>
    </row>
    <row r="117" spans="1:26" ht="18" x14ac:dyDescent="0.35">
      <c r="A117" s="14" t="s">
        <v>195</v>
      </c>
      <c r="B117" s="15" t="s">
        <v>142</v>
      </c>
      <c r="C117" s="16">
        <v>46.626638</v>
      </c>
      <c r="D117" s="16">
        <v>11.158765000000001</v>
      </c>
      <c r="E117" s="17">
        <v>13166</v>
      </c>
      <c r="F117" s="17">
        <v>8165</v>
      </c>
      <c r="G117" s="17">
        <v>10789</v>
      </c>
      <c r="H117" s="18">
        <f t="shared" si="9"/>
        <v>11659</v>
      </c>
      <c r="I117" s="18">
        <f t="shared" si="11"/>
        <v>11304</v>
      </c>
      <c r="J117" s="18">
        <f t="shared" si="12"/>
        <v>355</v>
      </c>
      <c r="K117" s="19">
        <f t="shared" si="13"/>
        <v>3.0448580495754354E-2</v>
      </c>
      <c r="L117" s="17">
        <v>386</v>
      </c>
      <c r="M117" s="17">
        <v>10030</v>
      </c>
      <c r="N117" s="17">
        <v>73</v>
      </c>
      <c r="O117" s="17">
        <v>815</v>
      </c>
      <c r="P117" s="17">
        <v>100</v>
      </c>
      <c r="Q117" s="17">
        <v>102</v>
      </c>
      <c r="R117" s="17">
        <v>8</v>
      </c>
      <c r="S117" s="17">
        <v>43</v>
      </c>
      <c r="T117" s="17">
        <v>75</v>
      </c>
      <c r="U117" s="17">
        <v>27</v>
      </c>
      <c r="V117" s="20">
        <f>IF(ISBLANK('[1]Valori r%'!D99),0.5,IF('[1]Valori r%'!D99=0,0.0001,'[1]Valori r%'!D99))</f>
        <v>0.5</v>
      </c>
      <c r="W117" s="20">
        <f t="shared" si="8"/>
        <v>2.7039317506602121</v>
      </c>
      <c r="X117" s="98">
        <f t="shared" si="10"/>
        <v>3.6751419660967701</v>
      </c>
      <c r="Y117" s="130"/>
      <c r="Z117" s="101"/>
    </row>
    <row r="118" spans="1:26" ht="18" x14ac:dyDescent="0.35">
      <c r="A118" s="22" t="s">
        <v>196</v>
      </c>
      <c r="B118" s="23" t="s">
        <v>197</v>
      </c>
      <c r="C118" s="24">
        <v>46.634853</v>
      </c>
      <c r="D118" s="24">
        <v>11.145744000000001</v>
      </c>
      <c r="E118" s="25">
        <v>6471</v>
      </c>
      <c r="F118" s="25">
        <v>4234</v>
      </c>
      <c r="G118" s="25">
        <v>5726</v>
      </c>
      <c r="H118" s="26">
        <f t="shared" si="9"/>
        <v>6278</v>
      </c>
      <c r="I118" s="26">
        <f t="shared" si="11"/>
        <v>6017</v>
      </c>
      <c r="J118" s="26">
        <f t="shared" si="12"/>
        <v>261</v>
      </c>
      <c r="K118" s="27">
        <f t="shared" si="13"/>
        <v>4.1573749601784005E-2</v>
      </c>
      <c r="L118" s="25">
        <v>462</v>
      </c>
      <c r="M118" s="25">
        <v>5184</v>
      </c>
      <c r="N118" s="25">
        <v>36</v>
      </c>
      <c r="O118" s="25">
        <v>335</v>
      </c>
      <c r="P118" s="25">
        <v>27</v>
      </c>
      <c r="Q118" s="25">
        <v>26</v>
      </c>
      <c r="R118" s="25">
        <v>2</v>
      </c>
      <c r="S118" s="25">
        <v>7</v>
      </c>
      <c r="T118" s="25">
        <v>187</v>
      </c>
      <c r="U118" s="25">
        <v>12</v>
      </c>
      <c r="V118" s="97">
        <f>IF(ISBLANK('[1]Valori r%'!D100),0.5,IF('[1]Valori r%'!D100=0,0.0001,'[1]Valori r%'!D100))</f>
        <v>0.5</v>
      </c>
      <c r="W118" s="97">
        <f t="shared" si="8"/>
        <v>2.0367256252244972</v>
      </c>
      <c r="X118" s="99">
        <f t="shared" si="10"/>
        <v>2.0352748982905258</v>
      </c>
      <c r="Y118" s="131"/>
      <c r="Z118" s="101"/>
    </row>
    <row r="119" spans="1:26" ht="18" x14ac:dyDescent="0.35">
      <c r="A119" s="14" t="s">
        <v>198</v>
      </c>
      <c r="B119" s="15" t="s">
        <v>142</v>
      </c>
      <c r="C119" s="16">
        <v>46.598042</v>
      </c>
      <c r="D119" s="16">
        <v>11.157631</v>
      </c>
      <c r="E119" s="17">
        <v>6000</v>
      </c>
      <c r="F119" s="17">
        <v>5082</v>
      </c>
      <c r="G119" s="17">
        <v>5673</v>
      </c>
      <c r="H119" s="18">
        <f t="shared" si="9"/>
        <v>5851</v>
      </c>
      <c r="I119" s="18">
        <f t="shared" si="11"/>
        <v>5615</v>
      </c>
      <c r="J119" s="18">
        <f t="shared" si="12"/>
        <v>236</v>
      </c>
      <c r="K119" s="19">
        <f t="shared" si="13"/>
        <v>4.0334985472568793E-2</v>
      </c>
      <c r="L119" s="17">
        <v>340</v>
      </c>
      <c r="M119" s="17">
        <v>4761</v>
      </c>
      <c r="N119" s="17">
        <v>54</v>
      </c>
      <c r="O119" s="17">
        <v>460</v>
      </c>
      <c r="P119" s="17">
        <v>82</v>
      </c>
      <c r="Q119" s="17">
        <v>52</v>
      </c>
      <c r="R119" s="17">
        <v>4</v>
      </c>
      <c r="S119" s="17">
        <v>28</v>
      </c>
      <c r="T119" s="17">
        <v>47</v>
      </c>
      <c r="U119" s="17">
        <v>23</v>
      </c>
      <c r="V119" s="20">
        <f>IF(ISBLANK('[1]Valori r%'!D101),0.5,IF('[1]Valori r%'!D101=0,0.0001,'[1]Valori r%'!D101))</f>
        <v>0.5</v>
      </c>
      <c r="W119" s="20">
        <f t="shared" si="8"/>
        <v>2.4798997678595072</v>
      </c>
      <c r="X119" s="98">
        <f t="shared" si="10"/>
        <v>2.2407642778729562</v>
      </c>
      <c r="Y119" s="130"/>
      <c r="Z119" s="101"/>
    </row>
    <row r="120" spans="1:26" ht="18" x14ac:dyDescent="0.35">
      <c r="A120" s="22" t="s">
        <v>199</v>
      </c>
      <c r="B120" s="23" t="s">
        <v>168</v>
      </c>
      <c r="C120" s="24">
        <v>46.682285</v>
      </c>
      <c r="D120" s="24">
        <v>11.627902000000001</v>
      </c>
      <c r="E120" s="25">
        <v>3184</v>
      </c>
      <c r="F120" s="25">
        <v>1919</v>
      </c>
      <c r="G120" s="25">
        <v>2427</v>
      </c>
      <c r="H120" s="26">
        <f t="shared" si="9"/>
        <v>2903</v>
      </c>
      <c r="I120" s="26">
        <f t="shared" si="11"/>
        <v>2796</v>
      </c>
      <c r="J120" s="26">
        <f t="shared" si="12"/>
        <v>107</v>
      </c>
      <c r="K120" s="27">
        <f t="shared" si="13"/>
        <v>3.6858422321736133E-2</v>
      </c>
      <c r="L120" s="25">
        <v>170</v>
      </c>
      <c r="M120" s="25">
        <v>2297</v>
      </c>
      <c r="N120" s="25">
        <v>33</v>
      </c>
      <c r="O120" s="25">
        <v>296</v>
      </c>
      <c r="P120" s="25">
        <v>37</v>
      </c>
      <c r="Q120" s="25">
        <v>30</v>
      </c>
      <c r="R120" s="25">
        <v>1</v>
      </c>
      <c r="S120" s="25">
        <v>5</v>
      </c>
      <c r="T120" s="25">
        <v>13</v>
      </c>
      <c r="U120" s="25">
        <v>21</v>
      </c>
      <c r="V120" s="97">
        <f>IF(ISBLANK('[1]Valori r%'!D102),0.5,IF('[1]Valori r%'!D102=0,0.0001,'[1]Valori r%'!D102))</f>
        <v>0.5</v>
      </c>
      <c r="W120" s="97">
        <f t="shared" si="8"/>
        <v>2.2779797477365658</v>
      </c>
      <c r="X120" s="99">
        <f t="shared" si="10"/>
        <v>0.93321922679068314</v>
      </c>
      <c r="Y120" s="131"/>
      <c r="Z120" s="101"/>
    </row>
    <row r="121" spans="1:26" ht="18" x14ac:dyDescent="0.35">
      <c r="A121" s="14" t="s">
        <v>200</v>
      </c>
      <c r="B121" s="15" t="s">
        <v>168</v>
      </c>
      <c r="C121" s="16">
        <v>46.683543999999998</v>
      </c>
      <c r="D121" s="16">
        <v>11.635358999999999</v>
      </c>
      <c r="E121" s="17">
        <v>4506</v>
      </c>
      <c r="F121" s="17">
        <v>1008</v>
      </c>
      <c r="G121" s="17">
        <v>1773</v>
      </c>
      <c r="H121" s="18">
        <f t="shared" si="9"/>
        <v>3898</v>
      </c>
      <c r="I121" s="18">
        <f t="shared" si="11"/>
        <v>3437</v>
      </c>
      <c r="J121" s="18">
        <f t="shared" si="12"/>
        <v>461</v>
      </c>
      <c r="K121" s="19">
        <f t="shared" si="13"/>
        <v>0.11826577732170344</v>
      </c>
      <c r="L121" s="17">
        <v>574</v>
      </c>
      <c r="M121" s="17">
        <v>2435</v>
      </c>
      <c r="N121" s="17">
        <v>51</v>
      </c>
      <c r="O121" s="17">
        <v>377</v>
      </c>
      <c r="P121" s="17">
        <v>82</v>
      </c>
      <c r="Q121" s="17">
        <v>98</v>
      </c>
      <c r="R121" s="17">
        <v>10</v>
      </c>
      <c r="S121" s="17">
        <v>114</v>
      </c>
      <c r="T121" s="17">
        <v>116</v>
      </c>
      <c r="U121" s="17">
        <v>41</v>
      </c>
      <c r="V121" s="20">
        <f>IF(ISBLANK('[1]Valori r%'!D103),0.5,IF('[1]Valori r%'!D103=0,0.0001,'[1]Valori r%'!D103))</f>
        <v>0.5</v>
      </c>
      <c r="W121" s="20">
        <f t="shared" si="8"/>
        <v>3.2073948659503797</v>
      </c>
      <c r="X121" s="98">
        <f t="shared" si="10"/>
        <v>5.6611335009543078</v>
      </c>
      <c r="Y121" s="130"/>
      <c r="Z121" s="101"/>
    </row>
    <row r="122" spans="1:26" ht="18" x14ac:dyDescent="0.35">
      <c r="A122" s="22" t="s">
        <v>201</v>
      </c>
      <c r="B122" s="23" t="s">
        <v>47</v>
      </c>
      <c r="C122" s="24">
        <v>46.730562999999997</v>
      </c>
      <c r="D122" s="24">
        <v>11.644784</v>
      </c>
      <c r="E122" s="25">
        <v>13046</v>
      </c>
      <c r="F122" s="25">
        <v>7143</v>
      </c>
      <c r="G122" s="25">
        <v>9976</v>
      </c>
      <c r="H122" s="26">
        <f t="shared" si="9"/>
        <v>11408</v>
      </c>
      <c r="I122" s="26">
        <f t="shared" si="11"/>
        <v>10744</v>
      </c>
      <c r="J122" s="26">
        <f t="shared" si="12"/>
        <v>664</v>
      </c>
      <c r="K122" s="27">
        <f t="shared" si="13"/>
        <v>5.8204768583450209E-2</v>
      </c>
      <c r="L122" s="25">
        <v>329</v>
      </c>
      <c r="M122" s="25">
        <v>9367</v>
      </c>
      <c r="N122" s="25">
        <v>77</v>
      </c>
      <c r="O122" s="25">
        <v>971</v>
      </c>
      <c r="P122" s="25">
        <v>144</v>
      </c>
      <c r="Q122" s="25">
        <v>215</v>
      </c>
      <c r="R122" s="25">
        <v>19</v>
      </c>
      <c r="S122" s="25">
        <v>145</v>
      </c>
      <c r="T122" s="25">
        <v>103</v>
      </c>
      <c r="U122" s="25">
        <v>38</v>
      </c>
      <c r="V122" s="97">
        <f>IF(ISBLANK('[1]Valori r%'!D104),0.5,IF('[1]Valori r%'!D104=0,0.0001,'[1]Valori r%'!D104))</f>
        <v>0.5</v>
      </c>
      <c r="W122" s="97">
        <f t="shared" si="8"/>
        <v>3.2823874287432933</v>
      </c>
      <c r="X122" s="99">
        <f t="shared" si="10"/>
        <v>8.3446468433613461</v>
      </c>
      <c r="Y122" s="131"/>
      <c r="Z122" s="101"/>
    </row>
    <row r="123" spans="1:26" ht="18" x14ac:dyDescent="0.35">
      <c r="A123" s="14" t="s">
        <v>202</v>
      </c>
      <c r="B123" s="15" t="s">
        <v>168</v>
      </c>
      <c r="C123" s="16">
        <v>46.717674000000002</v>
      </c>
      <c r="D123" s="16">
        <v>11.650328999999999</v>
      </c>
      <c r="E123" s="17">
        <v>6599</v>
      </c>
      <c r="F123" s="17">
        <v>4381</v>
      </c>
      <c r="G123" s="17">
        <v>5015</v>
      </c>
      <c r="H123" s="18">
        <f t="shared" si="9"/>
        <v>8896</v>
      </c>
      <c r="I123" s="18">
        <f t="shared" si="11"/>
        <v>8145</v>
      </c>
      <c r="J123" s="18">
        <f t="shared" si="12"/>
        <v>751</v>
      </c>
      <c r="K123" s="19">
        <f t="shared" si="13"/>
        <v>8.4419964028776981E-2</v>
      </c>
      <c r="L123" s="17">
        <v>2862</v>
      </c>
      <c r="M123" s="17">
        <v>4147</v>
      </c>
      <c r="N123" s="17">
        <v>471</v>
      </c>
      <c r="O123" s="17">
        <v>665</v>
      </c>
      <c r="P123" s="17">
        <v>215</v>
      </c>
      <c r="Q123" s="17">
        <v>30</v>
      </c>
      <c r="R123" s="17">
        <v>9</v>
      </c>
      <c r="S123" s="17">
        <v>100</v>
      </c>
      <c r="T123" s="17">
        <v>103</v>
      </c>
      <c r="U123" s="17">
        <v>294</v>
      </c>
      <c r="V123" s="20">
        <f>IF(ISBLANK('[1]Valori r%'!D105),0.5,IF('[1]Valori r%'!D105=0,0.0001,'[1]Valori r%'!D105))</f>
        <v>0.5</v>
      </c>
      <c r="W123" s="20">
        <f t="shared" si="8"/>
        <v>2.2793328589224782</v>
      </c>
      <c r="X123" s="98">
        <f t="shared" si="10"/>
        <v>6.5538685992054377</v>
      </c>
      <c r="Y123" s="130"/>
      <c r="Z123" s="101"/>
    </row>
    <row r="124" spans="1:26" ht="18" x14ac:dyDescent="0.35">
      <c r="A124" s="22" t="s">
        <v>203</v>
      </c>
      <c r="B124" s="23" t="s">
        <v>89</v>
      </c>
      <c r="C124" s="24">
        <v>46.790365999999999</v>
      </c>
      <c r="D124" s="24">
        <v>11.941381</v>
      </c>
      <c r="E124" s="25">
        <v>6535</v>
      </c>
      <c r="F124" s="25">
        <v>5435</v>
      </c>
      <c r="G124" s="25">
        <v>6617</v>
      </c>
      <c r="H124" s="26">
        <f t="shared" si="9"/>
        <v>6282</v>
      </c>
      <c r="I124" s="26">
        <f t="shared" si="11"/>
        <v>6125</v>
      </c>
      <c r="J124" s="26">
        <f t="shared" si="12"/>
        <v>157</v>
      </c>
      <c r="K124" s="27">
        <f t="shared" si="13"/>
        <v>2.4992040751353074E-2</v>
      </c>
      <c r="L124" s="25">
        <v>128</v>
      </c>
      <c r="M124" s="25">
        <v>5588</v>
      </c>
      <c r="N124" s="25">
        <v>14</v>
      </c>
      <c r="O124" s="25">
        <v>395</v>
      </c>
      <c r="P124" s="25">
        <v>16</v>
      </c>
      <c r="Q124" s="25">
        <v>10</v>
      </c>
      <c r="R124" s="25">
        <v>0</v>
      </c>
      <c r="S124" s="25">
        <v>2</v>
      </c>
      <c r="T124" s="25">
        <v>125</v>
      </c>
      <c r="U124" s="25">
        <v>4</v>
      </c>
      <c r="V124" s="97">
        <f>IF(ISBLANK('[1]Valori r%'!D106),0.5,IF('[1]Valori r%'!D106=0,0.0001,'[1]Valori r%'!D106))</f>
        <v>0.5</v>
      </c>
      <c r="W124" s="97">
        <f t="shared" si="8"/>
        <v>1.8751661555782246</v>
      </c>
      <c r="X124" s="99">
        <f t="shared" si="10"/>
        <v>1.1271700738036667</v>
      </c>
      <c r="Y124" s="131"/>
      <c r="Z124" s="101"/>
    </row>
  </sheetData>
  <mergeCells count="37">
    <mergeCell ref="V3:X3"/>
    <mergeCell ref="V2:X2"/>
    <mergeCell ref="V1:X1"/>
    <mergeCell ref="A4:H6"/>
    <mergeCell ref="L16:P16"/>
    <mergeCell ref="L17:P17"/>
    <mergeCell ref="A1:H3"/>
    <mergeCell ref="V17:X17"/>
    <mergeCell ref="V16:X16"/>
    <mergeCell ref="V15:X15"/>
    <mergeCell ref="V14:X14"/>
    <mergeCell ref="V13:X13"/>
    <mergeCell ref="V12:X12"/>
    <mergeCell ref="V11:X11"/>
    <mergeCell ref="V10:X10"/>
    <mergeCell ref="V9:X9"/>
    <mergeCell ref="V8:X8"/>
    <mergeCell ref="V7:X7"/>
    <mergeCell ref="V6:X6"/>
    <mergeCell ref="V5:X5"/>
    <mergeCell ref="L9:P9"/>
    <mergeCell ref="L10:P10"/>
    <mergeCell ref="L11:P11"/>
    <mergeCell ref="L12:P12"/>
    <mergeCell ref="L13:P13"/>
    <mergeCell ref="L14:P14"/>
    <mergeCell ref="L15:P15"/>
    <mergeCell ref="L3:P3"/>
    <mergeCell ref="L4:P4"/>
    <mergeCell ref="Q1:U1"/>
    <mergeCell ref="L1:P1"/>
    <mergeCell ref="L2:P2"/>
    <mergeCell ref="L5:P5"/>
    <mergeCell ref="L6:P6"/>
    <mergeCell ref="L7:P7"/>
    <mergeCell ref="L8:P8"/>
    <mergeCell ref="V4:X4"/>
  </mergeCells>
  <pageMargins left="0.7" right="0.7" top="0.75" bottom="0.75" header="0.3" footer="0.3"/>
  <pageSetup paperSize="9" scale="35" orientation="portrait" r:id="rId1"/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CD2C-AFE4-4CE4-B882-9C53171CDF19}">
  <dimension ref="A1:AK1565"/>
  <sheetViews>
    <sheetView topLeftCell="K1" zoomScale="70" zoomScaleNormal="70" workbookViewId="0">
      <selection activeCell="AB24" sqref="AB24"/>
    </sheetView>
  </sheetViews>
  <sheetFormatPr defaultColWidth="8.88671875" defaultRowHeight="13.2" x14ac:dyDescent="0.25"/>
  <cols>
    <col min="1" max="17" width="10" style="45" customWidth="1"/>
    <col min="18" max="18" width="21.109375" style="45" customWidth="1"/>
    <col min="19" max="19" width="41.44140625" style="45" bestFit="1" customWidth="1"/>
    <col min="20" max="20" width="7.44140625" style="45" customWidth="1"/>
    <col min="21" max="22" width="16.5546875" style="45" customWidth="1"/>
    <col min="23" max="16384" width="8.88671875" style="45"/>
  </cols>
  <sheetData>
    <row r="1" spans="1:37" ht="21" thickBot="1" x14ac:dyDescent="0.3">
      <c r="A1" s="40" t="s">
        <v>225</v>
      </c>
      <c r="B1" s="40" t="s">
        <v>226</v>
      </c>
      <c r="C1" s="40" t="s">
        <v>227</v>
      </c>
      <c r="D1" s="40" t="s">
        <v>228</v>
      </c>
      <c r="E1" s="41" t="s">
        <v>229</v>
      </c>
      <c r="F1" s="42" t="s">
        <v>230</v>
      </c>
      <c r="G1" s="41" t="s">
        <v>231</v>
      </c>
      <c r="H1" s="41" t="s">
        <v>232</v>
      </c>
      <c r="I1" s="41" t="s">
        <v>233</v>
      </c>
      <c r="J1" s="41" t="s">
        <v>234</v>
      </c>
      <c r="K1" s="42" t="s">
        <v>235</v>
      </c>
      <c r="L1" s="42" t="s">
        <v>236</v>
      </c>
      <c r="M1" s="42" t="s">
        <v>237</v>
      </c>
      <c r="N1" s="42" t="s">
        <v>238</v>
      </c>
      <c r="O1" s="42" t="s">
        <v>239</v>
      </c>
      <c r="P1" s="40" t="s">
        <v>240</v>
      </c>
      <c r="Q1" s="40" t="s">
        <v>241</v>
      </c>
      <c r="R1" s="40" t="s">
        <v>221</v>
      </c>
      <c r="S1" s="40" t="s">
        <v>222</v>
      </c>
      <c r="T1" s="43" t="s">
        <v>242</v>
      </c>
      <c r="U1" s="43" t="s">
        <v>243</v>
      </c>
      <c r="V1" s="44"/>
      <c r="W1" s="79" t="s">
        <v>0</v>
      </c>
      <c r="X1" s="80"/>
      <c r="Y1" s="80"/>
      <c r="Z1" s="81" t="s">
        <v>1</v>
      </c>
      <c r="AA1" s="82"/>
      <c r="AB1" s="82"/>
      <c r="AC1" s="82"/>
      <c r="AD1" s="82"/>
      <c r="AE1" s="83" t="s">
        <v>2</v>
      </c>
      <c r="AF1" s="84"/>
      <c r="AH1" s="45" t="s">
        <v>34</v>
      </c>
      <c r="AI1" s="45" t="s">
        <v>35</v>
      </c>
    </row>
    <row r="2" spans="1:37" ht="14.4" x14ac:dyDescent="0.3">
      <c r="A2" s="46">
        <v>2002</v>
      </c>
      <c r="B2" s="47" t="s">
        <v>244</v>
      </c>
      <c r="C2" s="46" t="s">
        <v>228</v>
      </c>
      <c r="D2" s="48">
        <v>8670</v>
      </c>
      <c r="E2" s="48">
        <v>7848</v>
      </c>
      <c r="F2" s="48">
        <v>822</v>
      </c>
      <c r="G2" s="48">
        <v>394</v>
      </c>
      <c r="H2" s="48">
        <v>6971</v>
      </c>
      <c r="I2" s="48">
        <v>81</v>
      </c>
      <c r="J2" s="48">
        <v>403</v>
      </c>
      <c r="K2" s="48">
        <v>253</v>
      </c>
      <c r="L2" s="48">
        <v>219</v>
      </c>
      <c r="M2" s="48">
        <v>112</v>
      </c>
      <c r="N2" s="48">
        <v>198</v>
      </c>
      <c r="O2" s="48">
        <v>40</v>
      </c>
      <c r="P2" s="48">
        <v>81</v>
      </c>
      <c r="Q2" s="48">
        <v>365</v>
      </c>
      <c r="R2" s="46" t="s">
        <v>30</v>
      </c>
      <c r="S2" s="49" t="s">
        <v>245</v>
      </c>
      <c r="T2" s="50">
        <f>K2*$AE$2*$AH$2/SUM(K2:O2)+K2*$AE$3*$AI$2/SUM(K2:O2)+$AH$7*L2*$AH$4*$AE$4/SUM(K2:O2)+$AI$7*L2*$AH$4*$AE$6/SUM(K2:O2)+$AJ$7*L2*$AH$4*$AE$7/SUM(K2:O2)+$AK$7*L2*$AH$4*$AE$9/SUM(K2:O2)+L2*$AI$4*$AH$7*$AE$5/SUM(K2:O2)+L2*$AI$4*$AE$8*$AJ$7/SUM(K2:O2)+M2*$AH$4*$AE$10/SUM(K2:O2)+M2*$AI$4*$AE$11/SUM(K2:O2)+N2*$AH$4*$AE$12/SUM(K2:O2)+N2*$AI$4*$AE$13/SUM(K2:O2)+O2*$AE$17*$AK$17/SUM(K2:O2)+O2*$AE$16*$AJ$17/SUM(K2:O2)+O2*$AE$15*$AI$17/SUM(K2:O2)+O2*$AE$14*$AH$17/SUM(K2:O2)</f>
        <v>3.5398921133073866</v>
      </c>
      <c r="U2" s="51">
        <f>0.000001*F2*T2*365*0.5</f>
        <v>0.53103691537780751</v>
      </c>
      <c r="V2" s="52">
        <f>IF(SLOPE(U2:U21,A2:A21)&gt;0,SLOPE(U2:U21,A2:A21),0)</f>
        <v>9.1092638686058776E-3</v>
      </c>
      <c r="W2" s="75" t="s">
        <v>3</v>
      </c>
      <c r="X2" s="76"/>
      <c r="Y2" s="76"/>
      <c r="Z2" s="53">
        <v>40</v>
      </c>
      <c r="AA2" s="53">
        <v>80</v>
      </c>
      <c r="AB2" s="53"/>
      <c r="AC2" s="53"/>
      <c r="AD2" s="53"/>
      <c r="AE2" s="77">
        <f t="shared" ref="AE2:AE17" si="0">((Z2/80)^4)+((AA2/80)^4)+((AB2/80)^4)+((AC2/80)^4)+((AD2/80)^4)</f>
        <v>1.0625</v>
      </c>
      <c r="AF2" s="78"/>
      <c r="AH2" s="54">
        <v>0.7</v>
      </c>
      <c r="AI2" s="54">
        <f>1-AH2</f>
        <v>0.30000000000000004</v>
      </c>
    </row>
    <row r="3" spans="1:37" ht="14.4" x14ac:dyDescent="0.3">
      <c r="A3" s="47">
        <v>2003</v>
      </c>
      <c r="B3" s="47" t="s">
        <v>244</v>
      </c>
      <c r="C3" s="47" t="s">
        <v>228</v>
      </c>
      <c r="D3" s="55">
        <v>8472</v>
      </c>
      <c r="E3" s="55">
        <v>7697</v>
      </c>
      <c r="F3" s="55">
        <v>775</v>
      </c>
      <c r="G3" s="55">
        <v>376</v>
      </c>
      <c r="H3" s="55">
        <v>6811</v>
      </c>
      <c r="I3" s="55">
        <v>77</v>
      </c>
      <c r="J3" s="55">
        <v>432</v>
      </c>
      <c r="K3" s="55">
        <v>234</v>
      </c>
      <c r="L3" s="55">
        <v>212</v>
      </c>
      <c r="M3" s="55">
        <v>118</v>
      </c>
      <c r="N3" s="55">
        <v>168</v>
      </c>
      <c r="O3" s="55">
        <v>43</v>
      </c>
      <c r="P3" s="55">
        <v>79</v>
      </c>
      <c r="Q3" s="55">
        <v>365</v>
      </c>
      <c r="R3" s="47" t="s">
        <v>30</v>
      </c>
      <c r="S3" s="56" t="s">
        <v>245</v>
      </c>
      <c r="T3" s="50">
        <f t="shared" ref="T3:T66" si="1">K3*$AE$2*$AH$2/SUM(K3:O3)+K3*$AE$3*$AI$2/SUM(K3:O3)+$AH$7*L3*$AH$4*$AE$4/SUM(K3:O3)+$AI$7*L3*$AH$4*$AE$6/SUM(K3:O3)+$AJ$7*L3*$AH$4*$AE$7/SUM(K3:O3)+$AK$7*L3*$AH$4*$AE$9/SUM(K3:O3)+L3*$AI$4*$AH$7*$AE$5/SUM(K3:O3)+L3*$AI$4*$AE$8*$AJ$7/SUM(K3:O3)+M3*$AH$4*$AE$10/SUM(K3:O3)+M3*$AI$4*$AE$11/SUM(K3:O3)+N3*$AH$4*$AE$12/SUM(K3:O3)+N3*$AI$4*$AE$13/SUM(K3:O3)+O3*$AE$17*$AK$17/SUM(K3:O3)+O3*$AE$16*$AJ$17/SUM(K3:O3)+O3*$AE$15*$AI$17/SUM(K3:O3)+O3*$AE$14*$AH$17/SUM(K3:O3)</f>
        <v>3.509924716481855</v>
      </c>
      <c r="U3" s="51">
        <f t="shared" ref="U3:U66" si="2">0.000001*F3*T3*365*0.5</f>
        <v>0.49643497708740231</v>
      </c>
      <c r="V3" s="57"/>
      <c r="W3" s="75" t="s">
        <v>210</v>
      </c>
      <c r="X3" s="76"/>
      <c r="Y3" s="76"/>
      <c r="Z3" s="53">
        <v>40</v>
      </c>
      <c r="AA3" s="53">
        <v>50</v>
      </c>
      <c r="AB3" s="53"/>
      <c r="AC3" s="53"/>
      <c r="AD3" s="53"/>
      <c r="AE3" s="77">
        <f t="shared" si="0"/>
        <v>0.215087890625</v>
      </c>
      <c r="AF3" s="78"/>
    </row>
    <row r="4" spans="1:37" ht="14.4" x14ac:dyDescent="0.3">
      <c r="A4" s="47">
        <v>2004</v>
      </c>
      <c r="B4" s="47" t="s">
        <v>244</v>
      </c>
      <c r="C4" s="47" t="s">
        <v>228</v>
      </c>
      <c r="D4" s="55">
        <v>8039</v>
      </c>
      <c r="E4" s="55">
        <v>7282</v>
      </c>
      <c r="F4" s="55">
        <v>757</v>
      </c>
      <c r="G4" s="55">
        <v>355</v>
      </c>
      <c r="H4" s="55">
        <v>6432</v>
      </c>
      <c r="I4" s="55">
        <v>79</v>
      </c>
      <c r="J4" s="55">
        <v>417</v>
      </c>
      <c r="K4" s="55">
        <v>238</v>
      </c>
      <c r="L4" s="55">
        <v>198</v>
      </c>
      <c r="M4" s="55">
        <v>108</v>
      </c>
      <c r="N4" s="55">
        <v>170</v>
      </c>
      <c r="O4" s="55">
        <v>42</v>
      </c>
      <c r="P4" s="55">
        <v>80</v>
      </c>
      <c r="Q4" s="55">
        <v>366</v>
      </c>
      <c r="R4" s="47" t="s">
        <v>30</v>
      </c>
      <c r="S4" s="56" t="s">
        <v>245</v>
      </c>
      <c r="T4" s="50">
        <f t="shared" si="1"/>
        <v>3.4769631457454948</v>
      </c>
      <c r="U4" s="51">
        <f t="shared" si="2"/>
        <v>0.4803511509926045</v>
      </c>
      <c r="V4" s="44"/>
      <c r="W4" s="75" t="s">
        <v>4</v>
      </c>
      <c r="X4" s="76"/>
      <c r="Y4" s="76"/>
      <c r="Z4" s="53">
        <v>50</v>
      </c>
      <c r="AA4" s="53">
        <v>90</v>
      </c>
      <c r="AB4" s="53">
        <v>90</v>
      </c>
      <c r="AC4" s="53"/>
      <c r="AD4" s="53"/>
      <c r="AE4" s="77">
        <f t="shared" si="0"/>
        <v>3.356201171875</v>
      </c>
      <c r="AF4" s="78"/>
      <c r="AH4" s="54">
        <v>0.7</v>
      </c>
      <c r="AI4" s="54">
        <f>1-AH4</f>
        <v>0.30000000000000004</v>
      </c>
    </row>
    <row r="5" spans="1:37" ht="14.4" x14ac:dyDescent="0.3">
      <c r="A5" s="47">
        <v>2005</v>
      </c>
      <c r="B5" s="47" t="s">
        <v>244</v>
      </c>
      <c r="C5" s="47" t="s">
        <v>228</v>
      </c>
      <c r="D5" s="55">
        <v>7907</v>
      </c>
      <c r="E5" s="55">
        <v>7163</v>
      </c>
      <c r="F5" s="55">
        <v>745</v>
      </c>
      <c r="G5" s="55">
        <v>340</v>
      </c>
      <c r="H5" s="55">
        <v>6340</v>
      </c>
      <c r="I5" s="55">
        <v>81</v>
      </c>
      <c r="J5" s="55">
        <v>402</v>
      </c>
      <c r="K5" s="55">
        <v>222</v>
      </c>
      <c r="L5" s="55">
        <v>197</v>
      </c>
      <c r="M5" s="55">
        <v>104</v>
      </c>
      <c r="N5" s="55">
        <v>180</v>
      </c>
      <c r="O5" s="55">
        <v>41</v>
      </c>
      <c r="P5" s="55">
        <v>80</v>
      </c>
      <c r="Q5" s="55">
        <v>365</v>
      </c>
      <c r="R5" s="47" t="s">
        <v>30</v>
      </c>
      <c r="S5" s="56" t="s">
        <v>245</v>
      </c>
      <c r="T5" s="50">
        <f t="shared" si="1"/>
        <v>3.5626957669822112</v>
      </c>
      <c r="U5" s="51">
        <f t="shared" si="2"/>
        <v>0.4843930232183189</v>
      </c>
      <c r="V5" s="44"/>
      <c r="W5" s="75" t="s">
        <v>31</v>
      </c>
      <c r="X5" s="76"/>
      <c r="Y5" s="76"/>
      <c r="Z5" s="53">
        <v>50</v>
      </c>
      <c r="AA5" s="53">
        <v>50</v>
      </c>
      <c r="AB5" s="53">
        <v>50</v>
      </c>
      <c r="AC5" s="53"/>
      <c r="AD5" s="53"/>
      <c r="AE5" s="77">
        <f t="shared" si="0"/>
        <v>0.457763671875</v>
      </c>
      <c r="AF5" s="78"/>
    </row>
    <row r="6" spans="1:37" ht="14.4" x14ac:dyDescent="0.3">
      <c r="A6" s="47">
        <v>2006</v>
      </c>
      <c r="B6" s="47" t="s">
        <v>244</v>
      </c>
      <c r="C6" s="47" t="s">
        <v>228</v>
      </c>
      <c r="D6" s="55">
        <v>7830</v>
      </c>
      <c r="E6" s="55">
        <v>7100</v>
      </c>
      <c r="F6" s="55">
        <v>730</v>
      </c>
      <c r="G6" s="55">
        <v>351</v>
      </c>
      <c r="H6" s="55">
        <v>6255</v>
      </c>
      <c r="I6" s="55">
        <v>88</v>
      </c>
      <c r="J6" s="55">
        <v>406</v>
      </c>
      <c r="K6" s="55">
        <v>220</v>
      </c>
      <c r="L6" s="55">
        <v>200</v>
      </c>
      <c r="M6" s="55">
        <v>96</v>
      </c>
      <c r="N6" s="55">
        <v>174</v>
      </c>
      <c r="O6" s="55">
        <v>39</v>
      </c>
      <c r="P6" s="55">
        <v>80</v>
      </c>
      <c r="Q6" s="55">
        <v>365</v>
      </c>
      <c r="R6" s="47" t="s">
        <v>30</v>
      </c>
      <c r="S6" s="56" t="s">
        <v>245</v>
      </c>
      <c r="T6" s="50">
        <f t="shared" si="1"/>
        <v>3.5361543531378601</v>
      </c>
      <c r="U6" s="51">
        <f t="shared" si="2"/>
        <v>0.47110416369679142</v>
      </c>
      <c r="V6" s="44"/>
      <c r="W6" s="75" t="s">
        <v>208</v>
      </c>
      <c r="X6" s="76"/>
      <c r="Y6" s="76"/>
      <c r="Z6" s="53">
        <v>70</v>
      </c>
      <c r="AA6" s="53">
        <v>130</v>
      </c>
      <c r="AB6" s="53">
        <v>130</v>
      </c>
      <c r="AC6" s="53"/>
      <c r="AD6" s="53"/>
      <c r="AE6" s="77">
        <f t="shared" si="0"/>
        <v>14.531982421875</v>
      </c>
      <c r="AF6" s="78"/>
      <c r="AH6" s="58" t="s">
        <v>205</v>
      </c>
      <c r="AI6" s="58" t="s">
        <v>209</v>
      </c>
      <c r="AJ6" s="58" t="s">
        <v>206</v>
      </c>
      <c r="AK6" s="58" t="s">
        <v>207</v>
      </c>
    </row>
    <row r="7" spans="1:37" ht="14.4" x14ac:dyDescent="0.3">
      <c r="A7" s="59">
        <v>2007</v>
      </c>
      <c r="B7" s="59" t="s">
        <v>244</v>
      </c>
      <c r="C7" s="59" t="s">
        <v>228</v>
      </c>
      <c r="D7" s="60">
        <v>7741</v>
      </c>
      <c r="E7" s="60">
        <v>6933</v>
      </c>
      <c r="F7" s="60">
        <v>807</v>
      </c>
      <c r="G7" s="60">
        <v>338</v>
      </c>
      <c r="H7" s="60">
        <v>6095</v>
      </c>
      <c r="I7" s="60">
        <v>84</v>
      </c>
      <c r="J7" s="60">
        <v>417</v>
      </c>
      <c r="K7" s="60">
        <v>245</v>
      </c>
      <c r="L7" s="60">
        <v>221</v>
      </c>
      <c r="M7" s="60">
        <v>104</v>
      </c>
      <c r="N7" s="60">
        <v>198</v>
      </c>
      <c r="O7" s="60">
        <v>39</v>
      </c>
      <c r="P7" s="60">
        <v>79</v>
      </c>
      <c r="Q7" s="60">
        <v>358</v>
      </c>
      <c r="R7" s="59" t="s">
        <v>30</v>
      </c>
      <c r="S7" s="61" t="s">
        <v>245</v>
      </c>
      <c r="T7" s="50">
        <f t="shared" si="1"/>
        <v>3.5527847414832134</v>
      </c>
      <c r="U7" s="51">
        <f t="shared" si="2"/>
        <v>0.52324525476379402</v>
      </c>
      <c r="V7" s="44"/>
      <c r="W7" s="75" t="s">
        <v>206</v>
      </c>
      <c r="X7" s="76"/>
      <c r="Y7" s="76"/>
      <c r="Z7" s="53">
        <v>50</v>
      </c>
      <c r="AA7" s="53">
        <v>90</v>
      </c>
      <c r="AB7" s="53">
        <v>90</v>
      </c>
      <c r="AC7" s="53">
        <v>90</v>
      </c>
      <c r="AD7" s="53"/>
      <c r="AE7" s="77">
        <f t="shared" si="0"/>
        <v>4.9580078125</v>
      </c>
      <c r="AF7" s="78"/>
      <c r="AH7" s="62">
        <v>0.45</v>
      </c>
      <c r="AI7" s="62">
        <v>0.05</v>
      </c>
      <c r="AJ7" s="62">
        <v>0.45</v>
      </c>
      <c r="AK7" s="62">
        <v>0.05</v>
      </c>
    </row>
    <row r="8" spans="1:37" ht="14.4" x14ac:dyDescent="0.3">
      <c r="A8" s="47">
        <v>2008</v>
      </c>
      <c r="B8" s="47" t="s">
        <v>244</v>
      </c>
      <c r="C8" s="47" t="s">
        <v>228</v>
      </c>
      <c r="D8" s="55">
        <v>7457</v>
      </c>
      <c r="E8" s="55">
        <v>6616</v>
      </c>
      <c r="F8" s="55">
        <v>841</v>
      </c>
      <c r="G8" s="55">
        <v>313</v>
      </c>
      <c r="H8" s="55">
        <v>5813</v>
      </c>
      <c r="I8" s="55">
        <v>81</v>
      </c>
      <c r="J8" s="55">
        <v>408</v>
      </c>
      <c r="K8" s="55">
        <v>253</v>
      </c>
      <c r="L8" s="55">
        <v>232</v>
      </c>
      <c r="M8" s="55">
        <v>104</v>
      </c>
      <c r="N8" s="55">
        <v>215</v>
      </c>
      <c r="O8" s="55">
        <v>36</v>
      </c>
      <c r="P8" s="55">
        <v>78</v>
      </c>
      <c r="Q8" s="55">
        <v>366</v>
      </c>
      <c r="R8" s="47" t="s">
        <v>30</v>
      </c>
      <c r="S8" s="56" t="s">
        <v>245</v>
      </c>
      <c r="T8" s="50">
        <f t="shared" si="1"/>
        <v>3.5885537748790921</v>
      </c>
      <c r="U8" s="51">
        <f t="shared" si="2"/>
        <v>0.55078020475288025</v>
      </c>
      <c r="V8" s="44"/>
      <c r="W8" s="75" t="s">
        <v>212</v>
      </c>
      <c r="X8" s="76"/>
      <c r="Y8" s="76"/>
      <c r="Z8" s="53">
        <v>50</v>
      </c>
      <c r="AA8" s="53">
        <v>40</v>
      </c>
      <c r="AB8" s="53">
        <v>50</v>
      </c>
      <c r="AC8" s="53">
        <v>40</v>
      </c>
      <c r="AD8" s="53"/>
      <c r="AE8" s="77">
        <f t="shared" si="0"/>
        <v>0.43017578125</v>
      </c>
      <c r="AF8" s="78"/>
      <c r="AH8" s="54"/>
      <c r="AI8" s="54"/>
      <c r="AJ8" s="54"/>
      <c r="AK8" s="54"/>
    </row>
    <row r="9" spans="1:37" ht="14.4" x14ac:dyDescent="0.3">
      <c r="A9" s="47">
        <v>2009</v>
      </c>
      <c r="B9" s="47" t="s">
        <v>244</v>
      </c>
      <c r="C9" s="47" t="s">
        <v>228</v>
      </c>
      <c r="D9" s="55">
        <v>7542</v>
      </c>
      <c r="E9" s="55">
        <v>6733</v>
      </c>
      <c r="F9" s="55">
        <v>809</v>
      </c>
      <c r="G9" s="55">
        <v>337</v>
      </c>
      <c r="H9" s="55">
        <v>5898</v>
      </c>
      <c r="I9" s="55">
        <v>79</v>
      </c>
      <c r="J9" s="55">
        <v>419</v>
      </c>
      <c r="K9" s="55">
        <v>235</v>
      </c>
      <c r="L9" s="55">
        <v>230</v>
      </c>
      <c r="M9" s="55">
        <v>99</v>
      </c>
      <c r="N9" s="55">
        <v>212</v>
      </c>
      <c r="O9" s="55">
        <v>32</v>
      </c>
      <c r="P9" s="55">
        <v>78</v>
      </c>
      <c r="Q9" s="55">
        <v>365</v>
      </c>
      <c r="R9" s="47" t="s">
        <v>30</v>
      </c>
      <c r="S9" s="56" t="s">
        <v>245</v>
      </c>
      <c r="T9" s="50">
        <f t="shared" si="1"/>
        <v>3.6391311222491871</v>
      </c>
      <c r="U9" s="51">
        <f t="shared" si="2"/>
        <v>0.53729041671667555</v>
      </c>
      <c r="V9" s="44"/>
      <c r="W9" s="75" t="s">
        <v>207</v>
      </c>
      <c r="X9" s="76"/>
      <c r="Y9" s="76"/>
      <c r="Z9" s="53">
        <v>70</v>
      </c>
      <c r="AA9" s="53">
        <v>70</v>
      </c>
      <c r="AB9" s="53">
        <v>130</v>
      </c>
      <c r="AC9" s="53">
        <v>130</v>
      </c>
      <c r="AD9" s="53"/>
      <c r="AE9" s="77">
        <f t="shared" si="0"/>
        <v>15.1181640625</v>
      </c>
      <c r="AF9" s="78"/>
      <c r="AH9" s="54"/>
      <c r="AI9" s="54"/>
    </row>
    <row r="10" spans="1:37" ht="14.4" x14ac:dyDescent="0.3">
      <c r="A10" s="47">
        <v>2010</v>
      </c>
      <c r="B10" s="47" t="s">
        <v>244</v>
      </c>
      <c r="C10" s="47" t="s">
        <v>228</v>
      </c>
      <c r="D10" s="55">
        <v>7680</v>
      </c>
      <c r="E10" s="55">
        <v>6834</v>
      </c>
      <c r="F10" s="55">
        <v>845</v>
      </c>
      <c r="G10" s="55">
        <v>319</v>
      </c>
      <c r="H10" s="55">
        <v>6003</v>
      </c>
      <c r="I10" s="55">
        <v>79</v>
      </c>
      <c r="J10" s="55">
        <v>433</v>
      </c>
      <c r="K10" s="55">
        <v>250</v>
      </c>
      <c r="L10" s="55">
        <v>242</v>
      </c>
      <c r="M10" s="55">
        <v>101</v>
      </c>
      <c r="N10" s="55">
        <v>222</v>
      </c>
      <c r="O10" s="55">
        <v>30</v>
      </c>
      <c r="P10" s="55">
        <v>78</v>
      </c>
      <c r="Q10" s="55">
        <v>365</v>
      </c>
      <c r="R10" s="47" t="s">
        <v>30</v>
      </c>
      <c r="S10" s="56" t="s">
        <v>245</v>
      </c>
      <c r="T10" s="50">
        <f t="shared" si="1"/>
        <v>3.6288025928023293</v>
      </c>
      <c r="U10" s="51">
        <f t="shared" si="2"/>
        <v>0.55960671984252919</v>
      </c>
      <c r="V10" s="44"/>
      <c r="W10" s="75" t="s">
        <v>5</v>
      </c>
      <c r="X10" s="76"/>
      <c r="Y10" s="76"/>
      <c r="Z10" s="53">
        <v>50</v>
      </c>
      <c r="AA10" s="53">
        <v>100</v>
      </c>
      <c r="AB10" s="53">
        <v>90</v>
      </c>
      <c r="AC10" s="53">
        <v>90</v>
      </c>
      <c r="AD10" s="53">
        <v>90</v>
      </c>
      <c r="AE10" s="77">
        <f t="shared" si="0"/>
        <v>7.3994140625</v>
      </c>
      <c r="AF10" s="78"/>
      <c r="AH10" s="54">
        <v>0.7</v>
      </c>
      <c r="AI10" s="54">
        <f>1-AH10</f>
        <v>0.30000000000000004</v>
      </c>
    </row>
    <row r="11" spans="1:37" ht="14.4" x14ac:dyDescent="0.3">
      <c r="A11" s="47">
        <v>2011</v>
      </c>
      <c r="B11" s="47" t="s">
        <v>244</v>
      </c>
      <c r="C11" s="47" t="s">
        <v>228</v>
      </c>
      <c r="D11" s="55">
        <v>7625</v>
      </c>
      <c r="E11" s="55">
        <v>6895</v>
      </c>
      <c r="F11" s="55">
        <v>730</v>
      </c>
      <c r="G11" s="55">
        <v>355</v>
      </c>
      <c r="H11" s="55">
        <v>6087</v>
      </c>
      <c r="I11" s="55">
        <v>66</v>
      </c>
      <c r="J11" s="55">
        <v>386</v>
      </c>
      <c r="K11" s="55">
        <v>203</v>
      </c>
      <c r="L11" s="55">
        <v>216</v>
      </c>
      <c r="M11" s="55">
        <v>89</v>
      </c>
      <c r="N11" s="55">
        <v>202</v>
      </c>
      <c r="O11" s="55">
        <v>19</v>
      </c>
      <c r="P11" s="55">
        <v>83</v>
      </c>
      <c r="Q11" s="55">
        <v>365</v>
      </c>
      <c r="R11" s="47" t="s">
        <v>30</v>
      </c>
      <c r="S11" s="56" t="s">
        <v>245</v>
      </c>
      <c r="T11" s="50">
        <f t="shared" si="1"/>
        <v>3.7371567161779828</v>
      </c>
      <c r="U11" s="51">
        <f t="shared" si="2"/>
        <v>0.49788270351281178</v>
      </c>
      <c r="V11" s="44"/>
      <c r="W11" s="75" t="s">
        <v>32</v>
      </c>
      <c r="X11" s="76"/>
      <c r="Y11" s="76"/>
      <c r="Z11" s="53">
        <v>50</v>
      </c>
      <c r="AA11" s="53">
        <v>30</v>
      </c>
      <c r="AB11" s="53">
        <v>30</v>
      </c>
      <c r="AC11" s="53">
        <v>30</v>
      </c>
      <c r="AD11" s="53">
        <v>30</v>
      </c>
      <c r="AE11" s="77">
        <f t="shared" si="0"/>
        <v>0.231689453125</v>
      </c>
      <c r="AF11" s="78"/>
    </row>
    <row r="12" spans="1:37" ht="14.4" x14ac:dyDescent="0.3">
      <c r="A12" s="47">
        <v>2012</v>
      </c>
      <c r="B12" s="47" t="s">
        <v>244</v>
      </c>
      <c r="C12" s="47" t="s">
        <v>228</v>
      </c>
      <c r="D12" s="55">
        <v>7364</v>
      </c>
      <c r="E12" s="55">
        <v>6584</v>
      </c>
      <c r="F12" s="55">
        <v>781</v>
      </c>
      <c r="G12" s="55">
        <v>349</v>
      </c>
      <c r="H12" s="55">
        <v>5732</v>
      </c>
      <c r="I12" s="55">
        <v>79</v>
      </c>
      <c r="J12" s="55">
        <v>424</v>
      </c>
      <c r="K12" s="55">
        <v>214</v>
      </c>
      <c r="L12" s="55">
        <v>221</v>
      </c>
      <c r="M12" s="55">
        <v>96</v>
      </c>
      <c r="N12" s="55">
        <v>228</v>
      </c>
      <c r="O12" s="55">
        <v>21</v>
      </c>
      <c r="P12" s="55">
        <v>92</v>
      </c>
      <c r="Q12" s="55">
        <v>366</v>
      </c>
      <c r="R12" s="47" t="s">
        <v>30</v>
      </c>
      <c r="S12" s="56" t="s">
        <v>245</v>
      </c>
      <c r="T12" s="50">
        <f t="shared" si="1"/>
        <v>3.7852883817232565</v>
      </c>
      <c r="U12" s="51">
        <f t="shared" si="2"/>
        <v>0.53952661626797005</v>
      </c>
      <c r="V12" s="44"/>
      <c r="W12" s="75" t="s">
        <v>6</v>
      </c>
      <c r="X12" s="76"/>
      <c r="Y12" s="76"/>
      <c r="Z12" s="53">
        <v>60</v>
      </c>
      <c r="AA12" s="53">
        <v>110</v>
      </c>
      <c r="AB12" s="53">
        <v>90</v>
      </c>
      <c r="AC12" s="53">
        <v>90</v>
      </c>
      <c r="AD12" s="53">
        <v>90</v>
      </c>
      <c r="AE12" s="77">
        <f t="shared" si="0"/>
        <v>8.6962890625</v>
      </c>
      <c r="AF12" s="78"/>
      <c r="AH12" s="54">
        <v>0.7</v>
      </c>
      <c r="AI12" s="54">
        <f>1-AH12</f>
        <v>0.30000000000000004</v>
      </c>
    </row>
    <row r="13" spans="1:37" ht="14.4" x14ac:dyDescent="0.3">
      <c r="A13" s="47">
        <v>2013</v>
      </c>
      <c r="B13" s="47" t="s">
        <v>244</v>
      </c>
      <c r="C13" s="47" t="s">
        <v>228</v>
      </c>
      <c r="D13" s="55">
        <v>7239</v>
      </c>
      <c r="E13" s="55">
        <v>6487</v>
      </c>
      <c r="F13" s="55">
        <v>753</v>
      </c>
      <c r="G13" s="55">
        <v>294</v>
      </c>
      <c r="H13" s="55">
        <v>5634</v>
      </c>
      <c r="I13" s="55">
        <v>86</v>
      </c>
      <c r="J13" s="55">
        <v>473</v>
      </c>
      <c r="K13" s="55">
        <v>200</v>
      </c>
      <c r="L13" s="55">
        <v>208</v>
      </c>
      <c r="M13" s="55">
        <v>88</v>
      </c>
      <c r="N13" s="55">
        <v>233</v>
      </c>
      <c r="O13" s="55">
        <v>23</v>
      </c>
      <c r="P13" s="55">
        <v>87</v>
      </c>
      <c r="Q13" s="55">
        <v>365</v>
      </c>
      <c r="R13" s="47" t="s">
        <v>30</v>
      </c>
      <c r="S13" s="56" t="s">
        <v>245</v>
      </c>
      <c r="T13" s="50">
        <f t="shared" si="1"/>
        <v>3.835737434549535</v>
      </c>
      <c r="U13" s="51">
        <f t="shared" si="2"/>
        <v>0.52711662759938338</v>
      </c>
      <c r="V13" s="44"/>
      <c r="W13" s="75" t="s">
        <v>33</v>
      </c>
      <c r="X13" s="76"/>
      <c r="Y13" s="76"/>
      <c r="Z13" s="53">
        <v>40</v>
      </c>
      <c r="AA13" s="53">
        <v>30</v>
      </c>
      <c r="AB13" s="53">
        <v>30</v>
      </c>
      <c r="AC13" s="53">
        <v>40</v>
      </c>
      <c r="AD13" s="53">
        <v>40</v>
      </c>
      <c r="AE13" s="77">
        <f t="shared" si="0"/>
        <v>0.22705078125</v>
      </c>
      <c r="AF13" s="78"/>
    </row>
    <row r="14" spans="1:37" ht="14.4" x14ac:dyDescent="0.3">
      <c r="A14" s="59">
        <v>2014</v>
      </c>
      <c r="B14" s="59" t="s">
        <v>244</v>
      </c>
      <c r="C14" s="59" t="s">
        <v>228</v>
      </c>
      <c r="D14" s="60">
        <v>7677</v>
      </c>
      <c r="E14" s="60">
        <v>6853</v>
      </c>
      <c r="F14" s="60">
        <v>825</v>
      </c>
      <c r="G14" s="60">
        <v>304</v>
      </c>
      <c r="H14" s="60">
        <v>5958</v>
      </c>
      <c r="I14" s="60">
        <v>95</v>
      </c>
      <c r="J14" s="60">
        <v>497</v>
      </c>
      <c r="K14" s="60">
        <v>212</v>
      </c>
      <c r="L14" s="60">
        <v>231</v>
      </c>
      <c r="M14" s="60">
        <v>97</v>
      </c>
      <c r="N14" s="60">
        <v>260</v>
      </c>
      <c r="O14" s="60">
        <v>25</v>
      </c>
      <c r="P14" s="60">
        <v>82</v>
      </c>
      <c r="Q14" s="60">
        <v>365</v>
      </c>
      <c r="R14" s="59" t="s">
        <v>30</v>
      </c>
      <c r="S14" s="61" t="s">
        <v>245</v>
      </c>
      <c r="T14" s="50">
        <f t="shared" si="1"/>
        <v>3.8764279755563447</v>
      </c>
      <c r="U14" s="51">
        <f t="shared" si="2"/>
        <v>0.58364468706970207</v>
      </c>
      <c r="V14" s="44"/>
      <c r="W14" s="89" t="s">
        <v>211</v>
      </c>
      <c r="X14" s="90"/>
      <c r="Y14" s="90"/>
      <c r="Z14" s="64">
        <v>80</v>
      </c>
      <c r="AA14" s="64">
        <v>100</v>
      </c>
      <c r="AB14" s="64"/>
      <c r="AC14" s="64"/>
      <c r="AD14" s="64"/>
      <c r="AE14" s="91">
        <f t="shared" si="0"/>
        <v>3.44140625</v>
      </c>
      <c r="AF14" s="92"/>
      <c r="AH14" s="54">
        <v>0.5</v>
      </c>
      <c r="AI14" s="54">
        <f>1-AH14</f>
        <v>0.5</v>
      </c>
    </row>
    <row r="15" spans="1:37" ht="14.4" x14ac:dyDescent="0.3">
      <c r="A15" s="47">
        <v>2015</v>
      </c>
      <c r="B15" s="47" t="s">
        <v>244</v>
      </c>
      <c r="C15" s="47" t="s">
        <v>228</v>
      </c>
      <c r="D15" s="55">
        <v>7652</v>
      </c>
      <c r="E15" s="55">
        <v>6806</v>
      </c>
      <c r="F15" s="55">
        <v>847</v>
      </c>
      <c r="G15" s="55">
        <v>305</v>
      </c>
      <c r="H15" s="55">
        <v>5897</v>
      </c>
      <c r="I15" s="55">
        <v>100</v>
      </c>
      <c r="J15" s="55">
        <v>503</v>
      </c>
      <c r="K15" s="55">
        <v>216</v>
      </c>
      <c r="L15" s="55">
        <v>234</v>
      </c>
      <c r="M15" s="55">
        <v>101</v>
      </c>
      <c r="N15" s="55">
        <v>268</v>
      </c>
      <c r="O15" s="55">
        <v>28</v>
      </c>
      <c r="P15" s="55">
        <v>70</v>
      </c>
      <c r="Q15" s="55">
        <v>365</v>
      </c>
      <c r="R15" s="47" t="s">
        <v>30</v>
      </c>
      <c r="S15" s="56" t="s">
        <v>245</v>
      </c>
      <c r="T15" s="50">
        <f t="shared" si="1"/>
        <v>3.8821974933358541</v>
      </c>
      <c r="U15" s="51">
        <f t="shared" si="2"/>
        <v>0.60010038302612301</v>
      </c>
      <c r="V15" s="44"/>
      <c r="W15" s="75" t="s">
        <v>204</v>
      </c>
      <c r="X15" s="76"/>
      <c r="Y15" s="76"/>
      <c r="Z15" s="53">
        <v>40</v>
      </c>
      <c r="AA15" s="53">
        <v>60</v>
      </c>
      <c r="AB15" s="53"/>
      <c r="AC15" s="53"/>
      <c r="AD15" s="53"/>
      <c r="AE15" s="77">
        <f t="shared" si="0"/>
        <v>0.37890625</v>
      </c>
      <c r="AF15" s="78"/>
      <c r="AJ15" s="54"/>
    </row>
    <row r="16" spans="1:37" ht="14.4" x14ac:dyDescent="0.3">
      <c r="A16" s="59">
        <v>2016</v>
      </c>
      <c r="B16" s="59" t="s">
        <v>244</v>
      </c>
      <c r="C16" s="59" t="s">
        <v>228</v>
      </c>
      <c r="D16" s="60">
        <v>8107</v>
      </c>
      <c r="E16" s="60">
        <v>7112</v>
      </c>
      <c r="F16" s="60">
        <v>995</v>
      </c>
      <c r="G16" s="60">
        <v>388</v>
      </c>
      <c r="H16" s="60">
        <v>6016</v>
      </c>
      <c r="I16" s="60">
        <v>121</v>
      </c>
      <c r="J16" s="60">
        <v>587</v>
      </c>
      <c r="K16" s="60">
        <v>262</v>
      </c>
      <c r="L16" s="60">
        <v>267</v>
      </c>
      <c r="M16" s="60">
        <v>122</v>
      </c>
      <c r="N16" s="60">
        <v>303</v>
      </c>
      <c r="O16" s="60">
        <v>42</v>
      </c>
      <c r="P16" s="60">
        <v>46</v>
      </c>
      <c r="Q16" s="60">
        <v>366</v>
      </c>
      <c r="R16" s="59" t="s">
        <v>30</v>
      </c>
      <c r="S16" s="61" t="s">
        <v>245</v>
      </c>
      <c r="T16" s="50">
        <f t="shared" si="1"/>
        <v>3.8160035687182323</v>
      </c>
      <c r="U16" s="51">
        <f t="shared" si="2"/>
        <v>0.69293854803462207</v>
      </c>
      <c r="V16" s="44"/>
      <c r="W16" s="75" t="s">
        <v>214</v>
      </c>
      <c r="X16" s="76"/>
      <c r="Y16" s="76"/>
      <c r="Z16" s="53">
        <v>50</v>
      </c>
      <c r="AA16" s="53">
        <v>70</v>
      </c>
      <c r="AB16" s="53">
        <v>70</v>
      </c>
      <c r="AC16" s="53"/>
      <c r="AD16" s="53"/>
      <c r="AE16" s="77">
        <f t="shared" si="0"/>
        <v>1.324951171875</v>
      </c>
      <c r="AF16" s="78"/>
      <c r="AH16" s="45" t="s">
        <v>215</v>
      </c>
      <c r="AI16" s="45" t="s">
        <v>216</v>
      </c>
      <c r="AJ16" s="45" t="s">
        <v>205</v>
      </c>
      <c r="AK16" s="45" t="s">
        <v>217</v>
      </c>
    </row>
    <row r="17" spans="1:37" ht="15" thickBot="1" x14ac:dyDescent="0.35">
      <c r="A17" s="59">
        <v>2019</v>
      </c>
      <c r="B17" s="59" t="s">
        <v>244</v>
      </c>
      <c r="C17" s="59" t="s">
        <v>228</v>
      </c>
      <c r="D17" s="60">
        <v>8264</v>
      </c>
      <c r="E17" s="60">
        <v>7225</v>
      </c>
      <c r="F17" s="60">
        <v>1039</v>
      </c>
      <c r="G17" s="60">
        <v>461</v>
      </c>
      <c r="H17" s="60">
        <v>6035</v>
      </c>
      <c r="I17" s="60">
        <v>145</v>
      </c>
      <c r="J17" s="60">
        <v>585</v>
      </c>
      <c r="K17" s="60">
        <v>267</v>
      </c>
      <c r="L17" s="60">
        <v>275</v>
      </c>
      <c r="M17" s="60">
        <v>136</v>
      </c>
      <c r="N17" s="60">
        <v>311</v>
      </c>
      <c r="O17" s="60">
        <v>50</v>
      </c>
      <c r="P17" s="60">
        <v>82</v>
      </c>
      <c r="Q17" s="60">
        <v>236</v>
      </c>
      <c r="R17" s="59" t="s">
        <v>30</v>
      </c>
      <c r="S17" s="61" t="s">
        <v>245</v>
      </c>
      <c r="T17" s="50">
        <f t="shared" si="1"/>
        <v>3.8229367356213158</v>
      </c>
      <c r="U17" s="51">
        <f t="shared" si="2"/>
        <v>0.72489570646667489</v>
      </c>
      <c r="V17" s="44"/>
      <c r="W17" s="85" t="s">
        <v>213</v>
      </c>
      <c r="X17" s="86"/>
      <c r="Y17" s="86"/>
      <c r="Z17" s="63">
        <v>40</v>
      </c>
      <c r="AA17" s="63">
        <v>40</v>
      </c>
      <c r="AB17" s="63">
        <v>40</v>
      </c>
      <c r="AC17" s="63"/>
      <c r="AD17" s="63"/>
      <c r="AE17" s="87">
        <f t="shared" si="0"/>
        <v>0.1875</v>
      </c>
      <c r="AF17" s="88"/>
      <c r="AH17" s="54">
        <f>85%*AH14</f>
        <v>0.42499999999999999</v>
      </c>
      <c r="AI17" s="54">
        <f>85%*AI14</f>
        <v>0.42499999999999999</v>
      </c>
      <c r="AJ17" s="54">
        <v>0.12</v>
      </c>
      <c r="AK17" s="54">
        <v>0.03</v>
      </c>
    </row>
    <row r="18" spans="1:37" x14ac:dyDescent="0.25">
      <c r="A18" s="59">
        <v>2020</v>
      </c>
      <c r="B18" s="59" t="s">
        <v>244</v>
      </c>
      <c r="C18" s="59" t="s">
        <v>228</v>
      </c>
      <c r="D18" s="60">
        <v>5948</v>
      </c>
      <c r="E18" s="60">
        <v>5207</v>
      </c>
      <c r="F18" s="60">
        <v>723</v>
      </c>
      <c r="G18" s="60">
        <v>206</v>
      </c>
      <c r="H18" s="60">
        <v>4417</v>
      </c>
      <c r="I18" s="60">
        <v>52</v>
      </c>
      <c r="J18" s="60">
        <v>532</v>
      </c>
      <c r="K18" s="60">
        <v>111</v>
      </c>
      <c r="L18" s="60">
        <v>145</v>
      </c>
      <c r="M18" s="60">
        <v>45</v>
      </c>
      <c r="N18" s="60">
        <v>375</v>
      </c>
      <c r="O18" s="60">
        <v>47</v>
      </c>
      <c r="P18" s="60">
        <v>83</v>
      </c>
      <c r="Q18" s="60">
        <v>337</v>
      </c>
      <c r="R18" s="59" t="s">
        <v>30</v>
      </c>
      <c r="S18" s="61" t="s">
        <v>245</v>
      </c>
      <c r="T18" s="50">
        <f t="shared" si="1"/>
        <v>4.5171540311230327</v>
      </c>
      <c r="U18" s="51">
        <f t="shared" si="2"/>
        <v>0.59602718152160639</v>
      </c>
      <c r="V18" s="44"/>
      <c r="W18" s="54"/>
      <c r="X18" s="54"/>
      <c r="Y18" s="54"/>
      <c r="AH18" s="54" t="s">
        <v>218</v>
      </c>
      <c r="AI18" s="54" t="s">
        <v>215</v>
      </c>
      <c r="AJ18" s="54" t="s">
        <v>205</v>
      </c>
      <c r="AK18" s="54" t="s">
        <v>211</v>
      </c>
    </row>
    <row r="19" spans="1:37" ht="14.4" x14ac:dyDescent="0.3">
      <c r="A19" s="59">
        <v>2021</v>
      </c>
      <c r="B19" s="59" t="s">
        <v>244</v>
      </c>
      <c r="C19" s="59" t="s">
        <v>228</v>
      </c>
      <c r="D19" s="60">
        <v>7020</v>
      </c>
      <c r="E19" s="60">
        <v>6201</v>
      </c>
      <c r="F19" s="60">
        <v>801</v>
      </c>
      <c r="G19" s="60">
        <v>257</v>
      </c>
      <c r="H19" s="60">
        <v>5230</v>
      </c>
      <c r="I19" s="60">
        <v>63</v>
      </c>
      <c r="J19" s="60">
        <v>651</v>
      </c>
      <c r="K19" s="60">
        <v>126</v>
      </c>
      <c r="L19" s="60">
        <v>162</v>
      </c>
      <c r="M19" s="60">
        <v>46</v>
      </c>
      <c r="N19" s="60">
        <v>409</v>
      </c>
      <c r="O19" s="60">
        <v>57</v>
      </c>
      <c r="P19" s="60">
        <v>82</v>
      </c>
      <c r="Q19" s="60">
        <v>365</v>
      </c>
      <c r="R19" s="59" t="s">
        <v>30</v>
      </c>
      <c r="S19" s="61" t="s">
        <v>245</v>
      </c>
      <c r="T19" s="50">
        <f t="shared" si="1"/>
        <v>4.4683099639892569</v>
      </c>
      <c r="U19" s="51">
        <f t="shared" si="2"/>
        <v>0.65318872131085959</v>
      </c>
      <c r="V19" s="44"/>
      <c r="W19" s="65"/>
      <c r="X19" s="65"/>
      <c r="Y19" s="65"/>
      <c r="AI19" s="65">
        <v>0.25</v>
      </c>
      <c r="AJ19" s="65">
        <v>0.25</v>
      </c>
      <c r="AK19" s="65">
        <v>0.25</v>
      </c>
    </row>
    <row r="20" spans="1:37" x14ac:dyDescent="0.25">
      <c r="A20" s="59">
        <v>2022</v>
      </c>
      <c r="B20" s="59" t="s">
        <v>244</v>
      </c>
      <c r="C20" s="59" t="s">
        <v>228</v>
      </c>
      <c r="D20" s="60">
        <v>7807</v>
      </c>
      <c r="E20" s="60">
        <v>7011</v>
      </c>
      <c r="F20" s="60">
        <v>774</v>
      </c>
      <c r="G20" s="60">
        <v>292</v>
      </c>
      <c r="H20" s="60">
        <v>5948</v>
      </c>
      <c r="I20" s="60">
        <v>70</v>
      </c>
      <c r="J20" s="60">
        <v>702</v>
      </c>
      <c r="K20" s="60">
        <v>113</v>
      </c>
      <c r="L20" s="60">
        <v>154</v>
      </c>
      <c r="M20" s="60">
        <v>45</v>
      </c>
      <c r="N20" s="60">
        <v>404</v>
      </c>
      <c r="O20" s="60">
        <v>58</v>
      </c>
      <c r="P20" s="60">
        <v>81</v>
      </c>
      <c r="Q20" s="60">
        <v>365</v>
      </c>
      <c r="R20" s="59" t="s">
        <v>30</v>
      </c>
      <c r="S20" s="61" t="s">
        <v>245</v>
      </c>
      <c r="T20" s="50">
        <f t="shared" si="1"/>
        <v>4.5215621751100201</v>
      </c>
      <c r="U20" s="51">
        <f t="shared" si="2"/>
        <v>0.63869326504516588</v>
      </c>
      <c r="V20" s="44"/>
    </row>
    <row r="21" spans="1:37" ht="13.8" thickBot="1" x14ac:dyDescent="0.3">
      <c r="A21" s="66">
        <v>2023</v>
      </c>
      <c r="B21" s="66" t="s">
        <v>244</v>
      </c>
      <c r="C21" s="66" t="s">
        <v>228</v>
      </c>
      <c r="D21" s="67">
        <v>7763</v>
      </c>
      <c r="E21" s="67">
        <v>6970</v>
      </c>
      <c r="F21" s="67">
        <v>772</v>
      </c>
      <c r="G21" s="67">
        <v>291</v>
      </c>
      <c r="H21" s="67">
        <v>5945</v>
      </c>
      <c r="I21" s="67">
        <v>65</v>
      </c>
      <c r="J21" s="67">
        <v>668</v>
      </c>
      <c r="K21" s="67">
        <v>105</v>
      </c>
      <c r="L21" s="67">
        <v>154</v>
      </c>
      <c r="M21" s="67">
        <v>43</v>
      </c>
      <c r="N21" s="67">
        <v>410</v>
      </c>
      <c r="O21" s="67">
        <v>60</v>
      </c>
      <c r="P21" s="67">
        <v>81</v>
      </c>
      <c r="Q21" s="67">
        <v>359</v>
      </c>
      <c r="R21" s="66" t="s">
        <v>30</v>
      </c>
      <c r="S21" s="68" t="s">
        <v>245</v>
      </c>
      <c r="T21" s="69">
        <f t="shared" si="1"/>
        <v>4.5637750370638361</v>
      </c>
      <c r="U21" s="70">
        <f t="shared" si="2"/>
        <v>0.64299026497192391</v>
      </c>
      <c r="V21" s="44"/>
    </row>
    <row r="22" spans="1:37" x14ac:dyDescent="0.25">
      <c r="A22" s="46">
        <v>2002</v>
      </c>
      <c r="B22" s="46" t="s">
        <v>246</v>
      </c>
      <c r="C22" s="46" t="s">
        <v>228</v>
      </c>
      <c r="D22" s="48">
        <v>11068</v>
      </c>
      <c r="E22" s="48">
        <v>10178</v>
      </c>
      <c r="F22" s="48">
        <v>890</v>
      </c>
      <c r="G22" s="48">
        <v>425</v>
      </c>
      <c r="H22" s="48">
        <v>9164</v>
      </c>
      <c r="I22" s="48">
        <v>77</v>
      </c>
      <c r="J22" s="48">
        <v>513</v>
      </c>
      <c r="K22" s="48">
        <v>339</v>
      </c>
      <c r="L22" s="48">
        <v>227</v>
      </c>
      <c r="M22" s="48">
        <v>91</v>
      </c>
      <c r="N22" s="48">
        <v>183</v>
      </c>
      <c r="O22" s="48">
        <v>50</v>
      </c>
      <c r="P22" s="48">
        <v>68</v>
      </c>
      <c r="Q22" s="48">
        <v>365</v>
      </c>
      <c r="R22" s="46" t="s">
        <v>247</v>
      </c>
      <c r="S22" s="49" t="s">
        <v>248</v>
      </c>
      <c r="T22" s="50">
        <f t="shared" si="1"/>
        <v>3.1739714972678197</v>
      </c>
      <c r="U22" s="51">
        <f t="shared" si="2"/>
        <v>0.51553232044372554</v>
      </c>
      <c r="V22" s="52">
        <f>IF(SLOPE(U22:U43,A22:A43)&gt;0,SLOPE(U22:U43,A22:A43),0)</f>
        <v>1.6017963526893449E-2</v>
      </c>
    </row>
    <row r="23" spans="1:37" x14ac:dyDescent="0.25">
      <c r="A23" s="47">
        <v>2003</v>
      </c>
      <c r="B23" s="47" t="s">
        <v>246</v>
      </c>
      <c r="C23" s="47" t="s">
        <v>228</v>
      </c>
      <c r="D23" s="55">
        <v>11061</v>
      </c>
      <c r="E23" s="55">
        <v>10181</v>
      </c>
      <c r="F23" s="55">
        <v>879</v>
      </c>
      <c r="G23" s="55">
        <v>390</v>
      </c>
      <c r="H23" s="55">
        <v>9162</v>
      </c>
      <c r="I23" s="55">
        <v>72</v>
      </c>
      <c r="J23" s="55">
        <v>557</v>
      </c>
      <c r="K23" s="55">
        <v>327</v>
      </c>
      <c r="L23" s="55">
        <v>229</v>
      </c>
      <c r="M23" s="55">
        <v>85</v>
      </c>
      <c r="N23" s="55">
        <v>185</v>
      </c>
      <c r="O23" s="55">
        <v>53</v>
      </c>
      <c r="P23" s="55">
        <v>69</v>
      </c>
      <c r="Q23" s="55">
        <v>365</v>
      </c>
      <c r="R23" s="47" t="s">
        <v>247</v>
      </c>
      <c r="S23" s="56" t="s">
        <v>248</v>
      </c>
      <c r="T23" s="50">
        <f t="shared" si="1"/>
        <v>3.1955287061046822</v>
      </c>
      <c r="U23" s="51">
        <f t="shared" si="2"/>
        <v>0.51261872621154791</v>
      </c>
      <c r="V23" s="57"/>
    </row>
    <row r="24" spans="1:37" x14ac:dyDescent="0.25">
      <c r="A24" s="47">
        <v>2004</v>
      </c>
      <c r="B24" s="47" t="s">
        <v>246</v>
      </c>
      <c r="C24" s="47" t="s">
        <v>228</v>
      </c>
      <c r="D24" s="55">
        <v>10899</v>
      </c>
      <c r="E24" s="55">
        <v>10051</v>
      </c>
      <c r="F24" s="55">
        <v>848</v>
      </c>
      <c r="G24" s="55">
        <v>372</v>
      </c>
      <c r="H24" s="55">
        <v>9042</v>
      </c>
      <c r="I24" s="55">
        <v>75</v>
      </c>
      <c r="J24" s="55">
        <v>562</v>
      </c>
      <c r="K24" s="55">
        <v>313</v>
      </c>
      <c r="L24" s="55">
        <v>214</v>
      </c>
      <c r="M24" s="55">
        <v>83</v>
      </c>
      <c r="N24" s="55">
        <v>186</v>
      </c>
      <c r="O24" s="55">
        <v>52</v>
      </c>
      <c r="P24" s="55">
        <v>69</v>
      </c>
      <c r="Q24" s="55">
        <v>366</v>
      </c>
      <c r="R24" s="47" t="s">
        <v>247</v>
      </c>
      <c r="S24" s="56" t="s">
        <v>248</v>
      </c>
      <c r="T24" s="50">
        <f t="shared" si="1"/>
        <v>3.2249692146733122</v>
      </c>
      <c r="U24" s="51">
        <f t="shared" si="2"/>
        <v>0.49909623566284178</v>
      </c>
      <c r="V24" s="44"/>
    </row>
    <row r="25" spans="1:37" x14ac:dyDescent="0.25">
      <c r="A25" s="47">
        <v>2005</v>
      </c>
      <c r="B25" s="47" t="s">
        <v>246</v>
      </c>
      <c r="C25" s="47" t="s">
        <v>228</v>
      </c>
      <c r="D25" s="55">
        <v>10854</v>
      </c>
      <c r="E25" s="55">
        <v>10015</v>
      </c>
      <c r="F25" s="55">
        <v>839</v>
      </c>
      <c r="G25" s="55">
        <v>371</v>
      </c>
      <c r="H25" s="55">
        <v>9004</v>
      </c>
      <c r="I25" s="55">
        <v>73</v>
      </c>
      <c r="J25" s="55">
        <v>567</v>
      </c>
      <c r="K25" s="55">
        <v>291</v>
      </c>
      <c r="L25" s="55">
        <v>224</v>
      </c>
      <c r="M25" s="55">
        <v>82</v>
      </c>
      <c r="N25" s="55">
        <v>190</v>
      </c>
      <c r="O25" s="55">
        <v>51</v>
      </c>
      <c r="P25" s="55">
        <v>69</v>
      </c>
      <c r="Q25" s="55">
        <v>365</v>
      </c>
      <c r="R25" s="47" t="s">
        <v>247</v>
      </c>
      <c r="S25" s="56" t="s">
        <v>248</v>
      </c>
      <c r="T25" s="50">
        <f t="shared" si="1"/>
        <v>3.3082846819529381</v>
      </c>
      <c r="U25" s="51">
        <f t="shared" si="2"/>
        <v>0.50655627978892903</v>
      </c>
      <c r="V25" s="44"/>
    </row>
    <row r="26" spans="1:37" x14ac:dyDescent="0.25">
      <c r="A26" s="47">
        <v>2006</v>
      </c>
      <c r="B26" s="47" t="s">
        <v>246</v>
      </c>
      <c r="C26" s="47" t="s">
        <v>228</v>
      </c>
      <c r="D26" s="55">
        <v>10816</v>
      </c>
      <c r="E26" s="55">
        <v>9964</v>
      </c>
      <c r="F26" s="55">
        <v>853</v>
      </c>
      <c r="G26" s="55">
        <v>379</v>
      </c>
      <c r="H26" s="55">
        <v>8939</v>
      </c>
      <c r="I26" s="55">
        <v>79</v>
      </c>
      <c r="J26" s="55">
        <v>567</v>
      </c>
      <c r="K26" s="55">
        <v>298</v>
      </c>
      <c r="L26" s="55">
        <v>228</v>
      </c>
      <c r="M26" s="55">
        <v>78</v>
      </c>
      <c r="N26" s="55">
        <v>192</v>
      </c>
      <c r="O26" s="55">
        <v>56</v>
      </c>
      <c r="P26" s="55">
        <v>68</v>
      </c>
      <c r="Q26" s="55">
        <v>365</v>
      </c>
      <c r="R26" s="47" t="s">
        <v>247</v>
      </c>
      <c r="S26" s="56" t="s">
        <v>248</v>
      </c>
      <c r="T26" s="50">
        <f t="shared" si="1"/>
        <v>3.2785948560831133</v>
      </c>
      <c r="U26" s="51">
        <f t="shared" si="2"/>
        <v>0.51038705773359838</v>
      </c>
      <c r="V26" s="44"/>
    </row>
    <row r="27" spans="1:37" x14ac:dyDescent="0.25">
      <c r="A27" s="59">
        <v>2007</v>
      </c>
      <c r="B27" s="59" t="s">
        <v>246</v>
      </c>
      <c r="C27" s="59" t="s">
        <v>228</v>
      </c>
      <c r="D27" s="60">
        <v>10811</v>
      </c>
      <c r="E27" s="60">
        <v>9921</v>
      </c>
      <c r="F27" s="60">
        <v>891</v>
      </c>
      <c r="G27" s="60">
        <v>386</v>
      </c>
      <c r="H27" s="60">
        <v>8860</v>
      </c>
      <c r="I27" s="60">
        <v>82</v>
      </c>
      <c r="J27" s="60">
        <v>592</v>
      </c>
      <c r="K27" s="60">
        <v>294</v>
      </c>
      <c r="L27" s="60">
        <v>242</v>
      </c>
      <c r="M27" s="60">
        <v>79</v>
      </c>
      <c r="N27" s="60">
        <v>213</v>
      </c>
      <c r="O27" s="60">
        <v>63</v>
      </c>
      <c r="P27" s="60">
        <v>66</v>
      </c>
      <c r="Q27" s="60">
        <v>340</v>
      </c>
      <c r="R27" s="59" t="s">
        <v>247</v>
      </c>
      <c r="S27" s="61" t="s">
        <v>248</v>
      </c>
      <c r="T27" s="50">
        <f t="shared" si="1"/>
        <v>3.3558191698889948</v>
      </c>
      <c r="U27" s="51">
        <f t="shared" si="2"/>
        <v>0.54568136566772463</v>
      </c>
      <c r="V27" s="44"/>
    </row>
    <row r="28" spans="1:37" x14ac:dyDescent="0.25">
      <c r="A28" s="47">
        <v>2008</v>
      </c>
      <c r="B28" s="47" t="s">
        <v>246</v>
      </c>
      <c r="C28" s="47" t="s">
        <v>228</v>
      </c>
      <c r="D28" s="55">
        <v>10501</v>
      </c>
      <c r="E28" s="55">
        <v>9621</v>
      </c>
      <c r="F28" s="55">
        <v>880</v>
      </c>
      <c r="G28" s="55">
        <v>354</v>
      </c>
      <c r="H28" s="55">
        <v>8580</v>
      </c>
      <c r="I28" s="55">
        <v>80</v>
      </c>
      <c r="J28" s="55">
        <v>608</v>
      </c>
      <c r="K28" s="55">
        <v>294</v>
      </c>
      <c r="L28" s="55">
        <v>230</v>
      </c>
      <c r="M28" s="55">
        <v>75</v>
      </c>
      <c r="N28" s="55">
        <v>217</v>
      </c>
      <c r="O28" s="55">
        <v>64</v>
      </c>
      <c r="P28" s="55">
        <v>65</v>
      </c>
      <c r="Q28" s="55">
        <v>366</v>
      </c>
      <c r="R28" s="47" t="s">
        <v>247</v>
      </c>
      <c r="S28" s="56" t="s">
        <v>248</v>
      </c>
      <c r="T28" s="50">
        <f t="shared" si="1"/>
        <v>3.3524199801358305</v>
      </c>
      <c r="U28" s="51">
        <f t="shared" si="2"/>
        <v>0.53839864880981436</v>
      </c>
      <c r="V28" s="44"/>
    </row>
    <row r="29" spans="1:37" x14ac:dyDescent="0.25">
      <c r="A29" s="47">
        <v>2009</v>
      </c>
      <c r="B29" s="47" t="s">
        <v>246</v>
      </c>
      <c r="C29" s="47" t="s">
        <v>228</v>
      </c>
      <c r="D29" s="55">
        <v>10611</v>
      </c>
      <c r="E29" s="55">
        <v>9752</v>
      </c>
      <c r="F29" s="55">
        <v>859</v>
      </c>
      <c r="G29" s="55">
        <v>381</v>
      </c>
      <c r="H29" s="55">
        <v>8686</v>
      </c>
      <c r="I29" s="55">
        <v>77</v>
      </c>
      <c r="J29" s="55">
        <v>608</v>
      </c>
      <c r="K29" s="55">
        <v>287</v>
      </c>
      <c r="L29" s="55">
        <v>224</v>
      </c>
      <c r="M29" s="55">
        <v>75</v>
      </c>
      <c r="N29" s="55">
        <v>214</v>
      </c>
      <c r="O29" s="55">
        <v>59</v>
      </c>
      <c r="P29" s="55">
        <v>66</v>
      </c>
      <c r="Q29" s="55">
        <v>365</v>
      </c>
      <c r="R29" s="47" t="s">
        <v>247</v>
      </c>
      <c r="S29" s="56" t="s">
        <v>248</v>
      </c>
      <c r="T29" s="50">
        <f t="shared" si="1"/>
        <v>3.3695043291618152</v>
      </c>
      <c r="U29" s="51">
        <f t="shared" si="2"/>
        <v>0.52822876992187484</v>
      </c>
      <c r="V29" s="44"/>
    </row>
    <row r="30" spans="1:37" x14ac:dyDescent="0.25">
      <c r="A30" s="47">
        <v>2010</v>
      </c>
      <c r="B30" s="47" t="s">
        <v>246</v>
      </c>
      <c r="C30" s="47" t="s">
        <v>228</v>
      </c>
      <c r="D30" s="55">
        <v>10837</v>
      </c>
      <c r="E30" s="55">
        <v>9915</v>
      </c>
      <c r="F30" s="55">
        <v>922</v>
      </c>
      <c r="G30" s="55">
        <v>366</v>
      </c>
      <c r="H30" s="55">
        <v>8828</v>
      </c>
      <c r="I30" s="55">
        <v>83</v>
      </c>
      <c r="J30" s="55">
        <v>637</v>
      </c>
      <c r="K30" s="55">
        <v>331</v>
      </c>
      <c r="L30" s="55">
        <v>223</v>
      </c>
      <c r="M30" s="55">
        <v>83</v>
      </c>
      <c r="N30" s="55">
        <v>231</v>
      </c>
      <c r="O30" s="55">
        <v>55</v>
      </c>
      <c r="P30" s="55">
        <v>67</v>
      </c>
      <c r="Q30" s="55">
        <v>365</v>
      </c>
      <c r="R30" s="47" t="s">
        <v>247</v>
      </c>
      <c r="S30" s="56" t="s">
        <v>248</v>
      </c>
      <c r="T30" s="50">
        <f t="shared" si="1"/>
        <v>3.3214250710467734</v>
      </c>
      <c r="U30" s="51">
        <f t="shared" si="2"/>
        <v>0.55887958957968531</v>
      </c>
      <c r="V30" s="44"/>
    </row>
    <row r="31" spans="1:37" x14ac:dyDescent="0.25">
      <c r="A31" s="59">
        <v>2011</v>
      </c>
      <c r="B31" s="59" t="s">
        <v>246</v>
      </c>
      <c r="C31" s="59" t="s">
        <v>228</v>
      </c>
      <c r="D31" s="60">
        <v>9340</v>
      </c>
      <c r="E31" s="60">
        <v>8546</v>
      </c>
      <c r="F31" s="60">
        <v>794</v>
      </c>
      <c r="G31" s="60">
        <v>335</v>
      </c>
      <c r="H31" s="60">
        <v>7533</v>
      </c>
      <c r="I31" s="60">
        <v>70</v>
      </c>
      <c r="J31" s="60">
        <v>609</v>
      </c>
      <c r="K31" s="60">
        <v>284</v>
      </c>
      <c r="L31" s="60">
        <v>206</v>
      </c>
      <c r="M31" s="60">
        <v>68</v>
      </c>
      <c r="N31" s="60">
        <v>198</v>
      </c>
      <c r="O31" s="60">
        <v>37</v>
      </c>
      <c r="P31" s="60">
        <v>58</v>
      </c>
      <c r="Q31" s="60">
        <v>365</v>
      </c>
      <c r="R31" s="59" t="s">
        <v>247</v>
      </c>
      <c r="S31" s="61" t="s">
        <v>248</v>
      </c>
      <c r="T31" s="50">
        <f t="shared" si="1"/>
        <v>3.3410177031200745</v>
      </c>
      <c r="U31" s="51">
        <f t="shared" si="2"/>
        <v>0.48413017027061445</v>
      </c>
      <c r="V31" s="44"/>
    </row>
    <row r="32" spans="1:37" x14ac:dyDescent="0.25">
      <c r="A32" s="47">
        <v>2012</v>
      </c>
      <c r="B32" s="47" t="s">
        <v>246</v>
      </c>
      <c r="C32" s="47" t="s">
        <v>228</v>
      </c>
      <c r="D32" s="55">
        <v>10580</v>
      </c>
      <c r="E32" s="55">
        <v>9563</v>
      </c>
      <c r="F32" s="55">
        <v>1017</v>
      </c>
      <c r="G32" s="55">
        <v>331</v>
      </c>
      <c r="H32" s="55">
        <v>8264</v>
      </c>
      <c r="I32" s="55">
        <v>77</v>
      </c>
      <c r="J32" s="55">
        <v>891</v>
      </c>
      <c r="K32" s="55">
        <v>358</v>
      </c>
      <c r="L32" s="55">
        <v>257</v>
      </c>
      <c r="M32" s="55">
        <v>107</v>
      </c>
      <c r="N32" s="55">
        <v>287</v>
      </c>
      <c r="O32" s="55">
        <v>8</v>
      </c>
      <c r="P32" s="55">
        <v>81</v>
      </c>
      <c r="Q32" s="55">
        <v>366</v>
      </c>
      <c r="R32" s="47" t="s">
        <v>247</v>
      </c>
      <c r="S32" s="56" t="s">
        <v>248</v>
      </c>
      <c r="T32" s="50">
        <f t="shared" si="1"/>
        <v>3.542323264513044</v>
      </c>
      <c r="U32" s="51">
        <f t="shared" si="2"/>
        <v>0.65746405370178218</v>
      </c>
      <c r="V32" s="44"/>
    </row>
    <row r="33" spans="1:22" x14ac:dyDescent="0.25">
      <c r="A33" s="47">
        <v>2013</v>
      </c>
      <c r="B33" s="47" t="s">
        <v>246</v>
      </c>
      <c r="C33" s="47" t="s">
        <v>228</v>
      </c>
      <c r="D33" s="55">
        <v>10424</v>
      </c>
      <c r="E33" s="55">
        <v>9449</v>
      </c>
      <c r="F33" s="55">
        <v>975</v>
      </c>
      <c r="G33" s="55">
        <v>322</v>
      </c>
      <c r="H33" s="55">
        <v>8174</v>
      </c>
      <c r="I33" s="55">
        <v>81</v>
      </c>
      <c r="J33" s="55">
        <v>873</v>
      </c>
      <c r="K33" s="55">
        <v>330</v>
      </c>
      <c r="L33" s="55">
        <v>244</v>
      </c>
      <c r="M33" s="55">
        <v>104</v>
      </c>
      <c r="N33" s="55">
        <v>290</v>
      </c>
      <c r="O33" s="55">
        <v>7</v>
      </c>
      <c r="P33" s="55">
        <v>82</v>
      </c>
      <c r="Q33" s="55">
        <v>365</v>
      </c>
      <c r="R33" s="47" t="s">
        <v>247</v>
      </c>
      <c r="S33" s="56" t="s">
        <v>248</v>
      </c>
      <c r="T33" s="50">
        <f t="shared" si="1"/>
        <v>3.6223037910657054</v>
      </c>
      <c r="U33" s="51">
        <f t="shared" si="2"/>
        <v>0.64454368082275393</v>
      </c>
      <c r="V33" s="44"/>
    </row>
    <row r="34" spans="1:22" x14ac:dyDescent="0.25">
      <c r="A34" s="59">
        <v>2014</v>
      </c>
      <c r="B34" s="59" t="s">
        <v>246</v>
      </c>
      <c r="C34" s="59" t="s">
        <v>228</v>
      </c>
      <c r="D34" s="60">
        <v>12098</v>
      </c>
      <c r="E34" s="60">
        <v>10938</v>
      </c>
      <c r="F34" s="60">
        <v>1160</v>
      </c>
      <c r="G34" s="60">
        <v>348</v>
      </c>
      <c r="H34" s="60">
        <v>9458</v>
      </c>
      <c r="I34" s="60">
        <v>93</v>
      </c>
      <c r="J34" s="60">
        <v>1039</v>
      </c>
      <c r="K34" s="60">
        <v>375</v>
      </c>
      <c r="L34" s="60">
        <v>297</v>
      </c>
      <c r="M34" s="60">
        <v>125</v>
      </c>
      <c r="N34" s="60">
        <v>356</v>
      </c>
      <c r="O34" s="60">
        <v>8</v>
      </c>
      <c r="P34" s="60">
        <v>74</v>
      </c>
      <c r="Q34" s="60">
        <v>365</v>
      </c>
      <c r="R34" s="59" t="s">
        <v>247</v>
      </c>
      <c r="S34" s="61" t="s">
        <v>248</v>
      </c>
      <c r="T34" s="50">
        <f t="shared" si="1"/>
        <v>3.6921292185228927</v>
      </c>
      <c r="U34" s="51">
        <f t="shared" si="2"/>
        <v>0.78162375556129637</v>
      </c>
      <c r="V34" s="44"/>
    </row>
    <row r="35" spans="1:22" x14ac:dyDescent="0.25">
      <c r="A35" s="47">
        <v>2015</v>
      </c>
      <c r="B35" s="47" t="s">
        <v>246</v>
      </c>
      <c r="C35" s="47" t="s">
        <v>228</v>
      </c>
      <c r="D35" s="55">
        <v>12712</v>
      </c>
      <c r="E35" s="55">
        <v>11445</v>
      </c>
      <c r="F35" s="55">
        <v>1267</v>
      </c>
      <c r="G35" s="55">
        <v>352</v>
      </c>
      <c r="H35" s="55">
        <v>9878</v>
      </c>
      <c r="I35" s="55">
        <v>100</v>
      </c>
      <c r="J35" s="55">
        <v>1115</v>
      </c>
      <c r="K35" s="55">
        <v>411</v>
      </c>
      <c r="L35" s="55">
        <v>337</v>
      </c>
      <c r="M35" s="55">
        <v>133</v>
      </c>
      <c r="N35" s="55">
        <v>378</v>
      </c>
      <c r="O35" s="55">
        <v>8</v>
      </c>
      <c r="P35" s="55">
        <v>75</v>
      </c>
      <c r="Q35" s="55">
        <v>365</v>
      </c>
      <c r="R35" s="47" t="s">
        <v>247</v>
      </c>
      <c r="S35" s="56" t="s">
        <v>248</v>
      </c>
      <c r="T35" s="50">
        <f t="shared" si="1"/>
        <v>3.6654603341816907</v>
      </c>
      <c r="U35" s="51">
        <f t="shared" si="2"/>
        <v>0.84755522942199679</v>
      </c>
      <c r="V35" s="44"/>
    </row>
    <row r="36" spans="1:22" x14ac:dyDescent="0.25">
      <c r="A36" s="47">
        <v>2016</v>
      </c>
      <c r="B36" s="47" t="s">
        <v>246</v>
      </c>
      <c r="C36" s="47" t="s">
        <v>228</v>
      </c>
      <c r="D36" s="55">
        <v>13177</v>
      </c>
      <c r="E36" s="55">
        <v>11872</v>
      </c>
      <c r="F36" s="55">
        <v>1305</v>
      </c>
      <c r="G36" s="55">
        <v>362</v>
      </c>
      <c r="H36" s="55">
        <v>10209</v>
      </c>
      <c r="I36" s="55">
        <v>106</v>
      </c>
      <c r="J36" s="55">
        <v>1194</v>
      </c>
      <c r="K36" s="55">
        <v>436</v>
      </c>
      <c r="L36" s="55">
        <v>334</v>
      </c>
      <c r="M36" s="55">
        <v>130</v>
      </c>
      <c r="N36" s="55">
        <v>398</v>
      </c>
      <c r="O36" s="55">
        <v>8</v>
      </c>
      <c r="P36" s="55">
        <v>73</v>
      </c>
      <c r="Q36" s="55">
        <v>366</v>
      </c>
      <c r="R36" s="47" t="s">
        <v>247</v>
      </c>
      <c r="S36" s="56" t="s">
        <v>248</v>
      </c>
      <c r="T36" s="50">
        <f t="shared" si="1"/>
        <v>3.645006436264715</v>
      </c>
      <c r="U36" s="51">
        <f t="shared" si="2"/>
        <v>0.86810384537689511</v>
      </c>
      <c r="V36" s="44"/>
    </row>
    <row r="37" spans="1:22" x14ac:dyDescent="0.25">
      <c r="A37" s="47">
        <v>2017</v>
      </c>
      <c r="B37" s="47" t="s">
        <v>246</v>
      </c>
      <c r="C37" s="47" t="s">
        <v>228</v>
      </c>
      <c r="D37" s="55">
        <v>13711</v>
      </c>
      <c r="E37" s="55">
        <v>12312</v>
      </c>
      <c r="F37" s="55">
        <v>1399</v>
      </c>
      <c r="G37" s="55">
        <v>371</v>
      </c>
      <c r="H37" s="55">
        <v>10563</v>
      </c>
      <c r="I37" s="55">
        <v>112</v>
      </c>
      <c r="J37" s="55">
        <v>1266</v>
      </c>
      <c r="K37" s="55">
        <v>466</v>
      </c>
      <c r="L37" s="55">
        <v>352</v>
      </c>
      <c r="M37" s="55">
        <v>134</v>
      </c>
      <c r="N37" s="55">
        <v>439</v>
      </c>
      <c r="O37" s="55">
        <v>7</v>
      </c>
      <c r="P37" s="55">
        <v>74</v>
      </c>
      <c r="Q37" s="55">
        <v>362</v>
      </c>
      <c r="R37" s="47" t="s">
        <v>247</v>
      </c>
      <c r="S37" s="56" t="s">
        <v>248</v>
      </c>
      <c r="T37" s="50">
        <f t="shared" si="1"/>
        <v>3.6653718900885184</v>
      </c>
      <c r="U37" s="51">
        <f t="shared" si="2"/>
        <v>0.93583358754767521</v>
      </c>
      <c r="V37" s="44"/>
    </row>
    <row r="38" spans="1:22" x14ac:dyDescent="0.25">
      <c r="A38" s="47">
        <v>2018</v>
      </c>
      <c r="B38" s="47" t="s">
        <v>246</v>
      </c>
      <c r="C38" s="47" t="s">
        <v>228</v>
      </c>
      <c r="D38" s="55">
        <v>13689</v>
      </c>
      <c r="E38" s="55">
        <v>12292</v>
      </c>
      <c r="F38" s="55">
        <v>1397</v>
      </c>
      <c r="G38" s="55">
        <v>377</v>
      </c>
      <c r="H38" s="55">
        <v>10507</v>
      </c>
      <c r="I38" s="55">
        <v>115</v>
      </c>
      <c r="J38" s="55">
        <v>1293</v>
      </c>
      <c r="K38" s="55">
        <v>475</v>
      </c>
      <c r="L38" s="55">
        <v>347</v>
      </c>
      <c r="M38" s="55">
        <v>143</v>
      </c>
      <c r="N38" s="55">
        <v>423</v>
      </c>
      <c r="O38" s="55">
        <v>9</v>
      </c>
      <c r="P38" s="55">
        <v>73</v>
      </c>
      <c r="Q38" s="55">
        <v>365</v>
      </c>
      <c r="R38" s="47" t="s">
        <v>247</v>
      </c>
      <c r="S38" s="56" t="s">
        <v>248</v>
      </c>
      <c r="T38" s="50">
        <f t="shared" si="1"/>
        <v>3.6255629695818601</v>
      </c>
      <c r="U38" s="51">
        <f t="shared" si="2"/>
        <v>0.9243463430023191</v>
      </c>
      <c r="V38" s="44"/>
    </row>
    <row r="39" spans="1:22" x14ac:dyDescent="0.25">
      <c r="A39" s="47">
        <v>2019</v>
      </c>
      <c r="B39" s="47" t="s">
        <v>246</v>
      </c>
      <c r="C39" s="47" t="s">
        <v>228</v>
      </c>
      <c r="D39" s="55">
        <v>13606</v>
      </c>
      <c r="E39" s="55">
        <v>12187</v>
      </c>
      <c r="F39" s="55">
        <v>1419</v>
      </c>
      <c r="G39" s="55">
        <v>390</v>
      </c>
      <c r="H39" s="55">
        <v>10406</v>
      </c>
      <c r="I39" s="55">
        <v>121</v>
      </c>
      <c r="J39" s="55">
        <v>1270</v>
      </c>
      <c r="K39" s="55">
        <v>504</v>
      </c>
      <c r="L39" s="55">
        <v>345</v>
      </c>
      <c r="M39" s="55">
        <v>153</v>
      </c>
      <c r="N39" s="55">
        <v>403</v>
      </c>
      <c r="O39" s="55">
        <v>15</v>
      </c>
      <c r="P39" s="55">
        <v>72</v>
      </c>
      <c r="Q39" s="55">
        <v>334</v>
      </c>
      <c r="R39" s="47" t="s">
        <v>247</v>
      </c>
      <c r="S39" s="56" t="s">
        <v>248</v>
      </c>
      <c r="T39" s="50">
        <f t="shared" si="1"/>
        <v>3.5358509891133916</v>
      </c>
      <c r="U39" s="51">
        <f t="shared" si="2"/>
        <v>0.91567049102322218</v>
      </c>
      <c r="V39" s="44"/>
    </row>
    <row r="40" spans="1:22" x14ac:dyDescent="0.25">
      <c r="A40" s="59">
        <v>2020</v>
      </c>
      <c r="B40" s="59" t="s">
        <v>246</v>
      </c>
      <c r="C40" s="59" t="s">
        <v>228</v>
      </c>
      <c r="D40" s="60">
        <v>10189</v>
      </c>
      <c r="E40" s="60">
        <v>9182</v>
      </c>
      <c r="F40" s="60">
        <v>934</v>
      </c>
      <c r="G40" s="60">
        <v>263</v>
      </c>
      <c r="H40" s="60">
        <v>7662</v>
      </c>
      <c r="I40" s="60">
        <v>150</v>
      </c>
      <c r="J40" s="60">
        <v>1107</v>
      </c>
      <c r="K40" s="60">
        <v>207</v>
      </c>
      <c r="L40" s="60">
        <v>211</v>
      </c>
      <c r="M40" s="60">
        <v>26</v>
      </c>
      <c r="N40" s="60">
        <v>418</v>
      </c>
      <c r="O40" s="60">
        <v>72</v>
      </c>
      <c r="P40" s="60">
        <v>70</v>
      </c>
      <c r="Q40" s="60">
        <v>351</v>
      </c>
      <c r="R40" s="59" t="s">
        <v>247</v>
      </c>
      <c r="S40" s="61" t="s">
        <v>248</v>
      </c>
      <c r="T40" s="50">
        <f t="shared" si="1"/>
        <v>4.0711064210029937</v>
      </c>
      <c r="U40" s="51">
        <f t="shared" si="2"/>
        <v>0.6939404449920652</v>
      </c>
      <c r="V40" s="44"/>
    </row>
    <row r="41" spans="1:22" x14ac:dyDescent="0.25">
      <c r="A41" s="59">
        <v>2021</v>
      </c>
      <c r="B41" s="59" t="s">
        <v>246</v>
      </c>
      <c r="C41" s="59" t="s">
        <v>228</v>
      </c>
      <c r="D41" s="60">
        <v>8277</v>
      </c>
      <c r="E41" s="60">
        <v>7487</v>
      </c>
      <c r="F41" s="60">
        <v>723</v>
      </c>
      <c r="G41" s="60">
        <v>201</v>
      </c>
      <c r="H41" s="60">
        <v>6244</v>
      </c>
      <c r="I41" s="60">
        <v>123</v>
      </c>
      <c r="J41" s="60">
        <v>918</v>
      </c>
      <c r="K41" s="60">
        <v>160</v>
      </c>
      <c r="L41" s="60">
        <v>158</v>
      </c>
      <c r="M41" s="60">
        <v>23</v>
      </c>
      <c r="N41" s="60">
        <v>325</v>
      </c>
      <c r="O41" s="60">
        <v>58</v>
      </c>
      <c r="P41" s="60">
        <v>49</v>
      </c>
      <c r="Q41" s="60">
        <v>365</v>
      </c>
      <c r="R41" s="59" t="s">
        <v>247</v>
      </c>
      <c r="S41" s="61" t="s">
        <v>248</v>
      </c>
      <c r="T41" s="50">
        <f t="shared" si="1"/>
        <v>4.0759924147800843</v>
      </c>
      <c r="U41" s="51">
        <f t="shared" si="2"/>
        <v>0.53781700914919517</v>
      </c>
      <c r="V41" s="44"/>
    </row>
    <row r="42" spans="1:22" x14ac:dyDescent="0.25">
      <c r="A42" s="59">
        <v>2022</v>
      </c>
      <c r="B42" s="59" t="s">
        <v>246</v>
      </c>
      <c r="C42" s="59" t="s">
        <v>228</v>
      </c>
      <c r="D42" s="60">
        <v>11394</v>
      </c>
      <c r="E42" s="60">
        <v>10474</v>
      </c>
      <c r="F42" s="60">
        <v>864</v>
      </c>
      <c r="G42" s="60">
        <v>367</v>
      </c>
      <c r="H42" s="60">
        <v>8908</v>
      </c>
      <c r="I42" s="60">
        <v>127</v>
      </c>
      <c r="J42" s="60">
        <v>1073</v>
      </c>
      <c r="K42" s="60">
        <v>173</v>
      </c>
      <c r="L42" s="60">
        <v>170</v>
      </c>
      <c r="M42" s="60">
        <v>38</v>
      </c>
      <c r="N42" s="60">
        <v>400</v>
      </c>
      <c r="O42" s="60">
        <v>84</v>
      </c>
      <c r="P42" s="60">
        <v>56</v>
      </c>
      <c r="Q42" s="60">
        <v>363</v>
      </c>
      <c r="R42" s="59" t="s">
        <v>247</v>
      </c>
      <c r="S42" s="61" t="s">
        <v>248</v>
      </c>
      <c r="T42" s="50">
        <f t="shared" si="1"/>
        <v>4.1546128945764096</v>
      </c>
      <c r="U42" s="51">
        <f t="shared" si="2"/>
        <v>0.65509936121680823</v>
      </c>
      <c r="V42" s="44"/>
    </row>
    <row r="43" spans="1:22" ht="13.8" thickBot="1" x14ac:dyDescent="0.3">
      <c r="A43" s="66">
        <v>2023</v>
      </c>
      <c r="B43" s="66" t="s">
        <v>246</v>
      </c>
      <c r="C43" s="66" t="s">
        <v>228</v>
      </c>
      <c r="D43" s="67">
        <v>12486</v>
      </c>
      <c r="E43" s="67">
        <v>11487</v>
      </c>
      <c r="F43" s="67">
        <v>955</v>
      </c>
      <c r="G43" s="67">
        <v>382</v>
      </c>
      <c r="H43" s="67">
        <v>9903</v>
      </c>
      <c r="I43" s="67">
        <v>101</v>
      </c>
      <c r="J43" s="67">
        <v>1101</v>
      </c>
      <c r="K43" s="67">
        <v>167</v>
      </c>
      <c r="L43" s="67">
        <v>202</v>
      </c>
      <c r="M43" s="67">
        <v>44</v>
      </c>
      <c r="N43" s="67">
        <v>434</v>
      </c>
      <c r="O43" s="67">
        <v>108</v>
      </c>
      <c r="P43" s="67">
        <v>60</v>
      </c>
      <c r="Q43" s="67">
        <v>364</v>
      </c>
      <c r="R43" s="66" t="s">
        <v>247</v>
      </c>
      <c r="S43" s="68" t="s">
        <v>248</v>
      </c>
      <c r="T43" s="69">
        <f t="shared" si="1"/>
        <v>4.1816146694003598</v>
      </c>
      <c r="U43" s="70">
        <f t="shared" si="2"/>
        <v>0.72880316669311518</v>
      </c>
      <c r="V43" s="44"/>
    </row>
    <row r="44" spans="1:22" x14ac:dyDescent="0.25">
      <c r="A44" s="71">
        <v>2002</v>
      </c>
      <c r="B44" s="71" t="s">
        <v>249</v>
      </c>
      <c r="C44" s="71" t="s">
        <v>228</v>
      </c>
      <c r="D44" s="72">
        <v>21725</v>
      </c>
      <c r="E44" s="72">
        <v>20579</v>
      </c>
      <c r="F44" s="72">
        <v>1146</v>
      </c>
      <c r="G44" s="72">
        <v>1268</v>
      </c>
      <c r="H44" s="72">
        <v>18502</v>
      </c>
      <c r="I44" s="72">
        <v>126</v>
      </c>
      <c r="J44" s="72">
        <v>683</v>
      </c>
      <c r="K44" s="72">
        <v>486</v>
      </c>
      <c r="L44" s="72">
        <v>215</v>
      </c>
      <c r="M44" s="72">
        <v>148</v>
      </c>
      <c r="N44" s="72">
        <v>218</v>
      </c>
      <c r="O44" s="72">
        <v>78</v>
      </c>
      <c r="P44" s="72">
        <v>52</v>
      </c>
      <c r="Q44" s="72">
        <v>365</v>
      </c>
      <c r="R44" s="71" t="s">
        <v>250</v>
      </c>
      <c r="S44" s="73" t="s">
        <v>251</v>
      </c>
      <c r="T44" s="50">
        <f t="shared" si="1"/>
        <v>3.0244931928476397</v>
      </c>
      <c r="U44" s="51">
        <f t="shared" si="2"/>
        <v>0.63255762881811961</v>
      </c>
      <c r="V44" s="52">
        <f>IF(SLOPE(U44:U65,A44:A65)&gt;0,SLOPE(U44:U65,A44:A65),0)</f>
        <v>1.0738291208877988E-2</v>
      </c>
    </row>
    <row r="45" spans="1:22" x14ac:dyDescent="0.25">
      <c r="A45" s="47">
        <v>2003</v>
      </c>
      <c r="B45" s="47" t="s">
        <v>249</v>
      </c>
      <c r="C45" s="47" t="s">
        <v>228</v>
      </c>
      <c r="D45" s="55">
        <v>20980</v>
      </c>
      <c r="E45" s="55">
        <v>19807</v>
      </c>
      <c r="F45" s="55">
        <v>1173</v>
      </c>
      <c r="G45" s="55">
        <v>1324</v>
      </c>
      <c r="H45" s="55">
        <v>17614</v>
      </c>
      <c r="I45" s="55">
        <v>115</v>
      </c>
      <c r="J45" s="55">
        <v>754</v>
      </c>
      <c r="K45" s="55">
        <v>502</v>
      </c>
      <c r="L45" s="55">
        <v>231</v>
      </c>
      <c r="M45" s="55">
        <v>174</v>
      </c>
      <c r="N45" s="55">
        <v>183</v>
      </c>
      <c r="O45" s="55">
        <v>83</v>
      </c>
      <c r="P45" s="55">
        <v>51</v>
      </c>
      <c r="Q45" s="55">
        <v>365</v>
      </c>
      <c r="R45" s="47" t="s">
        <v>250</v>
      </c>
      <c r="S45" s="56" t="s">
        <v>251</v>
      </c>
      <c r="T45" s="50">
        <f t="shared" si="1"/>
        <v>2.9551384743562847</v>
      </c>
      <c r="U45" s="51">
        <f t="shared" si="2"/>
        <v>0.63261388105163574</v>
      </c>
      <c r="V45" s="52"/>
    </row>
    <row r="46" spans="1:22" x14ac:dyDescent="0.25">
      <c r="A46" s="47">
        <v>2004</v>
      </c>
      <c r="B46" s="47" t="s">
        <v>249</v>
      </c>
      <c r="C46" s="47" t="s">
        <v>228</v>
      </c>
      <c r="D46" s="55">
        <v>20510</v>
      </c>
      <c r="E46" s="55">
        <v>19435</v>
      </c>
      <c r="F46" s="55">
        <v>1075</v>
      </c>
      <c r="G46" s="55">
        <v>1237</v>
      </c>
      <c r="H46" s="55">
        <v>17320</v>
      </c>
      <c r="I46" s="55">
        <v>117</v>
      </c>
      <c r="J46" s="55">
        <v>761</v>
      </c>
      <c r="K46" s="55">
        <v>461</v>
      </c>
      <c r="L46" s="55">
        <v>198</v>
      </c>
      <c r="M46" s="55">
        <v>166</v>
      </c>
      <c r="N46" s="55">
        <v>172</v>
      </c>
      <c r="O46" s="55">
        <v>78</v>
      </c>
      <c r="P46" s="55">
        <v>49</v>
      </c>
      <c r="Q46" s="55">
        <v>366</v>
      </c>
      <c r="R46" s="47" t="s">
        <v>250</v>
      </c>
      <c r="S46" s="56" t="s">
        <v>251</v>
      </c>
      <c r="T46" s="50">
        <f t="shared" si="1"/>
        <v>2.9674097497274712</v>
      </c>
      <c r="U46" s="51">
        <f t="shared" si="2"/>
        <v>0.58216870027465828</v>
      </c>
      <c r="V46" s="44"/>
    </row>
    <row r="47" spans="1:22" x14ac:dyDescent="0.25">
      <c r="A47" s="47">
        <v>2005</v>
      </c>
      <c r="B47" s="47" t="s">
        <v>249</v>
      </c>
      <c r="C47" s="47" t="s">
        <v>228</v>
      </c>
      <c r="D47" s="55">
        <v>20105</v>
      </c>
      <c r="E47" s="55">
        <v>19039</v>
      </c>
      <c r="F47" s="55">
        <v>1067</v>
      </c>
      <c r="G47" s="55">
        <v>812</v>
      </c>
      <c r="H47" s="55">
        <v>17400</v>
      </c>
      <c r="I47" s="55">
        <v>100</v>
      </c>
      <c r="J47" s="55">
        <v>727</v>
      </c>
      <c r="K47" s="55">
        <v>435</v>
      </c>
      <c r="L47" s="55">
        <v>215</v>
      </c>
      <c r="M47" s="55">
        <v>164</v>
      </c>
      <c r="N47" s="55">
        <v>182</v>
      </c>
      <c r="O47" s="55">
        <v>71</v>
      </c>
      <c r="P47" s="55">
        <v>45</v>
      </c>
      <c r="Q47" s="55">
        <v>365</v>
      </c>
      <c r="R47" s="47" t="s">
        <v>250</v>
      </c>
      <c r="S47" s="56" t="s">
        <v>251</v>
      </c>
      <c r="T47" s="50">
        <f t="shared" si="1"/>
        <v>3.0662528223754535</v>
      </c>
      <c r="U47" s="51">
        <f t="shared" si="2"/>
        <v>0.59708374646911611</v>
      </c>
      <c r="V47" s="44"/>
    </row>
    <row r="48" spans="1:22" x14ac:dyDescent="0.25">
      <c r="A48" s="47">
        <v>2006</v>
      </c>
      <c r="B48" s="47" t="s">
        <v>249</v>
      </c>
      <c r="C48" s="47" t="s">
        <v>228</v>
      </c>
      <c r="D48" s="55">
        <v>22707</v>
      </c>
      <c r="E48" s="55">
        <v>21606</v>
      </c>
      <c r="F48" s="55">
        <v>1101</v>
      </c>
      <c r="G48" s="55">
        <v>1321</v>
      </c>
      <c r="H48" s="55">
        <v>19332</v>
      </c>
      <c r="I48" s="55">
        <v>122</v>
      </c>
      <c r="J48" s="55">
        <v>831</v>
      </c>
      <c r="K48" s="55">
        <v>465</v>
      </c>
      <c r="L48" s="55">
        <v>216</v>
      </c>
      <c r="M48" s="55">
        <v>121</v>
      </c>
      <c r="N48" s="55">
        <v>214</v>
      </c>
      <c r="O48" s="55">
        <v>85</v>
      </c>
      <c r="P48" s="55">
        <v>44</v>
      </c>
      <c r="Q48" s="55">
        <v>365</v>
      </c>
      <c r="R48" s="47" t="s">
        <v>250</v>
      </c>
      <c r="S48" s="56" t="s">
        <v>251</v>
      </c>
      <c r="T48" s="50">
        <f t="shared" si="1"/>
        <v>2.9936581179751358</v>
      </c>
      <c r="U48" s="51">
        <f t="shared" si="2"/>
        <v>0.60152320979003904</v>
      </c>
      <c r="V48" s="44"/>
    </row>
    <row r="49" spans="1:22" x14ac:dyDescent="0.25">
      <c r="A49" s="59">
        <v>2007</v>
      </c>
      <c r="B49" s="59" t="s">
        <v>249</v>
      </c>
      <c r="C49" s="59" t="s">
        <v>228</v>
      </c>
      <c r="D49" s="60">
        <v>22867</v>
      </c>
      <c r="E49" s="60">
        <v>21721</v>
      </c>
      <c r="F49" s="60">
        <v>1146</v>
      </c>
      <c r="G49" s="60">
        <v>1348</v>
      </c>
      <c r="H49" s="60">
        <v>19403</v>
      </c>
      <c r="I49" s="60">
        <v>128</v>
      </c>
      <c r="J49" s="60">
        <v>843</v>
      </c>
      <c r="K49" s="60">
        <v>469</v>
      </c>
      <c r="L49" s="60">
        <v>234</v>
      </c>
      <c r="M49" s="60">
        <v>108</v>
      </c>
      <c r="N49" s="60">
        <v>245</v>
      </c>
      <c r="O49" s="60">
        <v>89</v>
      </c>
      <c r="P49" s="60">
        <v>43</v>
      </c>
      <c r="Q49" s="60">
        <v>349</v>
      </c>
      <c r="R49" s="59" t="s">
        <v>250</v>
      </c>
      <c r="S49" s="61" t="s">
        <v>251</v>
      </c>
      <c r="T49" s="50">
        <f t="shared" si="1"/>
        <v>3.0541182003104526</v>
      </c>
      <c r="U49" s="51">
        <f t="shared" si="2"/>
        <v>0.63875355100392961</v>
      </c>
      <c r="V49" s="44"/>
    </row>
    <row r="50" spans="1:22" x14ac:dyDescent="0.25">
      <c r="A50" s="59">
        <v>2008</v>
      </c>
      <c r="B50" s="59" t="s">
        <v>249</v>
      </c>
      <c r="C50" s="59" t="s">
        <v>228</v>
      </c>
      <c r="D50" s="60">
        <v>21918</v>
      </c>
      <c r="E50" s="60">
        <v>20692</v>
      </c>
      <c r="F50" s="60">
        <v>1225</v>
      </c>
      <c r="G50" s="60">
        <v>1124</v>
      </c>
      <c r="H50" s="60">
        <v>18203</v>
      </c>
      <c r="I50" s="60">
        <v>111</v>
      </c>
      <c r="J50" s="60">
        <v>1255</v>
      </c>
      <c r="K50" s="60">
        <v>459</v>
      </c>
      <c r="L50" s="60">
        <v>266</v>
      </c>
      <c r="M50" s="60">
        <v>188</v>
      </c>
      <c r="N50" s="60">
        <v>255</v>
      </c>
      <c r="O50" s="60">
        <v>56</v>
      </c>
      <c r="P50" s="60">
        <v>40</v>
      </c>
      <c r="Q50" s="60">
        <v>366</v>
      </c>
      <c r="R50" s="59" t="s">
        <v>250</v>
      </c>
      <c r="S50" s="61" t="s">
        <v>251</v>
      </c>
      <c r="T50" s="50">
        <f t="shared" si="1"/>
        <v>3.294284689909492</v>
      </c>
      <c r="U50" s="51">
        <f t="shared" si="2"/>
        <v>0.73647852098789079</v>
      </c>
      <c r="V50" s="44"/>
    </row>
    <row r="51" spans="1:22" x14ac:dyDescent="0.25">
      <c r="A51" s="59">
        <v>2009</v>
      </c>
      <c r="B51" s="59" t="s">
        <v>249</v>
      </c>
      <c r="C51" s="59" t="s">
        <v>228</v>
      </c>
      <c r="D51" s="60">
        <v>13603</v>
      </c>
      <c r="E51" s="60">
        <v>12809</v>
      </c>
      <c r="F51" s="60">
        <v>794</v>
      </c>
      <c r="G51" s="60">
        <v>575</v>
      </c>
      <c r="H51" s="60">
        <v>11555</v>
      </c>
      <c r="I51" s="60">
        <v>66</v>
      </c>
      <c r="J51" s="60">
        <v>613</v>
      </c>
      <c r="K51" s="60">
        <v>333</v>
      </c>
      <c r="L51" s="60">
        <v>179</v>
      </c>
      <c r="M51" s="60">
        <v>93</v>
      </c>
      <c r="N51" s="60">
        <v>156</v>
      </c>
      <c r="O51" s="60">
        <v>34</v>
      </c>
      <c r="P51" s="60">
        <v>59</v>
      </c>
      <c r="Q51" s="60">
        <v>365</v>
      </c>
      <c r="R51" s="59" t="s">
        <v>250</v>
      </c>
      <c r="S51" s="61" t="s">
        <v>251</v>
      </c>
      <c r="T51" s="50">
        <f t="shared" si="1"/>
        <v>3.0872895953100428</v>
      </c>
      <c r="U51" s="51">
        <f t="shared" si="2"/>
        <v>0.44736369880840171</v>
      </c>
      <c r="V51" s="44"/>
    </row>
    <row r="52" spans="1:22" x14ac:dyDescent="0.25">
      <c r="A52" s="47">
        <v>2010</v>
      </c>
      <c r="B52" s="47" t="s">
        <v>249</v>
      </c>
      <c r="C52" s="47" t="s">
        <v>228</v>
      </c>
      <c r="D52" s="55">
        <v>17918</v>
      </c>
      <c r="E52" s="55">
        <v>16919</v>
      </c>
      <c r="F52" s="55">
        <v>999</v>
      </c>
      <c r="G52" s="55">
        <v>664</v>
      </c>
      <c r="H52" s="55">
        <v>15424</v>
      </c>
      <c r="I52" s="55">
        <v>90</v>
      </c>
      <c r="J52" s="55">
        <v>741</v>
      </c>
      <c r="K52" s="55">
        <v>450</v>
      </c>
      <c r="L52" s="55">
        <v>255</v>
      </c>
      <c r="M52" s="55">
        <v>88</v>
      </c>
      <c r="N52" s="55">
        <v>173</v>
      </c>
      <c r="O52" s="55">
        <v>33</v>
      </c>
      <c r="P52" s="55">
        <v>71</v>
      </c>
      <c r="Q52" s="55">
        <v>365</v>
      </c>
      <c r="R52" s="47" t="s">
        <v>250</v>
      </c>
      <c r="S52" s="56" t="s">
        <v>252</v>
      </c>
      <c r="T52" s="50">
        <f t="shared" si="1"/>
        <v>2.9155109491816029</v>
      </c>
      <c r="U52" s="51">
        <f t="shared" si="2"/>
        <v>0.5315486674774168</v>
      </c>
      <c r="V52" s="44"/>
    </row>
    <row r="53" spans="1:22" x14ac:dyDescent="0.25">
      <c r="A53" s="47">
        <v>2011</v>
      </c>
      <c r="B53" s="47" t="s">
        <v>249</v>
      </c>
      <c r="C53" s="47" t="s">
        <v>228</v>
      </c>
      <c r="D53" s="55">
        <v>17710</v>
      </c>
      <c r="E53" s="55">
        <v>16739</v>
      </c>
      <c r="F53" s="55">
        <v>970</v>
      </c>
      <c r="G53" s="55">
        <v>711</v>
      </c>
      <c r="H53" s="55">
        <v>15166</v>
      </c>
      <c r="I53" s="55">
        <v>91</v>
      </c>
      <c r="J53" s="55">
        <v>772</v>
      </c>
      <c r="K53" s="55">
        <v>423</v>
      </c>
      <c r="L53" s="55">
        <v>247</v>
      </c>
      <c r="M53" s="55">
        <v>87</v>
      </c>
      <c r="N53" s="55">
        <v>181</v>
      </c>
      <c r="O53" s="55">
        <v>32</v>
      </c>
      <c r="P53" s="55">
        <v>77</v>
      </c>
      <c r="Q53" s="55">
        <v>365</v>
      </c>
      <c r="R53" s="47" t="s">
        <v>250</v>
      </c>
      <c r="S53" s="56" t="s">
        <v>252</v>
      </c>
      <c r="T53" s="50">
        <f t="shared" si="1"/>
        <v>2.9925422124174452</v>
      </c>
      <c r="U53" s="51">
        <f t="shared" si="2"/>
        <v>0.52975478515319818</v>
      </c>
      <c r="V53" s="44"/>
    </row>
    <row r="54" spans="1:22" x14ac:dyDescent="0.25">
      <c r="A54" s="47">
        <v>2012</v>
      </c>
      <c r="B54" s="47" t="s">
        <v>249</v>
      </c>
      <c r="C54" s="47" t="s">
        <v>228</v>
      </c>
      <c r="D54" s="55">
        <v>17296</v>
      </c>
      <c r="E54" s="55">
        <v>16394</v>
      </c>
      <c r="F54" s="55">
        <v>902</v>
      </c>
      <c r="G54" s="55">
        <v>671</v>
      </c>
      <c r="H54" s="55">
        <v>14860</v>
      </c>
      <c r="I54" s="55">
        <v>87</v>
      </c>
      <c r="J54" s="55">
        <v>776</v>
      </c>
      <c r="K54" s="55">
        <v>393</v>
      </c>
      <c r="L54" s="55">
        <v>230</v>
      </c>
      <c r="M54" s="55">
        <v>78</v>
      </c>
      <c r="N54" s="55">
        <v>175</v>
      </c>
      <c r="O54" s="55">
        <v>25</v>
      </c>
      <c r="P54" s="55">
        <v>87</v>
      </c>
      <c r="Q54" s="55">
        <v>366</v>
      </c>
      <c r="R54" s="47" t="s">
        <v>250</v>
      </c>
      <c r="S54" s="56" t="s">
        <v>252</v>
      </c>
      <c r="T54" s="50">
        <f t="shared" si="1"/>
        <v>3.0162293767558612</v>
      </c>
      <c r="U54" s="51">
        <f t="shared" si="2"/>
        <v>0.49651659885466604</v>
      </c>
      <c r="V54" s="44"/>
    </row>
    <row r="55" spans="1:22" x14ac:dyDescent="0.25">
      <c r="A55" s="47">
        <v>2013</v>
      </c>
      <c r="B55" s="47" t="s">
        <v>249</v>
      </c>
      <c r="C55" s="47" t="s">
        <v>228</v>
      </c>
      <c r="D55" s="55">
        <v>17584</v>
      </c>
      <c r="E55" s="55">
        <v>16680</v>
      </c>
      <c r="F55" s="55">
        <v>904</v>
      </c>
      <c r="G55" s="55">
        <v>659</v>
      </c>
      <c r="H55" s="55">
        <v>15150</v>
      </c>
      <c r="I55" s="55">
        <v>89</v>
      </c>
      <c r="J55" s="55">
        <v>781</v>
      </c>
      <c r="K55" s="55">
        <v>408</v>
      </c>
      <c r="L55" s="55">
        <v>225</v>
      </c>
      <c r="M55" s="55">
        <v>79</v>
      </c>
      <c r="N55" s="55">
        <v>171</v>
      </c>
      <c r="O55" s="55">
        <v>21</v>
      </c>
      <c r="P55" s="55">
        <v>84</v>
      </c>
      <c r="Q55" s="55">
        <v>365</v>
      </c>
      <c r="R55" s="47" t="s">
        <v>250</v>
      </c>
      <c r="S55" s="56" t="s">
        <v>252</v>
      </c>
      <c r="T55" s="50">
        <f t="shared" si="1"/>
        <v>2.9694002418180485</v>
      </c>
      <c r="U55" s="51">
        <f t="shared" si="2"/>
        <v>0.48989165189514167</v>
      </c>
      <c r="V55" s="44"/>
    </row>
    <row r="56" spans="1:22" x14ac:dyDescent="0.25">
      <c r="A56" s="47">
        <v>2014</v>
      </c>
      <c r="B56" s="47" t="s">
        <v>249</v>
      </c>
      <c r="C56" s="47" t="s">
        <v>228</v>
      </c>
      <c r="D56" s="55">
        <v>19488</v>
      </c>
      <c r="E56" s="55">
        <v>18380</v>
      </c>
      <c r="F56" s="55">
        <v>1108</v>
      </c>
      <c r="G56" s="55">
        <v>672</v>
      </c>
      <c r="H56" s="55">
        <v>16694</v>
      </c>
      <c r="I56" s="55">
        <v>113</v>
      </c>
      <c r="J56" s="55">
        <v>901</v>
      </c>
      <c r="K56" s="55">
        <v>449</v>
      </c>
      <c r="L56" s="55">
        <v>287</v>
      </c>
      <c r="M56" s="55">
        <v>111</v>
      </c>
      <c r="N56" s="55">
        <v>238</v>
      </c>
      <c r="O56" s="55">
        <v>22</v>
      </c>
      <c r="P56" s="55">
        <v>76</v>
      </c>
      <c r="Q56" s="55">
        <v>365</v>
      </c>
      <c r="R56" s="47" t="s">
        <v>250</v>
      </c>
      <c r="S56" s="56" t="s">
        <v>252</v>
      </c>
      <c r="T56" s="50">
        <f t="shared" si="1"/>
        <v>3.1922362652703669</v>
      </c>
      <c r="U56" s="51">
        <f t="shared" si="2"/>
        <v>0.64550209520032087</v>
      </c>
      <c r="V56" s="44"/>
    </row>
    <row r="57" spans="1:22" x14ac:dyDescent="0.25">
      <c r="A57" s="47">
        <v>2015</v>
      </c>
      <c r="B57" s="47" t="s">
        <v>249</v>
      </c>
      <c r="C57" s="47" t="s">
        <v>228</v>
      </c>
      <c r="D57" s="55">
        <v>20834</v>
      </c>
      <c r="E57" s="55">
        <v>19626</v>
      </c>
      <c r="F57" s="55">
        <v>1209</v>
      </c>
      <c r="G57" s="55">
        <v>735</v>
      </c>
      <c r="H57" s="55">
        <v>17783</v>
      </c>
      <c r="I57" s="55">
        <v>120</v>
      </c>
      <c r="J57" s="55">
        <v>988</v>
      </c>
      <c r="K57" s="55">
        <v>492</v>
      </c>
      <c r="L57" s="55">
        <v>324</v>
      </c>
      <c r="M57" s="55">
        <v>114</v>
      </c>
      <c r="N57" s="55">
        <v>254</v>
      </c>
      <c r="O57" s="55">
        <v>25</v>
      </c>
      <c r="P57" s="55">
        <v>75</v>
      </c>
      <c r="Q57" s="55">
        <v>365</v>
      </c>
      <c r="R57" s="47" t="s">
        <v>250</v>
      </c>
      <c r="S57" s="56" t="s">
        <v>252</v>
      </c>
      <c r="T57" s="50">
        <f t="shared" si="1"/>
        <v>3.1661671295039802</v>
      </c>
      <c r="U57" s="51">
        <f t="shared" si="2"/>
        <v>0.69859103087158192</v>
      </c>
      <c r="V57" s="44"/>
    </row>
    <row r="58" spans="1:22" x14ac:dyDescent="0.25">
      <c r="A58" s="47">
        <v>2016</v>
      </c>
      <c r="B58" s="47" t="s">
        <v>249</v>
      </c>
      <c r="C58" s="47" t="s">
        <v>228</v>
      </c>
      <c r="D58" s="55">
        <v>21456</v>
      </c>
      <c r="E58" s="55">
        <v>20188</v>
      </c>
      <c r="F58" s="55">
        <v>1268</v>
      </c>
      <c r="G58" s="55">
        <v>748</v>
      </c>
      <c r="H58" s="55">
        <v>18253</v>
      </c>
      <c r="I58" s="55">
        <v>127</v>
      </c>
      <c r="J58" s="55">
        <v>1060</v>
      </c>
      <c r="K58" s="55">
        <v>506</v>
      </c>
      <c r="L58" s="55">
        <v>344</v>
      </c>
      <c r="M58" s="55">
        <v>117</v>
      </c>
      <c r="N58" s="55">
        <v>272</v>
      </c>
      <c r="O58" s="55">
        <v>28</v>
      </c>
      <c r="P58" s="55">
        <v>73</v>
      </c>
      <c r="Q58" s="55">
        <v>366</v>
      </c>
      <c r="R58" s="47" t="s">
        <v>250</v>
      </c>
      <c r="S58" s="56" t="s">
        <v>252</v>
      </c>
      <c r="T58" s="50">
        <f t="shared" si="1"/>
        <v>3.1938874085869675</v>
      </c>
      <c r="U58" s="51">
        <f t="shared" si="2"/>
        <v>0.73909748522111018</v>
      </c>
      <c r="V58" s="44"/>
    </row>
    <row r="59" spans="1:22" x14ac:dyDescent="0.25">
      <c r="A59" s="47">
        <v>2017</v>
      </c>
      <c r="B59" s="47" t="s">
        <v>249</v>
      </c>
      <c r="C59" s="47" t="s">
        <v>228</v>
      </c>
      <c r="D59" s="55">
        <v>22043</v>
      </c>
      <c r="E59" s="55">
        <v>20702</v>
      </c>
      <c r="F59" s="55">
        <v>1341</v>
      </c>
      <c r="G59" s="55">
        <v>770</v>
      </c>
      <c r="H59" s="55">
        <v>18625</v>
      </c>
      <c r="I59" s="55">
        <v>136</v>
      </c>
      <c r="J59" s="55">
        <v>1171</v>
      </c>
      <c r="K59" s="55">
        <v>522</v>
      </c>
      <c r="L59" s="55">
        <v>349</v>
      </c>
      <c r="M59" s="55">
        <v>121</v>
      </c>
      <c r="N59" s="55">
        <v>321</v>
      </c>
      <c r="O59" s="55">
        <v>27</v>
      </c>
      <c r="P59" s="55">
        <v>75</v>
      </c>
      <c r="Q59" s="55">
        <v>365</v>
      </c>
      <c r="R59" s="47" t="s">
        <v>250</v>
      </c>
      <c r="S59" s="56" t="s">
        <v>252</v>
      </c>
      <c r="T59" s="50">
        <f t="shared" si="1"/>
        <v>3.2830591631078008</v>
      </c>
      <c r="U59" s="51">
        <f t="shared" si="2"/>
        <v>0.80347127663527984</v>
      </c>
      <c r="V59" s="44"/>
    </row>
    <row r="60" spans="1:22" x14ac:dyDescent="0.25">
      <c r="A60" s="47">
        <v>2018</v>
      </c>
      <c r="B60" s="47" t="s">
        <v>249</v>
      </c>
      <c r="C60" s="47" t="s">
        <v>228</v>
      </c>
      <c r="D60" s="55">
        <v>22137</v>
      </c>
      <c r="E60" s="55">
        <v>20738</v>
      </c>
      <c r="F60" s="55">
        <v>1399</v>
      </c>
      <c r="G60" s="55">
        <v>784</v>
      </c>
      <c r="H60" s="55">
        <v>18640</v>
      </c>
      <c r="I60" s="55">
        <v>145</v>
      </c>
      <c r="J60" s="55">
        <v>1170</v>
      </c>
      <c r="K60" s="55">
        <v>542</v>
      </c>
      <c r="L60" s="55">
        <v>374</v>
      </c>
      <c r="M60" s="55">
        <v>126</v>
      </c>
      <c r="N60" s="55">
        <v>325</v>
      </c>
      <c r="O60" s="55">
        <v>32</v>
      </c>
      <c r="P60" s="55">
        <v>73</v>
      </c>
      <c r="Q60" s="55">
        <v>365</v>
      </c>
      <c r="R60" s="47" t="s">
        <v>250</v>
      </c>
      <c r="S60" s="56" t="s">
        <v>252</v>
      </c>
      <c r="T60" s="50">
        <f t="shared" si="1"/>
        <v>3.2663964896103241</v>
      </c>
      <c r="U60" s="51">
        <f t="shared" si="2"/>
        <v>0.83396818573608389</v>
      </c>
      <c r="V60" s="44"/>
    </row>
    <row r="61" spans="1:22" x14ac:dyDescent="0.25">
      <c r="A61" s="59">
        <v>2019</v>
      </c>
      <c r="B61" s="59" t="s">
        <v>249</v>
      </c>
      <c r="C61" s="59" t="s">
        <v>228</v>
      </c>
      <c r="D61" s="60">
        <v>21842</v>
      </c>
      <c r="E61" s="60">
        <v>20438</v>
      </c>
      <c r="F61" s="60">
        <v>1404</v>
      </c>
      <c r="G61" s="60">
        <v>812</v>
      </c>
      <c r="H61" s="60">
        <v>18309</v>
      </c>
      <c r="I61" s="60">
        <v>152</v>
      </c>
      <c r="J61" s="60">
        <v>1164</v>
      </c>
      <c r="K61" s="60">
        <v>545</v>
      </c>
      <c r="L61" s="60">
        <v>368</v>
      </c>
      <c r="M61" s="60">
        <v>133</v>
      </c>
      <c r="N61" s="60">
        <v>322</v>
      </c>
      <c r="O61" s="60">
        <v>36</v>
      </c>
      <c r="P61" s="60">
        <v>69</v>
      </c>
      <c r="Q61" s="60">
        <v>230</v>
      </c>
      <c r="R61" s="59" t="s">
        <v>250</v>
      </c>
      <c r="S61" s="61" t="s">
        <v>252</v>
      </c>
      <c r="T61" s="50">
        <f t="shared" si="1"/>
        <v>3.2584644111133372</v>
      </c>
      <c r="U61" s="51">
        <f t="shared" si="2"/>
        <v>0.83491633605957027</v>
      </c>
      <c r="V61" s="44"/>
    </row>
    <row r="62" spans="1:22" x14ac:dyDescent="0.25">
      <c r="A62" s="59">
        <v>2020</v>
      </c>
      <c r="B62" s="59" t="s">
        <v>249</v>
      </c>
      <c r="C62" s="59" t="s">
        <v>228</v>
      </c>
      <c r="D62" s="60">
        <v>16571</v>
      </c>
      <c r="E62" s="60">
        <v>15596</v>
      </c>
      <c r="F62" s="60">
        <v>951</v>
      </c>
      <c r="G62" s="60">
        <v>675</v>
      </c>
      <c r="H62" s="60">
        <v>13749</v>
      </c>
      <c r="I62" s="60">
        <v>76</v>
      </c>
      <c r="J62" s="60">
        <v>1096</v>
      </c>
      <c r="K62" s="60">
        <v>223</v>
      </c>
      <c r="L62" s="60">
        <v>206</v>
      </c>
      <c r="M62" s="60">
        <v>53</v>
      </c>
      <c r="N62" s="60">
        <v>396</v>
      </c>
      <c r="O62" s="60">
        <v>74</v>
      </c>
      <c r="P62" s="60">
        <v>77</v>
      </c>
      <c r="Q62" s="60">
        <v>352</v>
      </c>
      <c r="R62" s="59" t="s">
        <v>250</v>
      </c>
      <c r="S62" s="61" t="s">
        <v>252</v>
      </c>
      <c r="T62" s="50">
        <f t="shared" si="1"/>
        <v>3.9982600133559281</v>
      </c>
      <c r="U62" s="51">
        <f t="shared" si="2"/>
        <v>0.69392801226802137</v>
      </c>
      <c r="V62" s="44"/>
    </row>
    <row r="63" spans="1:22" x14ac:dyDescent="0.25">
      <c r="A63" s="59">
        <v>2021</v>
      </c>
      <c r="B63" s="59" t="s">
        <v>249</v>
      </c>
      <c r="C63" s="59" t="s">
        <v>228</v>
      </c>
      <c r="D63" s="60">
        <v>20339</v>
      </c>
      <c r="E63" s="60">
        <v>19228</v>
      </c>
      <c r="F63" s="60">
        <v>1079</v>
      </c>
      <c r="G63" s="60">
        <v>788</v>
      </c>
      <c r="H63" s="60">
        <v>16957</v>
      </c>
      <c r="I63" s="60">
        <v>97</v>
      </c>
      <c r="J63" s="60">
        <v>1386</v>
      </c>
      <c r="K63" s="60">
        <v>257</v>
      </c>
      <c r="L63" s="60">
        <v>229</v>
      </c>
      <c r="M63" s="60">
        <v>60</v>
      </c>
      <c r="N63" s="60">
        <v>440</v>
      </c>
      <c r="O63" s="60">
        <v>93</v>
      </c>
      <c r="P63" s="60">
        <v>75</v>
      </c>
      <c r="Q63" s="60">
        <v>365</v>
      </c>
      <c r="R63" s="59" t="s">
        <v>250</v>
      </c>
      <c r="S63" s="61" t="s">
        <v>252</v>
      </c>
      <c r="T63" s="50">
        <f t="shared" si="1"/>
        <v>3.9501853850950681</v>
      </c>
      <c r="U63" s="51">
        <f t="shared" si="2"/>
        <v>0.77786063056945787</v>
      </c>
      <c r="V63" s="44"/>
    </row>
    <row r="64" spans="1:22" x14ac:dyDescent="0.25">
      <c r="A64" s="59">
        <v>2022</v>
      </c>
      <c r="B64" s="59" t="s">
        <v>249</v>
      </c>
      <c r="C64" s="59" t="s">
        <v>228</v>
      </c>
      <c r="D64" s="60">
        <v>21675</v>
      </c>
      <c r="E64" s="60">
        <v>20586</v>
      </c>
      <c r="F64" s="60">
        <v>1057</v>
      </c>
      <c r="G64" s="60">
        <v>903</v>
      </c>
      <c r="H64" s="60">
        <v>18167</v>
      </c>
      <c r="I64" s="60">
        <v>105</v>
      </c>
      <c r="J64" s="60">
        <v>1411</v>
      </c>
      <c r="K64" s="60">
        <v>229</v>
      </c>
      <c r="L64" s="60">
        <v>230</v>
      </c>
      <c r="M64" s="60">
        <v>58</v>
      </c>
      <c r="N64" s="60">
        <v>435</v>
      </c>
      <c r="O64" s="60">
        <v>105</v>
      </c>
      <c r="P64" s="60">
        <v>74</v>
      </c>
      <c r="Q64" s="60">
        <v>365</v>
      </c>
      <c r="R64" s="59" t="s">
        <v>250</v>
      </c>
      <c r="S64" s="61" t="s">
        <v>252</v>
      </c>
      <c r="T64" s="50">
        <f t="shared" si="1"/>
        <v>3.9958165914919879</v>
      </c>
      <c r="U64" s="51">
        <f t="shared" si="2"/>
        <v>0.77080301004028318</v>
      </c>
      <c r="V64" s="44"/>
    </row>
    <row r="65" spans="1:22" ht="13.8" thickBot="1" x14ac:dyDescent="0.3">
      <c r="A65" s="66">
        <v>2023</v>
      </c>
      <c r="B65" s="66" t="s">
        <v>249</v>
      </c>
      <c r="C65" s="66" t="s">
        <v>228</v>
      </c>
      <c r="D65" s="67">
        <v>21978</v>
      </c>
      <c r="E65" s="67">
        <v>20886</v>
      </c>
      <c r="F65" s="67">
        <v>1059</v>
      </c>
      <c r="G65" s="67">
        <v>963</v>
      </c>
      <c r="H65" s="67">
        <v>18423</v>
      </c>
      <c r="I65" s="67">
        <v>105</v>
      </c>
      <c r="J65" s="67">
        <v>1395</v>
      </c>
      <c r="K65" s="67">
        <v>230</v>
      </c>
      <c r="L65" s="67">
        <v>259</v>
      </c>
      <c r="M65" s="67">
        <v>57</v>
      </c>
      <c r="N65" s="67">
        <v>404</v>
      </c>
      <c r="O65" s="67">
        <v>108</v>
      </c>
      <c r="P65" s="67">
        <v>73</v>
      </c>
      <c r="Q65" s="67">
        <v>364</v>
      </c>
      <c r="R65" s="66" t="s">
        <v>250</v>
      </c>
      <c r="S65" s="68" t="s">
        <v>252</v>
      </c>
      <c r="T65" s="50">
        <f t="shared" si="1"/>
        <v>3.9160704239555026</v>
      </c>
      <c r="U65" s="51">
        <f t="shared" si="2"/>
        <v>0.75684914066182007</v>
      </c>
      <c r="V65" s="44"/>
    </row>
    <row r="66" spans="1:22" x14ac:dyDescent="0.25">
      <c r="A66" s="46">
        <v>2002</v>
      </c>
      <c r="B66" s="46" t="s">
        <v>253</v>
      </c>
      <c r="C66" s="46" t="s">
        <v>228</v>
      </c>
      <c r="D66" s="48">
        <v>17797</v>
      </c>
      <c r="E66" s="48">
        <v>16684</v>
      </c>
      <c r="F66" s="48">
        <v>1113</v>
      </c>
      <c r="G66" s="48">
        <v>575</v>
      </c>
      <c r="H66" s="48">
        <v>15311</v>
      </c>
      <c r="I66" s="48">
        <v>121</v>
      </c>
      <c r="J66" s="48">
        <v>677</v>
      </c>
      <c r="K66" s="48">
        <v>524</v>
      </c>
      <c r="L66" s="48">
        <v>193</v>
      </c>
      <c r="M66" s="48">
        <v>74</v>
      </c>
      <c r="N66" s="48">
        <v>161</v>
      </c>
      <c r="O66" s="48">
        <v>160</v>
      </c>
      <c r="P66" s="48">
        <v>59</v>
      </c>
      <c r="Q66" s="48">
        <v>361</v>
      </c>
      <c r="R66" s="46" t="s">
        <v>254</v>
      </c>
      <c r="S66" s="49" t="s">
        <v>255</v>
      </c>
      <c r="T66" s="50">
        <f t="shared" si="1"/>
        <v>2.5341843079491486</v>
      </c>
      <c r="U66" s="51">
        <f t="shared" si="2"/>
        <v>0.51474985209140101</v>
      </c>
      <c r="V66" s="52">
        <f>IF(SLOPE(U66:U87,A66:A87)&gt;0,SLOPE(U66:U87,A66:A87),0)</f>
        <v>9.918646274372259E-3</v>
      </c>
    </row>
    <row r="67" spans="1:22" x14ac:dyDescent="0.25">
      <c r="A67" s="47">
        <v>2003</v>
      </c>
      <c r="B67" s="47" t="s">
        <v>253</v>
      </c>
      <c r="C67" s="47" t="s">
        <v>228</v>
      </c>
      <c r="D67" s="55">
        <v>17859</v>
      </c>
      <c r="E67" s="55">
        <v>16714</v>
      </c>
      <c r="F67" s="55">
        <v>1144</v>
      </c>
      <c r="G67" s="55">
        <v>596</v>
      </c>
      <c r="H67" s="55">
        <v>15215</v>
      </c>
      <c r="I67" s="55">
        <v>124</v>
      </c>
      <c r="J67" s="55">
        <v>779</v>
      </c>
      <c r="K67" s="55">
        <v>536</v>
      </c>
      <c r="L67" s="55">
        <v>225</v>
      </c>
      <c r="M67" s="55">
        <v>89</v>
      </c>
      <c r="N67" s="55">
        <v>139</v>
      </c>
      <c r="O67" s="55">
        <v>156</v>
      </c>
      <c r="P67" s="55">
        <v>60</v>
      </c>
      <c r="Q67" s="55">
        <v>365</v>
      </c>
      <c r="R67" s="47" t="s">
        <v>254</v>
      </c>
      <c r="S67" s="56" t="s">
        <v>255</v>
      </c>
      <c r="T67" s="50">
        <f t="shared" ref="T67:T130" si="3">K67*$AE$2*$AH$2/SUM(K67:O67)+K67*$AE$3*$AI$2/SUM(K67:O67)+$AH$7*L67*$AH$4*$AE$4/SUM(K67:O67)+$AI$7*L67*$AH$4*$AE$6/SUM(K67:O67)+$AJ$7*L67*$AH$4*$AE$7/SUM(K67:O67)+$AK$7*L67*$AH$4*$AE$9/SUM(K67:O67)+L67*$AI$4*$AH$7*$AE$5/SUM(K67:O67)+L67*$AI$4*$AE$8*$AJ$7/SUM(K67:O67)+M67*$AH$4*$AE$10/SUM(K67:O67)+M67*$AI$4*$AE$11/SUM(K67:O67)+N67*$AH$4*$AE$12/SUM(K67:O67)+N67*$AI$4*$AE$13/SUM(K67:O67)+O67*$AE$17*$AK$17/SUM(K67:O67)+O67*$AE$16*$AJ$17/SUM(K67:O67)+O67*$AE$15*$AI$17/SUM(K67:O67)+O67*$AE$14*$AH$17/SUM(K67:O67)</f>
        <v>2.5194110144735942</v>
      </c>
      <c r="U67" s="51">
        <f t="shared" ref="U67:U130" si="4">0.000001*F67*T67*365*0.5</f>
        <v>0.52600263160179694</v>
      </c>
      <c r="V67" s="44"/>
    </row>
    <row r="68" spans="1:22" x14ac:dyDescent="0.25">
      <c r="A68" s="47">
        <v>2004</v>
      </c>
      <c r="B68" s="47" t="s">
        <v>253</v>
      </c>
      <c r="C68" s="47" t="s">
        <v>228</v>
      </c>
      <c r="D68" s="55">
        <v>18002</v>
      </c>
      <c r="E68" s="55">
        <v>16866</v>
      </c>
      <c r="F68" s="55">
        <v>1136</v>
      </c>
      <c r="G68" s="55">
        <v>572</v>
      </c>
      <c r="H68" s="55">
        <v>15343</v>
      </c>
      <c r="I68" s="55">
        <v>123</v>
      </c>
      <c r="J68" s="55">
        <v>828</v>
      </c>
      <c r="K68" s="55">
        <v>546</v>
      </c>
      <c r="L68" s="55">
        <v>210</v>
      </c>
      <c r="M68" s="55">
        <v>85</v>
      </c>
      <c r="N68" s="55">
        <v>133</v>
      </c>
      <c r="O68" s="55">
        <v>161</v>
      </c>
      <c r="P68" s="55">
        <v>59</v>
      </c>
      <c r="Q68" s="55">
        <v>366</v>
      </c>
      <c r="R68" s="47" t="s">
        <v>254</v>
      </c>
      <c r="S68" s="56" t="s">
        <v>255</v>
      </c>
      <c r="T68" s="50">
        <f t="shared" si="3"/>
        <v>2.4556573577746428</v>
      </c>
      <c r="U68" s="51">
        <f t="shared" si="4"/>
        <v>0.50910688341383892</v>
      </c>
      <c r="V68" s="44"/>
    </row>
    <row r="69" spans="1:22" x14ac:dyDescent="0.25">
      <c r="A69" s="47">
        <v>2005</v>
      </c>
      <c r="B69" s="47" t="s">
        <v>253</v>
      </c>
      <c r="C69" s="47" t="s">
        <v>228</v>
      </c>
      <c r="D69" s="55">
        <v>17908</v>
      </c>
      <c r="E69" s="55">
        <v>16838</v>
      </c>
      <c r="F69" s="55">
        <v>1070</v>
      </c>
      <c r="G69" s="55">
        <v>553</v>
      </c>
      <c r="H69" s="55">
        <v>15277</v>
      </c>
      <c r="I69" s="55">
        <v>129</v>
      </c>
      <c r="J69" s="55">
        <v>879</v>
      </c>
      <c r="K69" s="55">
        <v>477</v>
      </c>
      <c r="L69" s="55">
        <v>209</v>
      </c>
      <c r="M69" s="55">
        <v>87</v>
      </c>
      <c r="N69" s="55">
        <v>141</v>
      </c>
      <c r="O69" s="55">
        <v>156</v>
      </c>
      <c r="P69" s="55">
        <v>58</v>
      </c>
      <c r="Q69" s="55">
        <v>365</v>
      </c>
      <c r="R69" s="47" t="s">
        <v>254</v>
      </c>
      <c r="S69" s="56" t="s">
        <v>255</v>
      </c>
      <c r="T69" s="50">
        <f t="shared" si="3"/>
        <v>2.5966584141811477</v>
      </c>
      <c r="U69" s="51">
        <f t="shared" si="4"/>
        <v>0.50706247182922359</v>
      </c>
      <c r="V69" s="44"/>
    </row>
    <row r="70" spans="1:22" x14ac:dyDescent="0.25">
      <c r="A70" s="47">
        <v>2006</v>
      </c>
      <c r="B70" s="47" t="s">
        <v>253</v>
      </c>
      <c r="C70" s="47" t="s">
        <v>228</v>
      </c>
      <c r="D70" s="55">
        <v>17945</v>
      </c>
      <c r="E70" s="55">
        <v>16870</v>
      </c>
      <c r="F70" s="55">
        <v>1075</v>
      </c>
      <c r="G70" s="55">
        <v>551</v>
      </c>
      <c r="H70" s="55">
        <v>15253</v>
      </c>
      <c r="I70" s="55">
        <v>145</v>
      </c>
      <c r="J70" s="55">
        <v>921</v>
      </c>
      <c r="K70" s="55">
        <v>473</v>
      </c>
      <c r="L70" s="55">
        <v>222</v>
      </c>
      <c r="M70" s="55">
        <v>87</v>
      </c>
      <c r="N70" s="55">
        <v>147</v>
      </c>
      <c r="O70" s="55">
        <v>146</v>
      </c>
      <c r="P70" s="55">
        <v>60</v>
      </c>
      <c r="Q70" s="55">
        <v>365</v>
      </c>
      <c r="R70" s="47" t="s">
        <v>254</v>
      </c>
      <c r="S70" s="56" t="s">
        <v>255</v>
      </c>
      <c r="T70" s="50">
        <f t="shared" si="3"/>
        <v>2.6449654137899703</v>
      </c>
      <c r="U70" s="51">
        <f t="shared" si="4"/>
        <v>0.51890915211791977</v>
      </c>
      <c r="V70" s="44"/>
    </row>
    <row r="71" spans="1:22" x14ac:dyDescent="0.25">
      <c r="A71" s="59">
        <v>2007</v>
      </c>
      <c r="B71" s="59" t="s">
        <v>253</v>
      </c>
      <c r="C71" s="59" t="s">
        <v>228</v>
      </c>
      <c r="D71" s="60">
        <v>18300</v>
      </c>
      <c r="E71" s="60">
        <v>17200</v>
      </c>
      <c r="F71" s="60">
        <v>1100</v>
      </c>
      <c r="G71" s="60">
        <v>561</v>
      </c>
      <c r="H71" s="60">
        <v>15506</v>
      </c>
      <c r="I71" s="60">
        <v>151</v>
      </c>
      <c r="J71" s="60">
        <v>982</v>
      </c>
      <c r="K71" s="60">
        <v>483</v>
      </c>
      <c r="L71" s="60">
        <v>229</v>
      </c>
      <c r="M71" s="60">
        <v>89</v>
      </c>
      <c r="N71" s="60">
        <v>150</v>
      </c>
      <c r="O71" s="60">
        <v>149</v>
      </c>
      <c r="P71" s="60">
        <v>59</v>
      </c>
      <c r="Q71" s="60">
        <v>356</v>
      </c>
      <c r="R71" s="59" t="s">
        <v>254</v>
      </c>
      <c r="S71" s="61" t="s">
        <v>255</v>
      </c>
      <c r="T71" s="50">
        <f t="shared" si="3"/>
        <v>2.6474420953924005</v>
      </c>
      <c r="U71" s="51">
        <f t="shared" si="4"/>
        <v>0.53147400065002426</v>
      </c>
      <c r="V71" s="44"/>
    </row>
    <row r="72" spans="1:22" x14ac:dyDescent="0.25">
      <c r="A72" s="47">
        <v>2008</v>
      </c>
      <c r="B72" s="47" t="s">
        <v>253</v>
      </c>
      <c r="C72" s="47" t="s">
        <v>228</v>
      </c>
      <c r="D72" s="55">
        <v>17714</v>
      </c>
      <c r="E72" s="55">
        <v>16654</v>
      </c>
      <c r="F72" s="55">
        <v>1060</v>
      </c>
      <c r="G72" s="55">
        <v>515</v>
      </c>
      <c r="H72" s="55">
        <v>14999</v>
      </c>
      <c r="I72" s="55">
        <v>149</v>
      </c>
      <c r="J72" s="55">
        <v>991</v>
      </c>
      <c r="K72" s="55">
        <v>456</v>
      </c>
      <c r="L72" s="55">
        <v>224</v>
      </c>
      <c r="M72" s="55">
        <v>84</v>
      </c>
      <c r="N72" s="55">
        <v>153</v>
      </c>
      <c r="O72" s="55">
        <v>143</v>
      </c>
      <c r="P72" s="55">
        <v>59</v>
      </c>
      <c r="Q72" s="55">
        <v>366</v>
      </c>
      <c r="R72" s="47" t="s">
        <v>254</v>
      </c>
      <c r="S72" s="56" t="s">
        <v>255</v>
      </c>
      <c r="T72" s="50">
        <f t="shared" si="3"/>
        <v>2.6914824403007076</v>
      </c>
      <c r="U72" s="51">
        <f t="shared" si="4"/>
        <v>0.52066727807617186</v>
      </c>
      <c r="V72" s="44"/>
    </row>
    <row r="73" spans="1:22" x14ac:dyDescent="0.25">
      <c r="A73" s="47">
        <v>2009</v>
      </c>
      <c r="B73" s="47" t="s">
        <v>253</v>
      </c>
      <c r="C73" s="47" t="s">
        <v>228</v>
      </c>
      <c r="D73" s="55">
        <v>18040</v>
      </c>
      <c r="E73" s="55">
        <v>16979</v>
      </c>
      <c r="F73" s="55">
        <v>1061</v>
      </c>
      <c r="G73" s="55">
        <v>556</v>
      </c>
      <c r="H73" s="55">
        <v>15271</v>
      </c>
      <c r="I73" s="55">
        <v>143</v>
      </c>
      <c r="J73" s="55">
        <v>1009</v>
      </c>
      <c r="K73" s="55">
        <v>451</v>
      </c>
      <c r="L73" s="55">
        <v>227</v>
      </c>
      <c r="M73" s="55">
        <v>81</v>
      </c>
      <c r="N73" s="55">
        <v>146</v>
      </c>
      <c r="O73" s="55">
        <v>156</v>
      </c>
      <c r="P73" s="55">
        <v>60</v>
      </c>
      <c r="Q73" s="55">
        <v>365</v>
      </c>
      <c r="R73" s="47" t="s">
        <v>254</v>
      </c>
      <c r="S73" s="56" t="s">
        <v>255</v>
      </c>
      <c r="T73" s="50">
        <f t="shared" si="3"/>
        <v>2.6622725499878506</v>
      </c>
      <c r="U73" s="51">
        <f t="shared" si="4"/>
        <v>0.51550248953552236</v>
      </c>
      <c r="V73" s="44"/>
    </row>
    <row r="74" spans="1:22" x14ac:dyDescent="0.25">
      <c r="A74" s="47">
        <v>2010</v>
      </c>
      <c r="B74" s="47" t="s">
        <v>253</v>
      </c>
      <c r="C74" s="47" t="s">
        <v>228</v>
      </c>
      <c r="D74" s="55">
        <v>18231</v>
      </c>
      <c r="E74" s="55">
        <v>17165</v>
      </c>
      <c r="F74" s="55">
        <v>1066</v>
      </c>
      <c r="G74" s="55">
        <v>520</v>
      </c>
      <c r="H74" s="55">
        <v>15466</v>
      </c>
      <c r="I74" s="55">
        <v>141</v>
      </c>
      <c r="J74" s="55">
        <v>1037</v>
      </c>
      <c r="K74" s="55">
        <v>438</v>
      </c>
      <c r="L74" s="55">
        <v>229</v>
      </c>
      <c r="M74" s="55">
        <v>85</v>
      </c>
      <c r="N74" s="55">
        <v>153</v>
      </c>
      <c r="O74" s="55">
        <v>161</v>
      </c>
      <c r="P74" s="55">
        <v>60</v>
      </c>
      <c r="Q74" s="55">
        <v>364</v>
      </c>
      <c r="R74" s="47" t="s">
        <v>254</v>
      </c>
      <c r="S74" s="56" t="s">
        <v>255</v>
      </c>
      <c r="T74" s="50">
        <f t="shared" si="3"/>
        <v>2.7155188160049977</v>
      </c>
      <c r="U74" s="51">
        <f t="shared" si="4"/>
        <v>0.52829060805969219</v>
      </c>
      <c r="V74" s="44"/>
    </row>
    <row r="75" spans="1:22" x14ac:dyDescent="0.25">
      <c r="A75" s="47">
        <v>2011</v>
      </c>
      <c r="B75" s="47" t="s">
        <v>253</v>
      </c>
      <c r="C75" s="47" t="s">
        <v>228</v>
      </c>
      <c r="D75" s="55">
        <v>18552</v>
      </c>
      <c r="E75" s="55">
        <v>17450</v>
      </c>
      <c r="F75" s="55">
        <v>1102</v>
      </c>
      <c r="G75" s="55">
        <v>552</v>
      </c>
      <c r="H75" s="55">
        <v>15660</v>
      </c>
      <c r="I75" s="55">
        <v>148</v>
      </c>
      <c r="J75" s="55">
        <v>1090</v>
      </c>
      <c r="K75" s="55">
        <v>445</v>
      </c>
      <c r="L75" s="55">
        <v>240</v>
      </c>
      <c r="M75" s="55">
        <v>88</v>
      </c>
      <c r="N75" s="55">
        <v>165</v>
      </c>
      <c r="O75" s="55">
        <v>165</v>
      </c>
      <c r="P75" s="55">
        <v>65</v>
      </c>
      <c r="Q75" s="55">
        <v>365</v>
      </c>
      <c r="R75" s="47" t="s">
        <v>254</v>
      </c>
      <c r="S75" s="56" t="s">
        <v>255</v>
      </c>
      <c r="T75" s="50">
        <f t="shared" si="3"/>
        <v>2.7549502555176222</v>
      </c>
      <c r="U75" s="51">
        <f t="shared" si="4"/>
        <v>0.55406182063842657</v>
      </c>
      <c r="V75" s="44"/>
    </row>
    <row r="76" spans="1:22" x14ac:dyDescent="0.25">
      <c r="A76" s="47">
        <v>2012</v>
      </c>
      <c r="B76" s="47" t="s">
        <v>253</v>
      </c>
      <c r="C76" s="47" t="s">
        <v>228</v>
      </c>
      <c r="D76" s="55">
        <v>17917</v>
      </c>
      <c r="E76" s="55">
        <v>16844</v>
      </c>
      <c r="F76" s="55">
        <v>1073</v>
      </c>
      <c r="G76" s="55">
        <v>515</v>
      </c>
      <c r="H76" s="55">
        <v>15089</v>
      </c>
      <c r="I76" s="55">
        <v>146</v>
      </c>
      <c r="J76" s="55">
        <v>1094</v>
      </c>
      <c r="K76" s="55">
        <v>422</v>
      </c>
      <c r="L76" s="55">
        <v>231</v>
      </c>
      <c r="M76" s="55">
        <v>82</v>
      </c>
      <c r="N76" s="55">
        <v>165</v>
      </c>
      <c r="O76" s="55">
        <v>172</v>
      </c>
      <c r="P76" s="55">
        <v>75</v>
      </c>
      <c r="Q76" s="55">
        <v>366</v>
      </c>
      <c r="R76" s="47" t="s">
        <v>254</v>
      </c>
      <c r="S76" s="56" t="s">
        <v>255</v>
      </c>
      <c r="T76" s="50">
        <f t="shared" si="3"/>
        <v>2.7678671025518158</v>
      </c>
      <c r="U76" s="51">
        <f t="shared" si="4"/>
        <v>0.54201065568945295</v>
      </c>
      <c r="V76" s="44"/>
    </row>
    <row r="77" spans="1:22" x14ac:dyDescent="0.25">
      <c r="A77" s="47">
        <v>2013</v>
      </c>
      <c r="B77" s="47" t="s">
        <v>253</v>
      </c>
      <c r="C77" s="47" t="s">
        <v>228</v>
      </c>
      <c r="D77" s="55">
        <v>17942</v>
      </c>
      <c r="E77" s="55">
        <v>16856</v>
      </c>
      <c r="F77" s="55">
        <v>1086</v>
      </c>
      <c r="G77" s="55">
        <v>500</v>
      </c>
      <c r="H77" s="55">
        <v>15113</v>
      </c>
      <c r="I77" s="55">
        <v>154</v>
      </c>
      <c r="J77" s="55">
        <v>1090</v>
      </c>
      <c r="K77" s="55">
        <v>418</v>
      </c>
      <c r="L77" s="55">
        <v>242</v>
      </c>
      <c r="M77" s="55">
        <v>86</v>
      </c>
      <c r="N77" s="55">
        <v>169</v>
      </c>
      <c r="O77" s="55">
        <v>171</v>
      </c>
      <c r="P77" s="55">
        <v>74</v>
      </c>
      <c r="Q77" s="55">
        <v>365</v>
      </c>
      <c r="R77" s="47" t="s">
        <v>254</v>
      </c>
      <c r="S77" s="56" t="s">
        <v>255</v>
      </c>
      <c r="T77" s="50">
        <f t="shared" si="3"/>
        <v>2.8078206852303462</v>
      </c>
      <c r="U77" s="51">
        <f t="shared" si="4"/>
        <v>0.55649602070922843</v>
      </c>
      <c r="V77" s="44"/>
    </row>
    <row r="78" spans="1:22" x14ac:dyDescent="0.25">
      <c r="A78" s="47">
        <v>2014</v>
      </c>
      <c r="B78" s="47" t="s">
        <v>253</v>
      </c>
      <c r="C78" s="47" t="s">
        <v>228</v>
      </c>
      <c r="D78" s="55">
        <v>17511</v>
      </c>
      <c r="E78" s="55">
        <v>16457</v>
      </c>
      <c r="F78" s="55">
        <v>1054</v>
      </c>
      <c r="G78" s="55">
        <v>509</v>
      </c>
      <c r="H78" s="55">
        <v>14674</v>
      </c>
      <c r="I78" s="55">
        <v>158</v>
      </c>
      <c r="J78" s="55">
        <v>1116</v>
      </c>
      <c r="K78" s="55">
        <v>397</v>
      </c>
      <c r="L78" s="55">
        <v>232</v>
      </c>
      <c r="M78" s="55">
        <v>87</v>
      </c>
      <c r="N78" s="55">
        <v>171</v>
      </c>
      <c r="O78" s="55">
        <v>168</v>
      </c>
      <c r="P78" s="55">
        <v>65</v>
      </c>
      <c r="Q78" s="55">
        <v>365</v>
      </c>
      <c r="R78" s="47" t="s">
        <v>254</v>
      </c>
      <c r="S78" s="56" t="s">
        <v>255</v>
      </c>
      <c r="T78" s="50">
        <f t="shared" si="3"/>
        <v>2.8499988707049759</v>
      </c>
      <c r="U78" s="51">
        <f t="shared" si="4"/>
        <v>0.54821153277445567</v>
      </c>
      <c r="V78" s="44"/>
    </row>
    <row r="79" spans="1:22" x14ac:dyDescent="0.25">
      <c r="A79" s="59">
        <v>2015</v>
      </c>
      <c r="B79" s="59" t="s">
        <v>253</v>
      </c>
      <c r="C79" s="59" t="s">
        <v>228</v>
      </c>
      <c r="D79" s="60">
        <v>18198</v>
      </c>
      <c r="E79" s="60">
        <v>17181</v>
      </c>
      <c r="F79" s="60">
        <v>1017</v>
      </c>
      <c r="G79" s="60">
        <v>2710</v>
      </c>
      <c r="H79" s="60">
        <v>12839</v>
      </c>
      <c r="I79" s="60">
        <v>126</v>
      </c>
      <c r="J79" s="60">
        <v>1506</v>
      </c>
      <c r="K79" s="60">
        <v>370</v>
      </c>
      <c r="L79" s="60">
        <v>246</v>
      </c>
      <c r="M79" s="60">
        <v>94</v>
      </c>
      <c r="N79" s="60">
        <v>237</v>
      </c>
      <c r="O79" s="60">
        <v>70</v>
      </c>
      <c r="P79" s="60">
        <v>65</v>
      </c>
      <c r="Q79" s="60">
        <v>365</v>
      </c>
      <c r="R79" s="59" t="s">
        <v>254</v>
      </c>
      <c r="S79" s="61" t="s">
        <v>255</v>
      </c>
      <c r="T79" s="50">
        <f t="shared" si="3"/>
        <v>3.2503018005431104</v>
      </c>
      <c r="U79" s="51">
        <f t="shared" si="4"/>
        <v>0.60326413993530259</v>
      </c>
      <c r="V79" s="44"/>
    </row>
    <row r="80" spans="1:22" x14ac:dyDescent="0.25">
      <c r="A80" s="47">
        <v>2016</v>
      </c>
      <c r="B80" s="47" t="s">
        <v>253</v>
      </c>
      <c r="C80" s="47" t="s">
        <v>228</v>
      </c>
      <c r="D80" s="55">
        <v>18857</v>
      </c>
      <c r="E80" s="55">
        <v>17583</v>
      </c>
      <c r="F80" s="55">
        <v>1274</v>
      </c>
      <c r="G80" s="55">
        <v>532</v>
      </c>
      <c r="H80" s="55">
        <v>14730</v>
      </c>
      <c r="I80" s="55">
        <v>146</v>
      </c>
      <c r="J80" s="55">
        <v>2175</v>
      </c>
      <c r="K80" s="55">
        <v>453</v>
      </c>
      <c r="L80" s="55">
        <v>320</v>
      </c>
      <c r="M80" s="55">
        <v>122</v>
      </c>
      <c r="N80" s="55">
        <v>354</v>
      </c>
      <c r="O80" s="55">
        <v>26</v>
      </c>
      <c r="P80" s="55">
        <v>65</v>
      </c>
      <c r="Q80" s="55">
        <v>366</v>
      </c>
      <c r="R80" s="47" t="s">
        <v>254</v>
      </c>
      <c r="S80" s="56" t="s">
        <v>255</v>
      </c>
      <c r="T80" s="50">
        <f t="shared" si="3"/>
        <v>3.4828232575061278</v>
      </c>
      <c r="U80" s="51">
        <f t="shared" si="4"/>
        <v>0.80977382148646215</v>
      </c>
      <c r="V80" s="44"/>
    </row>
    <row r="81" spans="1:22" x14ac:dyDescent="0.25">
      <c r="A81" s="47">
        <v>2017</v>
      </c>
      <c r="B81" s="47" t="s">
        <v>253</v>
      </c>
      <c r="C81" s="47" t="s">
        <v>228</v>
      </c>
      <c r="D81" s="55">
        <v>19286</v>
      </c>
      <c r="E81" s="55">
        <v>17939</v>
      </c>
      <c r="F81" s="55">
        <v>1347</v>
      </c>
      <c r="G81" s="55">
        <v>530</v>
      </c>
      <c r="H81" s="55">
        <v>15118</v>
      </c>
      <c r="I81" s="55">
        <v>161</v>
      </c>
      <c r="J81" s="55">
        <v>2130</v>
      </c>
      <c r="K81" s="55">
        <v>470</v>
      </c>
      <c r="L81" s="55">
        <v>338</v>
      </c>
      <c r="M81" s="55">
        <v>132</v>
      </c>
      <c r="N81" s="55">
        <v>356</v>
      </c>
      <c r="O81" s="55">
        <v>51</v>
      </c>
      <c r="P81" s="55">
        <v>61</v>
      </c>
      <c r="Q81" s="55">
        <v>365</v>
      </c>
      <c r="R81" s="47" t="s">
        <v>254</v>
      </c>
      <c r="S81" s="56" t="s">
        <v>255</v>
      </c>
      <c r="T81" s="50">
        <f t="shared" si="3"/>
        <v>3.4386247234160408</v>
      </c>
      <c r="U81" s="51">
        <f t="shared" si="4"/>
        <v>0.84530851919555672</v>
      </c>
      <c r="V81" s="44"/>
    </row>
    <row r="82" spans="1:22" x14ac:dyDescent="0.25">
      <c r="A82" s="47">
        <v>2018</v>
      </c>
      <c r="B82" s="47" t="s">
        <v>253</v>
      </c>
      <c r="C82" s="47" t="s">
        <v>228</v>
      </c>
      <c r="D82" s="55">
        <v>19285</v>
      </c>
      <c r="E82" s="55">
        <v>17887</v>
      </c>
      <c r="F82" s="55">
        <v>1398</v>
      </c>
      <c r="G82" s="55">
        <v>545</v>
      </c>
      <c r="H82" s="55">
        <v>15019</v>
      </c>
      <c r="I82" s="55">
        <v>171</v>
      </c>
      <c r="J82" s="55">
        <v>2152</v>
      </c>
      <c r="K82" s="55">
        <v>485</v>
      </c>
      <c r="L82" s="55">
        <v>352</v>
      </c>
      <c r="M82" s="55">
        <v>138</v>
      </c>
      <c r="N82" s="55">
        <v>372</v>
      </c>
      <c r="O82" s="55">
        <v>51</v>
      </c>
      <c r="P82" s="55">
        <v>65</v>
      </c>
      <c r="Q82" s="55">
        <v>365</v>
      </c>
      <c r="R82" s="47" t="s">
        <v>254</v>
      </c>
      <c r="S82" s="56" t="s">
        <v>255</v>
      </c>
      <c r="T82" s="50">
        <f t="shared" si="3"/>
        <v>3.452651608184683</v>
      </c>
      <c r="U82" s="51">
        <f t="shared" si="4"/>
        <v>0.88089226805419907</v>
      </c>
      <c r="V82" s="44"/>
    </row>
    <row r="83" spans="1:22" x14ac:dyDescent="0.25">
      <c r="A83" s="59">
        <v>2019</v>
      </c>
      <c r="B83" s="59" t="s">
        <v>253</v>
      </c>
      <c r="C83" s="59" t="s">
        <v>228</v>
      </c>
      <c r="D83" s="60">
        <v>18087</v>
      </c>
      <c r="E83" s="60">
        <v>16750</v>
      </c>
      <c r="F83" s="60">
        <v>1336</v>
      </c>
      <c r="G83" s="60">
        <v>171</v>
      </c>
      <c r="H83" s="60">
        <v>14178</v>
      </c>
      <c r="I83" s="60">
        <v>140</v>
      </c>
      <c r="J83" s="60">
        <v>2262</v>
      </c>
      <c r="K83" s="60">
        <v>447</v>
      </c>
      <c r="L83" s="60">
        <v>343</v>
      </c>
      <c r="M83" s="60">
        <v>143</v>
      </c>
      <c r="N83" s="60">
        <v>389</v>
      </c>
      <c r="O83" s="60">
        <v>16</v>
      </c>
      <c r="P83" s="60">
        <v>66</v>
      </c>
      <c r="Q83" s="60">
        <v>141</v>
      </c>
      <c r="R83" s="59" t="s">
        <v>254</v>
      </c>
      <c r="S83" s="61" t="s">
        <v>255</v>
      </c>
      <c r="T83" s="50">
        <f t="shared" si="3"/>
        <v>3.610167029228267</v>
      </c>
      <c r="U83" s="51">
        <f t="shared" si="4"/>
        <v>0.88023092506643608</v>
      </c>
      <c r="V83" s="44"/>
    </row>
    <row r="84" spans="1:22" x14ac:dyDescent="0.25">
      <c r="A84" s="59">
        <v>2020</v>
      </c>
      <c r="B84" s="59" t="s">
        <v>253</v>
      </c>
      <c r="C84" s="59" t="s">
        <v>228</v>
      </c>
      <c r="D84" s="60">
        <v>13952</v>
      </c>
      <c r="E84" s="60">
        <v>13098</v>
      </c>
      <c r="F84" s="60">
        <v>832</v>
      </c>
      <c r="G84" s="60">
        <v>377</v>
      </c>
      <c r="H84" s="60">
        <v>11330</v>
      </c>
      <c r="I84" s="60">
        <v>106</v>
      </c>
      <c r="J84" s="60">
        <v>1285</v>
      </c>
      <c r="K84" s="60">
        <v>185</v>
      </c>
      <c r="L84" s="60">
        <v>180</v>
      </c>
      <c r="M84" s="60">
        <v>36</v>
      </c>
      <c r="N84" s="60">
        <v>224</v>
      </c>
      <c r="O84" s="60">
        <v>207</v>
      </c>
      <c r="P84" s="60">
        <v>66</v>
      </c>
      <c r="Q84" s="60">
        <v>346</v>
      </c>
      <c r="R84" s="59" t="s">
        <v>254</v>
      </c>
      <c r="S84" s="61" t="s">
        <v>255</v>
      </c>
      <c r="T84" s="50">
        <f t="shared" si="3"/>
        <v>3.3260711552546569</v>
      </c>
      <c r="U84" s="51">
        <f t="shared" si="4"/>
        <v>0.50503064421386712</v>
      </c>
      <c r="V84" s="44"/>
    </row>
    <row r="85" spans="1:22" x14ac:dyDescent="0.25">
      <c r="A85" s="59">
        <v>2021</v>
      </c>
      <c r="B85" s="59" t="s">
        <v>253</v>
      </c>
      <c r="C85" s="59" t="s">
        <v>228</v>
      </c>
      <c r="D85" s="60">
        <v>16922</v>
      </c>
      <c r="E85" s="60">
        <v>15950</v>
      </c>
      <c r="F85" s="60">
        <v>943</v>
      </c>
      <c r="G85" s="60">
        <v>467</v>
      </c>
      <c r="H85" s="60">
        <v>13801</v>
      </c>
      <c r="I85" s="60">
        <v>135</v>
      </c>
      <c r="J85" s="60">
        <v>1548</v>
      </c>
      <c r="K85" s="60">
        <v>206</v>
      </c>
      <c r="L85" s="60">
        <v>210</v>
      </c>
      <c r="M85" s="60">
        <v>43</v>
      </c>
      <c r="N85" s="60">
        <v>249</v>
      </c>
      <c r="O85" s="60">
        <v>234</v>
      </c>
      <c r="P85" s="60">
        <v>62</v>
      </c>
      <c r="Q85" s="60">
        <v>364</v>
      </c>
      <c r="R85" s="59" t="s">
        <v>254</v>
      </c>
      <c r="S85" s="61" t="s">
        <v>255</v>
      </c>
      <c r="T85" s="50">
        <f t="shared" si="3"/>
        <v>3.3295939568197648</v>
      </c>
      <c r="U85" s="51">
        <f t="shared" si="4"/>
        <v>0.57301479598378946</v>
      </c>
      <c r="V85" s="44"/>
    </row>
    <row r="86" spans="1:22" x14ac:dyDescent="0.25">
      <c r="A86" s="59">
        <v>2022</v>
      </c>
      <c r="B86" s="59" t="s">
        <v>253</v>
      </c>
      <c r="C86" s="59" t="s">
        <v>228</v>
      </c>
      <c r="D86" s="60">
        <v>19145</v>
      </c>
      <c r="E86" s="60">
        <v>18144</v>
      </c>
      <c r="F86" s="60">
        <v>971</v>
      </c>
      <c r="G86" s="60">
        <v>546</v>
      </c>
      <c r="H86" s="60">
        <v>15579</v>
      </c>
      <c r="I86" s="60">
        <v>141</v>
      </c>
      <c r="J86" s="60">
        <v>1878</v>
      </c>
      <c r="K86" s="60">
        <v>205</v>
      </c>
      <c r="L86" s="60">
        <v>218</v>
      </c>
      <c r="M86" s="60">
        <v>40</v>
      </c>
      <c r="N86" s="60">
        <v>247</v>
      </c>
      <c r="O86" s="60">
        <v>260</v>
      </c>
      <c r="P86" s="60">
        <v>62</v>
      </c>
      <c r="Q86" s="60">
        <v>364</v>
      </c>
      <c r="R86" s="59" t="s">
        <v>254</v>
      </c>
      <c r="S86" s="61" t="s">
        <v>255</v>
      </c>
      <c r="T86" s="50">
        <f t="shared" si="3"/>
        <v>3.2828023492872096</v>
      </c>
      <c r="U86" s="51">
        <f t="shared" si="4"/>
        <v>0.58173719731131313</v>
      </c>
      <c r="V86" s="44"/>
    </row>
    <row r="87" spans="1:22" ht="13.8" thickBot="1" x14ac:dyDescent="0.3">
      <c r="A87" s="66">
        <v>2023</v>
      </c>
      <c r="B87" s="66" t="s">
        <v>253</v>
      </c>
      <c r="C87" s="66" t="s">
        <v>228</v>
      </c>
      <c r="D87" s="67">
        <v>19760</v>
      </c>
      <c r="E87" s="67">
        <v>18731</v>
      </c>
      <c r="F87" s="67">
        <v>996</v>
      </c>
      <c r="G87" s="67">
        <v>549</v>
      </c>
      <c r="H87" s="67">
        <v>15398</v>
      </c>
      <c r="I87" s="67">
        <v>142</v>
      </c>
      <c r="J87" s="67">
        <v>2642</v>
      </c>
      <c r="K87" s="67">
        <v>194</v>
      </c>
      <c r="L87" s="67">
        <v>252</v>
      </c>
      <c r="M87" s="67">
        <v>33</v>
      </c>
      <c r="N87" s="67">
        <v>234</v>
      </c>
      <c r="O87" s="67">
        <v>284</v>
      </c>
      <c r="P87" s="67">
        <v>63</v>
      </c>
      <c r="Q87" s="67">
        <v>364</v>
      </c>
      <c r="R87" s="66" t="s">
        <v>254</v>
      </c>
      <c r="S87" s="68" t="s">
        <v>255</v>
      </c>
      <c r="T87" s="50">
        <f t="shared" si="3"/>
        <v>3.2397034854563684</v>
      </c>
      <c r="U87" s="51">
        <f t="shared" si="4"/>
        <v>0.58888090255140413</v>
      </c>
      <c r="V87" s="44"/>
    </row>
    <row r="88" spans="1:22" x14ac:dyDescent="0.25">
      <c r="A88" s="46">
        <v>2002</v>
      </c>
      <c r="B88" s="46" t="s">
        <v>256</v>
      </c>
      <c r="C88" s="46" t="s">
        <v>228</v>
      </c>
      <c r="D88" s="48">
        <v>7607</v>
      </c>
      <c r="E88" s="48">
        <v>7079</v>
      </c>
      <c r="F88" s="48">
        <v>528</v>
      </c>
      <c r="G88" s="48">
        <v>370</v>
      </c>
      <c r="H88" s="48">
        <v>6406</v>
      </c>
      <c r="I88" s="48">
        <v>56</v>
      </c>
      <c r="J88" s="48">
        <v>248</v>
      </c>
      <c r="K88" s="48">
        <v>299</v>
      </c>
      <c r="L88" s="48">
        <v>83</v>
      </c>
      <c r="M88" s="48">
        <v>37</v>
      </c>
      <c r="N88" s="48">
        <v>60</v>
      </c>
      <c r="O88" s="48">
        <v>49</v>
      </c>
      <c r="P88" s="48">
        <v>62</v>
      </c>
      <c r="Q88" s="48">
        <v>365</v>
      </c>
      <c r="R88" s="46" t="s">
        <v>131</v>
      </c>
      <c r="S88" s="49" t="s">
        <v>257</v>
      </c>
      <c r="T88" s="50">
        <f t="shared" si="3"/>
        <v>2.2846678832083041</v>
      </c>
      <c r="U88" s="51">
        <f t="shared" si="4"/>
        <v>0.22015059722595215</v>
      </c>
      <c r="V88" s="52">
        <f>IF(SLOPE(U88:U109,A88:A109)&gt;0,SLOPE(U88:U109,A88:A109),0)</f>
        <v>8.8300352870392413E-3</v>
      </c>
    </row>
    <row r="89" spans="1:22" x14ac:dyDescent="0.25">
      <c r="A89" s="47">
        <v>2003</v>
      </c>
      <c r="B89" s="47" t="s">
        <v>256</v>
      </c>
      <c r="C89" s="47" t="s">
        <v>228</v>
      </c>
      <c r="D89" s="55">
        <v>7763</v>
      </c>
      <c r="E89" s="55">
        <v>7234</v>
      </c>
      <c r="F89" s="55">
        <v>530</v>
      </c>
      <c r="G89" s="55">
        <v>373</v>
      </c>
      <c r="H89" s="55">
        <v>6513</v>
      </c>
      <c r="I89" s="55">
        <v>60</v>
      </c>
      <c r="J89" s="55">
        <v>287</v>
      </c>
      <c r="K89" s="55">
        <v>294</v>
      </c>
      <c r="L89" s="55">
        <v>91</v>
      </c>
      <c r="M89" s="55">
        <v>47</v>
      </c>
      <c r="N89" s="55">
        <v>50</v>
      </c>
      <c r="O89" s="55">
        <v>48</v>
      </c>
      <c r="P89" s="55">
        <v>63</v>
      </c>
      <c r="Q89" s="55">
        <v>365</v>
      </c>
      <c r="R89" s="47" t="s">
        <v>131</v>
      </c>
      <c r="S89" s="56" t="s">
        <v>257</v>
      </c>
      <c r="T89" s="50">
        <f t="shared" si="3"/>
        <v>2.304950229860701</v>
      </c>
      <c r="U89" s="51">
        <f t="shared" si="4"/>
        <v>0.2229463109832763</v>
      </c>
      <c r="V89" s="44"/>
    </row>
    <row r="90" spans="1:22" x14ac:dyDescent="0.25">
      <c r="A90" s="47">
        <v>2004</v>
      </c>
      <c r="B90" s="47" t="s">
        <v>256</v>
      </c>
      <c r="C90" s="47" t="s">
        <v>228</v>
      </c>
      <c r="D90" s="55">
        <v>7680</v>
      </c>
      <c r="E90" s="55">
        <v>7156</v>
      </c>
      <c r="F90" s="55">
        <v>523</v>
      </c>
      <c r="G90" s="55">
        <v>347</v>
      </c>
      <c r="H90" s="55">
        <v>6462</v>
      </c>
      <c r="I90" s="55">
        <v>60</v>
      </c>
      <c r="J90" s="55">
        <v>287</v>
      </c>
      <c r="K90" s="55">
        <v>276</v>
      </c>
      <c r="L90" s="55">
        <v>98</v>
      </c>
      <c r="M90" s="55">
        <v>45</v>
      </c>
      <c r="N90" s="55">
        <v>55</v>
      </c>
      <c r="O90" s="55">
        <v>50</v>
      </c>
      <c r="P90" s="55">
        <v>62</v>
      </c>
      <c r="Q90" s="55">
        <v>366</v>
      </c>
      <c r="R90" s="47" t="s">
        <v>131</v>
      </c>
      <c r="S90" s="56" t="s">
        <v>257</v>
      </c>
      <c r="T90" s="50">
        <f t="shared" si="3"/>
        <v>2.3995548952990808</v>
      </c>
      <c r="U90" s="51">
        <f t="shared" si="4"/>
        <v>0.22903151586905904</v>
      </c>
      <c r="V90" s="44"/>
    </row>
    <row r="91" spans="1:22" x14ac:dyDescent="0.25">
      <c r="A91" s="47">
        <v>2005</v>
      </c>
      <c r="B91" s="47" t="s">
        <v>256</v>
      </c>
      <c r="C91" s="47" t="s">
        <v>228</v>
      </c>
      <c r="D91" s="55">
        <v>7676</v>
      </c>
      <c r="E91" s="55">
        <v>7160</v>
      </c>
      <c r="F91" s="55">
        <v>516</v>
      </c>
      <c r="G91" s="55">
        <v>337</v>
      </c>
      <c r="H91" s="55">
        <v>6469</v>
      </c>
      <c r="I91" s="55">
        <v>62</v>
      </c>
      <c r="J91" s="55">
        <v>293</v>
      </c>
      <c r="K91" s="55">
        <v>265</v>
      </c>
      <c r="L91" s="55">
        <v>105</v>
      </c>
      <c r="M91" s="55">
        <v>42</v>
      </c>
      <c r="N91" s="55">
        <v>54</v>
      </c>
      <c r="O91" s="55">
        <v>48</v>
      </c>
      <c r="P91" s="55">
        <v>63</v>
      </c>
      <c r="Q91" s="55">
        <v>365</v>
      </c>
      <c r="R91" s="47" t="s">
        <v>131</v>
      </c>
      <c r="S91" s="56" t="s">
        <v>257</v>
      </c>
      <c r="T91" s="50">
        <f t="shared" si="3"/>
        <v>2.4308027880479388</v>
      </c>
      <c r="U91" s="51">
        <f t="shared" si="4"/>
        <v>0.22890869855047438</v>
      </c>
      <c r="V91" s="44"/>
    </row>
    <row r="92" spans="1:22" x14ac:dyDescent="0.25">
      <c r="A92" s="47">
        <v>2006</v>
      </c>
      <c r="B92" s="47" t="s">
        <v>256</v>
      </c>
      <c r="C92" s="47" t="s">
        <v>228</v>
      </c>
      <c r="D92" s="55">
        <v>7894</v>
      </c>
      <c r="E92" s="55">
        <v>7337</v>
      </c>
      <c r="F92" s="55">
        <v>557</v>
      </c>
      <c r="G92" s="55">
        <v>337</v>
      </c>
      <c r="H92" s="55">
        <v>6604</v>
      </c>
      <c r="I92" s="55">
        <v>69</v>
      </c>
      <c r="J92" s="55">
        <v>327</v>
      </c>
      <c r="K92" s="55">
        <v>272</v>
      </c>
      <c r="L92" s="55">
        <v>121</v>
      </c>
      <c r="M92" s="55">
        <v>51</v>
      </c>
      <c r="N92" s="55">
        <v>63</v>
      </c>
      <c r="O92" s="55">
        <v>50</v>
      </c>
      <c r="P92" s="55">
        <v>62</v>
      </c>
      <c r="Q92" s="55">
        <v>365</v>
      </c>
      <c r="R92" s="47" t="s">
        <v>131</v>
      </c>
      <c r="S92" s="56" t="s">
        <v>257</v>
      </c>
      <c r="T92" s="50">
        <f t="shared" si="3"/>
        <v>2.5524851784286633</v>
      </c>
      <c r="U92" s="51">
        <f t="shared" si="4"/>
        <v>0.25946649960021972</v>
      </c>
      <c r="V92" s="44"/>
    </row>
    <row r="93" spans="1:22" x14ac:dyDescent="0.25">
      <c r="A93" s="59">
        <v>2007</v>
      </c>
      <c r="B93" s="59" t="s">
        <v>256</v>
      </c>
      <c r="C93" s="59" t="s">
        <v>228</v>
      </c>
      <c r="D93" s="60">
        <v>7929</v>
      </c>
      <c r="E93" s="60">
        <v>7360</v>
      </c>
      <c r="F93" s="60">
        <v>569</v>
      </c>
      <c r="G93" s="60">
        <v>222</v>
      </c>
      <c r="H93" s="60">
        <v>6722</v>
      </c>
      <c r="I93" s="60">
        <v>72</v>
      </c>
      <c r="J93" s="60">
        <v>343</v>
      </c>
      <c r="K93" s="60">
        <v>273</v>
      </c>
      <c r="L93" s="60">
        <v>121</v>
      </c>
      <c r="M93" s="60">
        <v>54</v>
      </c>
      <c r="N93" s="60">
        <v>67</v>
      </c>
      <c r="O93" s="60">
        <v>54</v>
      </c>
      <c r="P93" s="60">
        <v>62</v>
      </c>
      <c r="Q93" s="60">
        <v>350</v>
      </c>
      <c r="R93" s="59" t="s">
        <v>131</v>
      </c>
      <c r="S93" s="61" t="s">
        <v>257</v>
      </c>
      <c r="T93" s="50">
        <f t="shared" si="3"/>
        <v>2.5835938293778833</v>
      </c>
      <c r="U93" s="51">
        <f t="shared" si="4"/>
        <v>0.26828684222717286</v>
      </c>
      <c r="V93" s="44"/>
    </row>
    <row r="94" spans="1:22" x14ac:dyDescent="0.25">
      <c r="A94" s="47">
        <v>2008</v>
      </c>
      <c r="B94" s="47" t="s">
        <v>256</v>
      </c>
      <c r="C94" s="47" t="s">
        <v>228</v>
      </c>
      <c r="D94" s="55">
        <v>7635</v>
      </c>
      <c r="E94" s="55">
        <v>7076</v>
      </c>
      <c r="F94" s="55">
        <v>559</v>
      </c>
      <c r="G94" s="55">
        <v>257</v>
      </c>
      <c r="H94" s="55">
        <v>6418</v>
      </c>
      <c r="I94" s="55">
        <v>69</v>
      </c>
      <c r="J94" s="55">
        <v>333</v>
      </c>
      <c r="K94" s="55">
        <v>268</v>
      </c>
      <c r="L94" s="55">
        <v>121</v>
      </c>
      <c r="M94" s="55">
        <v>48</v>
      </c>
      <c r="N94" s="55">
        <v>60</v>
      </c>
      <c r="O94" s="55">
        <v>62</v>
      </c>
      <c r="P94" s="55">
        <v>61</v>
      </c>
      <c r="Q94" s="55">
        <v>366</v>
      </c>
      <c r="R94" s="47" t="s">
        <v>131</v>
      </c>
      <c r="S94" s="56" t="s">
        <v>257</v>
      </c>
      <c r="T94" s="50">
        <f t="shared" si="3"/>
        <v>2.5147519133811773</v>
      </c>
      <c r="U94" s="51">
        <f t="shared" si="4"/>
        <v>0.25654870332336421</v>
      </c>
      <c r="V94" s="44"/>
    </row>
    <row r="95" spans="1:22" x14ac:dyDescent="0.25">
      <c r="A95" s="47">
        <v>2009</v>
      </c>
      <c r="B95" s="47" t="s">
        <v>256</v>
      </c>
      <c r="C95" s="47" t="s">
        <v>228</v>
      </c>
      <c r="D95" s="55">
        <v>7873</v>
      </c>
      <c r="E95" s="55">
        <v>7321</v>
      </c>
      <c r="F95" s="55">
        <v>552</v>
      </c>
      <c r="G95" s="55">
        <v>277</v>
      </c>
      <c r="H95" s="55">
        <v>6630</v>
      </c>
      <c r="I95" s="55">
        <v>74</v>
      </c>
      <c r="J95" s="55">
        <v>340</v>
      </c>
      <c r="K95" s="55">
        <v>254</v>
      </c>
      <c r="L95" s="55">
        <v>119</v>
      </c>
      <c r="M95" s="55">
        <v>52</v>
      </c>
      <c r="N95" s="55">
        <v>60</v>
      </c>
      <c r="O95" s="55">
        <v>66</v>
      </c>
      <c r="P95" s="55">
        <v>62</v>
      </c>
      <c r="Q95" s="55">
        <v>365</v>
      </c>
      <c r="R95" s="47" t="s">
        <v>131</v>
      </c>
      <c r="S95" s="56" t="s">
        <v>257</v>
      </c>
      <c r="T95" s="50">
        <f t="shared" si="3"/>
        <v>2.5681064236012645</v>
      </c>
      <c r="U95" s="51">
        <f t="shared" si="4"/>
        <v>0.25871104111359139</v>
      </c>
      <c r="V95" s="44"/>
    </row>
    <row r="96" spans="1:22" x14ac:dyDescent="0.25">
      <c r="A96" s="59">
        <v>2010</v>
      </c>
      <c r="B96" s="59" t="s">
        <v>256</v>
      </c>
      <c r="C96" s="59" t="s">
        <v>228</v>
      </c>
      <c r="D96" s="60">
        <v>7848</v>
      </c>
      <c r="E96" s="60">
        <v>7307</v>
      </c>
      <c r="F96" s="60">
        <v>541</v>
      </c>
      <c r="G96" s="60">
        <v>264</v>
      </c>
      <c r="H96" s="60">
        <v>6616</v>
      </c>
      <c r="I96" s="60">
        <v>71</v>
      </c>
      <c r="J96" s="60">
        <v>356</v>
      </c>
      <c r="K96" s="60">
        <v>242</v>
      </c>
      <c r="L96" s="60">
        <v>119</v>
      </c>
      <c r="M96" s="60">
        <v>51</v>
      </c>
      <c r="N96" s="60">
        <v>61</v>
      </c>
      <c r="O96" s="60">
        <v>68</v>
      </c>
      <c r="P96" s="60">
        <v>63</v>
      </c>
      <c r="Q96" s="60">
        <v>365</v>
      </c>
      <c r="R96" s="59" t="s">
        <v>131</v>
      </c>
      <c r="S96" s="61" t="s">
        <v>257</v>
      </c>
      <c r="T96" s="50">
        <f t="shared" si="3"/>
        <v>2.6059339146076423</v>
      </c>
      <c r="U96" s="51">
        <f t="shared" si="4"/>
        <v>0.25729037022399903</v>
      </c>
      <c r="V96" s="44"/>
    </row>
    <row r="97" spans="1:22" x14ac:dyDescent="0.25">
      <c r="A97" s="47">
        <v>2011</v>
      </c>
      <c r="B97" s="47" t="s">
        <v>256</v>
      </c>
      <c r="C97" s="47" t="s">
        <v>228</v>
      </c>
      <c r="D97" s="55">
        <v>7908</v>
      </c>
      <c r="E97" s="55">
        <v>7359</v>
      </c>
      <c r="F97" s="55">
        <v>549</v>
      </c>
      <c r="G97" s="55">
        <v>274</v>
      </c>
      <c r="H97" s="55">
        <v>6636</v>
      </c>
      <c r="I97" s="55">
        <v>71</v>
      </c>
      <c r="J97" s="55">
        <v>378</v>
      </c>
      <c r="K97" s="55">
        <v>235</v>
      </c>
      <c r="L97" s="55">
        <v>128</v>
      </c>
      <c r="M97" s="55">
        <v>51</v>
      </c>
      <c r="N97" s="55">
        <v>63</v>
      </c>
      <c r="O97" s="55">
        <v>72</v>
      </c>
      <c r="P97" s="55">
        <v>68</v>
      </c>
      <c r="Q97" s="55">
        <v>365</v>
      </c>
      <c r="R97" s="47" t="s">
        <v>131</v>
      </c>
      <c r="S97" s="56" t="s">
        <v>257</v>
      </c>
      <c r="T97" s="50">
        <f t="shared" si="3"/>
        <v>2.6550196379781426</v>
      </c>
      <c r="U97" s="51">
        <f t="shared" si="4"/>
        <v>0.26601305507812506</v>
      </c>
      <c r="V97" s="44"/>
    </row>
    <row r="98" spans="1:22" x14ac:dyDescent="0.25">
      <c r="A98" s="47">
        <v>2012</v>
      </c>
      <c r="B98" s="47" t="s">
        <v>256</v>
      </c>
      <c r="C98" s="47" t="s">
        <v>228</v>
      </c>
      <c r="D98" s="55">
        <v>7891</v>
      </c>
      <c r="E98" s="55">
        <v>7350</v>
      </c>
      <c r="F98" s="55">
        <v>541</v>
      </c>
      <c r="G98" s="55">
        <v>236</v>
      </c>
      <c r="H98" s="55">
        <v>6627</v>
      </c>
      <c r="I98" s="55">
        <v>70</v>
      </c>
      <c r="J98" s="55">
        <v>417</v>
      </c>
      <c r="K98" s="55">
        <v>219</v>
      </c>
      <c r="L98" s="55">
        <v>122</v>
      </c>
      <c r="M98" s="55">
        <v>50</v>
      </c>
      <c r="N98" s="55">
        <v>76</v>
      </c>
      <c r="O98" s="55">
        <v>74</v>
      </c>
      <c r="P98" s="55">
        <v>78</v>
      </c>
      <c r="Q98" s="55">
        <v>366</v>
      </c>
      <c r="R98" s="47" t="s">
        <v>131</v>
      </c>
      <c r="S98" s="56" t="s">
        <v>257</v>
      </c>
      <c r="T98" s="50">
        <f t="shared" si="3"/>
        <v>2.7733140081663006</v>
      </c>
      <c r="U98" s="51">
        <f t="shared" si="4"/>
        <v>0.27381622531127925</v>
      </c>
      <c r="V98" s="44"/>
    </row>
    <row r="99" spans="1:22" x14ac:dyDescent="0.25">
      <c r="A99" s="47">
        <v>2013</v>
      </c>
      <c r="B99" s="47" t="s">
        <v>256</v>
      </c>
      <c r="C99" s="47" t="s">
        <v>228</v>
      </c>
      <c r="D99" s="55">
        <v>8136</v>
      </c>
      <c r="E99" s="55">
        <v>7556</v>
      </c>
      <c r="F99" s="55">
        <v>579</v>
      </c>
      <c r="G99" s="55">
        <v>236</v>
      </c>
      <c r="H99" s="55">
        <v>6800</v>
      </c>
      <c r="I99" s="55">
        <v>75</v>
      </c>
      <c r="J99" s="55">
        <v>445</v>
      </c>
      <c r="K99" s="55">
        <v>233</v>
      </c>
      <c r="L99" s="55">
        <v>142</v>
      </c>
      <c r="M99" s="55">
        <v>53</v>
      </c>
      <c r="N99" s="55">
        <v>78</v>
      </c>
      <c r="O99" s="55">
        <v>74</v>
      </c>
      <c r="P99" s="55">
        <v>75</v>
      </c>
      <c r="Q99" s="55">
        <v>365</v>
      </c>
      <c r="R99" s="47" t="s">
        <v>131</v>
      </c>
      <c r="S99" s="56" t="s">
        <v>257</v>
      </c>
      <c r="T99" s="50">
        <f t="shared" si="3"/>
        <v>2.7849467731344282</v>
      </c>
      <c r="U99" s="51">
        <f t="shared" si="4"/>
        <v>0.29427836315018219</v>
      </c>
      <c r="V99" s="44"/>
    </row>
    <row r="100" spans="1:22" x14ac:dyDescent="0.25">
      <c r="A100" s="47">
        <v>2014</v>
      </c>
      <c r="B100" s="47" t="s">
        <v>256</v>
      </c>
      <c r="C100" s="47" t="s">
        <v>228</v>
      </c>
      <c r="D100" s="55">
        <v>8039</v>
      </c>
      <c r="E100" s="55">
        <v>7465</v>
      </c>
      <c r="F100" s="55">
        <v>573</v>
      </c>
      <c r="G100" s="55">
        <v>236</v>
      </c>
      <c r="H100" s="55">
        <v>6674</v>
      </c>
      <c r="I100" s="55">
        <v>80</v>
      </c>
      <c r="J100" s="55">
        <v>475</v>
      </c>
      <c r="K100" s="55">
        <v>231</v>
      </c>
      <c r="L100" s="55">
        <v>137</v>
      </c>
      <c r="M100" s="55">
        <v>50</v>
      </c>
      <c r="N100" s="55">
        <v>79</v>
      </c>
      <c r="O100" s="55">
        <v>76</v>
      </c>
      <c r="P100" s="55">
        <v>67</v>
      </c>
      <c r="Q100" s="55">
        <v>365</v>
      </c>
      <c r="R100" s="47" t="s">
        <v>131</v>
      </c>
      <c r="S100" s="56" t="s">
        <v>257</v>
      </c>
      <c r="T100" s="50">
        <f t="shared" si="3"/>
        <v>2.7726951015931776</v>
      </c>
      <c r="U100" s="51">
        <f t="shared" si="4"/>
        <v>0.28994765851135251</v>
      </c>
      <c r="V100" s="44"/>
    </row>
    <row r="101" spans="1:22" x14ac:dyDescent="0.25">
      <c r="A101" s="47">
        <v>2015</v>
      </c>
      <c r="B101" s="47" t="s">
        <v>256</v>
      </c>
      <c r="C101" s="47" t="s">
        <v>228</v>
      </c>
      <c r="D101" s="55">
        <v>8555</v>
      </c>
      <c r="E101" s="55">
        <v>7928</v>
      </c>
      <c r="F101" s="55">
        <v>627</v>
      </c>
      <c r="G101" s="55">
        <v>237</v>
      </c>
      <c r="H101" s="55">
        <v>7068</v>
      </c>
      <c r="I101" s="55">
        <v>89</v>
      </c>
      <c r="J101" s="55">
        <v>533</v>
      </c>
      <c r="K101" s="55">
        <v>253</v>
      </c>
      <c r="L101" s="55">
        <v>150</v>
      </c>
      <c r="M101" s="55">
        <v>55</v>
      </c>
      <c r="N101" s="55">
        <v>94</v>
      </c>
      <c r="O101" s="55">
        <v>75</v>
      </c>
      <c r="P101" s="55">
        <v>68</v>
      </c>
      <c r="Q101" s="55">
        <v>365</v>
      </c>
      <c r="R101" s="47" t="s">
        <v>131</v>
      </c>
      <c r="S101" s="56" t="s">
        <v>257</v>
      </c>
      <c r="T101" s="50">
        <f t="shared" si="3"/>
        <v>2.8268296723920949</v>
      </c>
      <c r="U101" s="51">
        <f t="shared" si="4"/>
        <v>0.32346705233764644</v>
      </c>
      <c r="V101" s="44"/>
    </row>
    <row r="102" spans="1:22" x14ac:dyDescent="0.25">
      <c r="A102" s="47">
        <v>2016</v>
      </c>
      <c r="B102" s="47" t="s">
        <v>256</v>
      </c>
      <c r="C102" s="47" t="s">
        <v>228</v>
      </c>
      <c r="D102" s="55">
        <v>8741</v>
      </c>
      <c r="E102" s="55">
        <v>8076</v>
      </c>
      <c r="F102" s="55">
        <v>665</v>
      </c>
      <c r="G102" s="55">
        <v>243</v>
      </c>
      <c r="H102" s="55">
        <v>7168</v>
      </c>
      <c r="I102" s="55">
        <v>98</v>
      </c>
      <c r="J102" s="55">
        <v>566</v>
      </c>
      <c r="K102" s="55">
        <v>264</v>
      </c>
      <c r="L102" s="55">
        <v>157</v>
      </c>
      <c r="M102" s="55">
        <v>59</v>
      </c>
      <c r="N102" s="55">
        <v>102</v>
      </c>
      <c r="O102" s="55">
        <v>82</v>
      </c>
      <c r="P102" s="55">
        <v>56</v>
      </c>
      <c r="Q102" s="55">
        <v>366</v>
      </c>
      <c r="R102" s="47" t="s">
        <v>131</v>
      </c>
      <c r="S102" s="56" t="s">
        <v>257</v>
      </c>
      <c r="T102" s="50">
        <f t="shared" si="3"/>
        <v>2.8471502336249297</v>
      </c>
      <c r="U102" s="51">
        <f t="shared" si="4"/>
        <v>0.34553727022830555</v>
      </c>
      <c r="V102" s="44"/>
    </row>
    <row r="103" spans="1:22" x14ac:dyDescent="0.25">
      <c r="A103" s="59">
        <v>2017</v>
      </c>
      <c r="B103" s="59" t="s">
        <v>256</v>
      </c>
      <c r="C103" s="59" t="s">
        <v>228</v>
      </c>
      <c r="D103" s="60">
        <v>8132</v>
      </c>
      <c r="E103" s="60">
        <v>7418</v>
      </c>
      <c r="F103" s="60">
        <v>715</v>
      </c>
      <c r="G103" s="60">
        <v>84</v>
      </c>
      <c r="H103" s="60">
        <v>6710</v>
      </c>
      <c r="I103" s="60">
        <v>95</v>
      </c>
      <c r="J103" s="60">
        <v>529</v>
      </c>
      <c r="K103" s="60">
        <v>270</v>
      </c>
      <c r="L103" s="60">
        <v>168</v>
      </c>
      <c r="M103" s="60">
        <v>69</v>
      </c>
      <c r="N103" s="60">
        <v>122</v>
      </c>
      <c r="O103" s="60">
        <v>85</v>
      </c>
      <c r="P103" s="60">
        <v>51</v>
      </c>
      <c r="Q103" s="60">
        <v>215</v>
      </c>
      <c r="R103" s="59" t="s">
        <v>131</v>
      </c>
      <c r="S103" s="61" t="s">
        <v>257</v>
      </c>
      <c r="T103" s="50">
        <f t="shared" si="3"/>
        <v>2.9661990450477065</v>
      </c>
      <c r="U103" s="51">
        <f t="shared" si="4"/>
        <v>0.38705189789066258</v>
      </c>
      <c r="V103" s="44"/>
    </row>
    <row r="104" spans="1:22" x14ac:dyDescent="0.25">
      <c r="A104" s="59">
        <v>2018</v>
      </c>
      <c r="B104" s="59" t="s">
        <v>256</v>
      </c>
      <c r="C104" s="59" t="s">
        <v>228</v>
      </c>
      <c r="D104" s="60">
        <v>8118</v>
      </c>
      <c r="E104" s="60">
        <v>7413</v>
      </c>
      <c r="F104" s="60">
        <v>706</v>
      </c>
      <c r="G104" s="60">
        <v>97</v>
      </c>
      <c r="H104" s="60">
        <v>6673</v>
      </c>
      <c r="I104" s="60">
        <v>97</v>
      </c>
      <c r="J104" s="60">
        <v>546</v>
      </c>
      <c r="K104" s="60">
        <v>269</v>
      </c>
      <c r="L104" s="60">
        <v>166</v>
      </c>
      <c r="M104" s="60">
        <v>69</v>
      </c>
      <c r="N104" s="60">
        <v>110</v>
      </c>
      <c r="O104" s="60">
        <v>92</v>
      </c>
      <c r="P104" s="60">
        <v>67</v>
      </c>
      <c r="Q104" s="60">
        <v>209</v>
      </c>
      <c r="R104" s="59" t="s">
        <v>131</v>
      </c>
      <c r="S104" s="61" t="s">
        <v>257</v>
      </c>
      <c r="T104" s="50">
        <f t="shared" si="3"/>
        <v>2.9010710891853315</v>
      </c>
      <c r="U104" s="51">
        <f t="shared" si="4"/>
        <v>0.37378850448608403</v>
      </c>
      <c r="V104" s="44"/>
    </row>
    <row r="105" spans="1:22" x14ac:dyDescent="0.25">
      <c r="A105" s="59">
        <v>2019</v>
      </c>
      <c r="B105" s="59" t="s">
        <v>256</v>
      </c>
      <c r="C105" s="59" t="s">
        <v>228</v>
      </c>
      <c r="D105" s="60">
        <v>8978</v>
      </c>
      <c r="E105" s="60">
        <v>7877</v>
      </c>
      <c r="F105" s="60">
        <v>708</v>
      </c>
      <c r="G105" s="60">
        <v>510</v>
      </c>
      <c r="H105" s="60">
        <v>6703</v>
      </c>
      <c r="I105" s="60">
        <v>114</v>
      </c>
      <c r="J105" s="60">
        <v>550</v>
      </c>
      <c r="K105" s="60">
        <v>269</v>
      </c>
      <c r="L105" s="60">
        <v>164</v>
      </c>
      <c r="M105" s="60">
        <v>69</v>
      </c>
      <c r="N105" s="60">
        <v>110</v>
      </c>
      <c r="O105" s="60">
        <v>95</v>
      </c>
      <c r="P105" s="60">
        <v>65</v>
      </c>
      <c r="Q105" s="60">
        <v>330</v>
      </c>
      <c r="R105" s="59" t="s">
        <v>131</v>
      </c>
      <c r="S105" s="61" t="s">
        <v>257</v>
      </c>
      <c r="T105" s="50">
        <f t="shared" si="3"/>
        <v>2.8938723327550386</v>
      </c>
      <c r="U105" s="51">
        <f t="shared" si="4"/>
        <v>0.37391724411527849</v>
      </c>
      <c r="V105" s="44"/>
    </row>
    <row r="106" spans="1:22" x14ac:dyDescent="0.25">
      <c r="A106" s="59">
        <v>2020</v>
      </c>
      <c r="B106" s="59" t="s">
        <v>256</v>
      </c>
      <c r="C106" s="59" t="s">
        <v>228</v>
      </c>
      <c r="D106" s="60">
        <v>7237</v>
      </c>
      <c r="E106" s="60">
        <v>6692</v>
      </c>
      <c r="F106" s="60">
        <v>525</v>
      </c>
      <c r="G106" s="60">
        <v>245</v>
      </c>
      <c r="H106" s="60">
        <v>5672</v>
      </c>
      <c r="I106" s="60">
        <v>71</v>
      </c>
      <c r="J106" s="60">
        <v>705</v>
      </c>
      <c r="K106" s="60">
        <v>108</v>
      </c>
      <c r="L106" s="60">
        <v>130</v>
      </c>
      <c r="M106" s="60">
        <v>24</v>
      </c>
      <c r="N106" s="60">
        <v>151</v>
      </c>
      <c r="O106" s="60">
        <v>111</v>
      </c>
      <c r="P106" s="60">
        <v>65</v>
      </c>
      <c r="Q106" s="60">
        <v>344</v>
      </c>
      <c r="R106" s="59" t="s">
        <v>131</v>
      </c>
      <c r="S106" s="61" t="s">
        <v>257</v>
      </c>
      <c r="T106" s="50">
        <f t="shared" si="3"/>
        <v>3.496583303204019</v>
      </c>
      <c r="U106" s="51">
        <f t="shared" si="4"/>
        <v>0.33501638773823506</v>
      </c>
      <c r="V106" s="44"/>
    </row>
    <row r="107" spans="1:22" x14ac:dyDescent="0.25">
      <c r="A107" s="59">
        <v>2021</v>
      </c>
      <c r="B107" s="59" t="s">
        <v>256</v>
      </c>
      <c r="C107" s="59" t="s">
        <v>228</v>
      </c>
      <c r="D107" s="60">
        <v>8282</v>
      </c>
      <c r="E107" s="60">
        <v>7676</v>
      </c>
      <c r="F107" s="60">
        <v>586</v>
      </c>
      <c r="G107" s="60">
        <v>266</v>
      </c>
      <c r="H107" s="60">
        <v>6516</v>
      </c>
      <c r="I107" s="60">
        <v>89</v>
      </c>
      <c r="J107" s="60">
        <v>806</v>
      </c>
      <c r="K107" s="60">
        <v>107</v>
      </c>
      <c r="L107" s="60">
        <v>134</v>
      </c>
      <c r="M107" s="60">
        <v>32</v>
      </c>
      <c r="N107" s="60">
        <v>187</v>
      </c>
      <c r="O107" s="60">
        <v>126</v>
      </c>
      <c r="P107" s="60">
        <v>63</v>
      </c>
      <c r="Q107" s="60">
        <v>365</v>
      </c>
      <c r="R107" s="59" t="s">
        <v>131</v>
      </c>
      <c r="S107" s="61" t="s">
        <v>257</v>
      </c>
      <c r="T107" s="50">
        <f t="shared" si="3"/>
        <v>3.6466262307020587</v>
      </c>
      <c r="U107" s="51">
        <f t="shared" si="4"/>
        <v>0.38998844224243162</v>
      </c>
      <c r="V107" s="44"/>
    </row>
    <row r="108" spans="1:22" x14ac:dyDescent="0.25">
      <c r="A108" s="59">
        <v>2022</v>
      </c>
      <c r="B108" s="59" t="s">
        <v>256</v>
      </c>
      <c r="C108" s="59" t="s">
        <v>228</v>
      </c>
      <c r="D108" s="60">
        <v>9206</v>
      </c>
      <c r="E108" s="60">
        <v>8595</v>
      </c>
      <c r="F108" s="60">
        <v>589</v>
      </c>
      <c r="G108" s="60">
        <v>316</v>
      </c>
      <c r="H108" s="60">
        <v>7347</v>
      </c>
      <c r="I108" s="60">
        <v>92</v>
      </c>
      <c r="J108" s="60">
        <v>840</v>
      </c>
      <c r="K108" s="60">
        <v>113</v>
      </c>
      <c r="L108" s="60">
        <v>133</v>
      </c>
      <c r="M108" s="60">
        <v>32</v>
      </c>
      <c r="N108" s="60">
        <v>180</v>
      </c>
      <c r="O108" s="60">
        <v>132</v>
      </c>
      <c r="P108" s="60">
        <v>64</v>
      </c>
      <c r="Q108" s="60">
        <v>365</v>
      </c>
      <c r="R108" s="59" t="s">
        <v>131</v>
      </c>
      <c r="S108" s="61" t="s">
        <v>257</v>
      </c>
      <c r="T108" s="50">
        <f t="shared" si="3"/>
        <v>3.5688761275986494</v>
      </c>
      <c r="U108" s="51">
        <f t="shared" si="4"/>
        <v>0.38362741714589782</v>
      </c>
      <c r="V108" s="44"/>
    </row>
    <row r="109" spans="1:22" ht="13.8" thickBot="1" x14ac:dyDescent="0.3">
      <c r="A109" s="66">
        <v>2023</v>
      </c>
      <c r="B109" s="66" t="s">
        <v>256</v>
      </c>
      <c r="C109" s="66" t="s">
        <v>228</v>
      </c>
      <c r="D109" s="67">
        <v>9214</v>
      </c>
      <c r="E109" s="67">
        <v>8615</v>
      </c>
      <c r="F109" s="67">
        <v>578</v>
      </c>
      <c r="G109" s="67">
        <v>326</v>
      </c>
      <c r="H109" s="67">
        <v>7373</v>
      </c>
      <c r="I109" s="67">
        <v>92</v>
      </c>
      <c r="J109" s="67">
        <v>824</v>
      </c>
      <c r="K109" s="67">
        <v>104</v>
      </c>
      <c r="L109" s="67">
        <v>128</v>
      </c>
      <c r="M109" s="67">
        <v>32</v>
      </c>
      <c r="N109" s="67">
        <v>183</v>
      </c>
      <c r="O109" s="67">
        <v>132</v>
      </c>
      <c r="P109" s="67">
        <v>64</v>
      </c>
      <c r="Q109" s="67">
        <v>364</v>
      </c>
      <c r="R109" s="66" t="s">
        <v>131</v>
      </c>
      <c r="S109" s="68" t="s">
        <v>257</v>
      </c>
      <c r="T109" s="50">
        <f t="shared" si="3"/>
        <v>3.6233954521534972</v>
      </c>
      <c r="U109" s="51">
        <f t="shared" si="4"/>
        <v>0.38221386927041162</v>
      </c>
      <c r="V109" s="44"/>
    </row>
    <row r="110" spans="1:22" x14ac:dyDescent="0.25">
      <c r="A110" s="46">
        <v>2002</v>
      </c>
      <c r="B110" s="46" t="s">
        <v>258</v>
      </c>
      <c r="C110" s="46" t="s">
        <v>228</v>
      </c>
      <c r="D110" s="48">
        <v>13414</v>
      </c>
      <c r="E110" s="48">
        <v>12535</v>
      </c>
      <c r="F110" s="48">
        <v>879</v>
      </c>
      <c r="G110" s="48">
        <v>420</v>
      </c>
      <c r="H110" s="48">
        <v>11534</v>
      </c>
      <c r="I110" s="48">
        <v>90</v>
      </c>
      <c r="J110" s="48">
        <v>492</v>
      </c>
      <c r="K110" s="48">
        <v>455</v>
      </c>
      <c r="L110" s="48">
        <v>156</v>
      </c>
      <c r="M110" s="48">
        <v>59</v>
      </c>
      <c r="N110" s="48">
        <v>113</v>
      </c>
      <c r="O110" s="48">
        <v>96</v>
      </c>
      <c r="P110" s="48">
        <v>65</v>
      </c>
      <c r="Q110" s="48">
        <v>365</v>
      </c>
      <c r="R110" s="46" t="s">
        <v>259</v>
      </c>
      <c r="S110" s="49" t="s">
        <v>260</v>
      </c>
      <c r="T110" s="50">
        <f t="shared" si="3"/>
        <v>2.4275974507163678</v>
      </c>
      <c r="U110" s="51">
        <f t="shared" si="4"/>
        <v>0.38942911405029296</v>
      </c>
      <c r="V110" s="52">
        <f>IF(SLOPE(U110:U131,A110:A131)&gt;0,SLOPE(U110:U131,A110:A131),0)</f>
        <v>4.6925815981270242E-4</v>
      </c>
    </row>
    <row r="111" spans="1:22" x14ac:dyDescent="0.25">
      <c r="A111" s="47">
        <v>2003</v>
      </c>
      <c r="B111" s="47" t="s">
        <v>258</v>
      </c>
      <c r="C111" s="47" t="s">
        <v>228</v>
      </c>
      <c r="D111" s="55">
        <v>13073</v>
      </c>
      <c r="E111" s="55">
        <v>12217</v>
      </c>
      <c r="F111" s="55">
        <v>856</v>
      </c>
      <c r="G111" s="55">
        <v>421</v>
      </c>
      <c r="H111" s="55">
        <v>11147</v>
      </c>
      <c r="I111" s="55">
        <v>91</v>
      </c>
      <c r="J111" s="55">
        <v>557</v>
      </c>
      <c r="K111" s="55">
        <v>425</v>
      </c>
      <c r="L111" s="55">
        <v>173</v>
      </c>
      <c r="M111" s="55">
        <v>63</v>
      </c>
      <c r="N111" s="55">
        <v>106</v>
      </c>
      <c r="O111" s="55">
        <v>89</v>
      </c>
      <c r="P111" s="55">
        <v>64</v>
      </c>
      <c r="Q111" s="55">
        <v>365</v>
      </c>
      <c r="R111" s="47" t="s">
        <v>259</v>
      </c>
      <c r="S111" s="56" t="s">
        <v>260</v>
      </c>
      <c r="T111" s="50">
        <f t="shared" si="3"/>
        <v>2.4990678919141538</v>
      </c>
      <c r="U111" s="51">
        <f t="shared" si="4"/>
        <v>0.39040438607482908</v>
      </c>
      <c r="V111" s="44"/>
    </row>
    <row r="112" spans="1:22" x14ac:dyDescent="0.25">
      <c r="A112" s="47">
        <v>2004</v>
      </c>
      <c r="B112" s="47" t="s">
        <v>258</v>
      </c>
      <c r="C112" s="47" t="s">
        <v>228</v>
      </c>
      <c r="D112" s="55">
        <v>13257</v>
      </c>
      <c r="E112" s="55">
        <v>12393</v>
      </c>
      <c r="F112" s="55">
        <v>864</v>
      </c>
      <c r="G112" s="55">
        <v>388</v>
      </c>
      <c r="H112" s="55">
        <v>11342</v>
      </c>
      <c r="I112" s="55">
        <v>88</v>
      </c>
      <c r="J112" s="55">
        <v>575</v>
      </c>
      <c r="K112" s="55">
        <v>410</v>
      </c>
      <c r="L112" s="55">
        <v>187</v>
      </c>
      <c r="M112" s="55">
        <v>62</v>
      </c>
      <c r="N112" s="55">
        <v>114</v>
      </c>
      <c r="O112" s="55">
        <v>92</v>
      </c>
      <c r="P112" s="55">
        <v>64</v>
      </c>
      <c r="Q112" s="55">
        <v>366</v>
      </c>
      <c r="R112" s="47" t="s">
        <v>259</v>
      </c>
      <c r="S112" s="56" t="s">
        <v>260</v>
      </c>
      <c r="T112" s="50">
        <f t="shared" si="3"/>
        <v>2.5772372355378428</v>
      </c>
      <c r="U112" s="51">
        <f t="shared" si="4"/>
        <v>0.40637876729960704</v>
      </c>
      <c r="V112" s="44"/>
    </row>
    <row r="113" spans="1:22" x14ac:dyDescent="0.25">
      <c r="A113" s="47">
        <v>2005</v>
      </c>
      <c r="B113" s="47" t="s">
        <v>258</v>
      </c>
      <c r="C113" s="47" t="s">
        <v>228</v>
      </c>
      <c r="D113" s="55">
        <v>13468</v>
      </c>
      <c r="E113" s="55">
        <v>12543</v>
      </c>
      <c r="F113" s="55">
        <v>924</v>
      </c>
      <c r="G113" s="55">
        <v>558</v>
      </c>
      <c r="H113" s="55">
        <v>11305</v>
      </c>
      <c r="I113" s="55">
        <v>87</v>
      </c>
      <c r="J113" s="55">
        <v>593</v>
      </c>
      <c r="K113" s="55">
        <v>435</v>
      </c>
      <c r="L113" s="55">
        <v>218</v>
      </c>
      <c r="M113" s="55">
        <v>60</v>
      </c>
      <c r="N113" s="55">
        <v>125</v>
      </c>
      <c r="O113" s="55">
        <v>87</v>
      </c>
      <c r="P113" s="55">
        <v>54</v>
      </c>
      <c r="Q113" s="55">
        <v>365</v>
      </c>
      <c r="R113" s="47" t="s">
        <v>259</v>
      </c>
      <c r="S113" s="56" t="s">
        <v>260</v>
      </c>
      <c r="T113" s="50">
        <f t="shared" si="3"/>
        <v>2.6106627507390203</v>
      </c>
      <c r="U113" s="51">
        <f t="shared" si="4"/>
        <v>0.44023605965712098</v>
      </c>
      <c r="V113" s="44"/>
    </row>
    <row r="114" spans="1:22" x14ac:dyDescent="0.25">
      <c r="A114" s="47">
        <v>2006</v>
      </c>
      <c r="B114" s="47" t="s">
        <v>258</v>
      </c>
      <c r="C114" s="47" t="s">
        <v>228</v>
      </c>
      <c r="D114" s="55">
        <v>13169</v>
      </c>
      <c r="E114" s="55">
        <v>12352</v>
      </c>
      <c r="F114" s="55">
        <v>818</v>
      </c>
      <c r="G114" s="55">
        <v>420</v>
      </c>
      <c r="H114" s="55">
        <v>11301</v>
      </c>
      <c r="I114" s="55">
        <v>87</v>
      </c>
      <c r="J114" s="55">
        <v>544</v>
      </c>
      <c r="K114" s="55">
        <v>395</v>
      </c>
      <c r="L114" s="55">
        <v>182</v>
      </c>
      <c r="M114" s="55">
        <v>57</v>
      </c>
      <c r="N114" s="55">
        <v>102</v>
      </c>
      <c r="O114" s="55">
        <v>82</v>
      </c>
      <c r="P114" s="55">
        <v>56</v>
      </c>
      <c r="Q114" s="55">
        <v>364</v>
      </c>
      <c r="R114" s="47" t="s">
        <v>259</v>
      </c>
      <c r="S114" s="56" t="s">
        <v>260</v>
      </c>
      <c r="T114" s="50">
        <f t="shared" si="3"/>
        <v>2.5431648355124925</v>
      </c>
      <c r="U114" s="51">
        <f t="shared" si="4"/>
        <v>0.37965636246948242</v>
      </c>
      <c r="V114" s="44"/>
    </row>
    <row r="115" spans="1:22" x14ac:dyDescent="0.25">
      <c r="A115" s="59">
        <v>2007</v>
      </c>
      <c r="B115" s="59" t="s">
        <v>258</v>
      </c>
      <c r="C115" s="59" t="s">
        <v>228</v>
      </c>
      <c r="D115" s="60">
        <v>12892</v>
      </c>
      <c r="E115" s="60">
        <v>12180</v>
      </c>
      <c r="F115" s="60">
        <v>712</v>
      </c>
      <c r="G115" s="60">
        <v>389</v>
      </c>
      <c r="H115" s="60">
        <v>11164</v>
      </c>
      <c r="I115" s="60">
        <v>88</v>
      </c>
      <c r="J115" s="60">
        <v>539</v>
      </c>
      <c r="K115" s="60">
        <v>356</v>
      </c>
      <c r="L115" s="60">
        <v>148</v>
      </c>
      <c r="M115" s="60">
        <v>41</v>
      </c>
      <c r="N115" s="60">
        <v>82</v>
      </c>
      <c r="O115" s="60">
        <v>84</v>
      </c>
      <c r="P115" s="60">
        <v>55</v>
      </c>
      <c r="Q115" s="60">
        <v>348</v>
      </c>
      <c r="R115" s="59" t="s">
        <v>259</v>
      </c>
      <c r="S115" s="61" t="s">
        <v>260</v>
      </c>
      <c r="T115" s="50">
        <f t="shared" si="3"/>
        <v>2.4147147228815049</v>
      </c>
      <c r="U115" s="51">
        <f t="shared" si="4"/>
        <v>0.31376803109122275</v>
      </c>
      <c r="V115" s="44"/>
    </row>
    <row r="116" spans="1:22" x14ac:dyDescent="0.25">
      <c r="A116" s="47">
        <v>2008</v>
      </c>
      <c r="B116" s="47" t="s">
        <v>258</v>
      </c>
      <c r="C116" s="47" t="s">
        <v>228</v>
      </c>
      <c r="D116" s="55">
        <v>11823</v>
      </c>
      <c r="E116" s="55">
        <v>11149</v>
      </c>
      <c r="F116" s="55">
        <v>674</v>
      </c>
      <c r="G116" s="55">
        <v>359</v>
      </c>
      <c r="H116" s="55">
        <v>10227</v>
      </c>
      <c r="I116" s="55">
        <v>80</v>
      </c>
      <c r="J116" s="55">
        <v>483</v>
      </c>
      <c r="K116" s="55">
        <v>335</v>
      </c>
      <c r="L116" s="55">
        <v>141</v>
      </c>
      <c r="M116" s="55">
        <v>35</v>
      </c>
      <c r="N116" s="55">
        <v>77</v>
      </c>
      <c r="O116" s="55">
        <v>87</v>
      </c>
      <c r="P116" s="55">
        <v>56</v>
      </c>
      <c r="Q116" s="55">
        <v>366</v>
      </c>
      <c r="R116" s="47" t="s">
        <v>259</v>
      </c>
      <c r="S116" s="56" t="s">
        <v>260</v>
      </c>
      <c r="T116" s="50">
        <f t="shared" si="3"/>
        <v>2.394881085431134</v>
      </c>
      <c r="U116" s="51">
        <f t="shared" si="4"/>
        <v>0.29458234791345661</v>
      </c>
      <c r="V116" s="44"/>
    </row>
    <row r="117" spans="1:22" x14ac:dyDescent="0.25">
      <c r="A117" s="47">
        <v>2009</v>
      </c>
      <c r="B117" s="47" t="s">
        <v>258</v>
      </c>
      <c r="C117" s="47" t="s">
        <v>228</v>
      </c>
      <c r="D117" s="55">
        <v>12285</v>
      </c>
      <c r="E117" s="55">
        <v>11692</v>
      </c>
      <c r="F117" s="55">
        <v>593</v>
      </c>
      <c r="G117" s="55">
        <v>385</v>
      </c>
      <c r="H117" s="55">
        <v>10717</v>
      </c>
      <c r="I117" s="55">
        <v>81</v>
      </c>
      <c r="J117" s="55">
        <v>509</v>
      </c>
      <c r="K117" s="55">
        <v>293</v>
      </c>
      <c r="L117" s="55">
        <v>129</v>
      </c>
      <c r="M117" s="55">
        <v>28</v>
      </c>
      <c r="N117" s="55">
        <v>63</v>
      </c>
      <c r="O117" s="55">
        <v>80</v>
      </c>
      <c r="P117" s="55">
        <v>57</v>
      </c>
      <c r="Q117" s="55">
        <v>365</v>
      </c>
      <c r="R117" s="47" t="s">
        <v>259</v>
      </c>
      <c r="S117" s="56" t="s">
        <v>260</v>
      </c>
      <c r="T117" s="50">
        <f t="shared" si="3"/>
        <v>2.3639784238149506</v>
      </c>
      <c r="U117" s="51">
        <f t="shared" si="4"/>
        <v>0.2558356549713135</v>
      </c>
      <c r="V117" s="44"/>
    </row>
    <row r="118" spans="1:22" x14ac:dyDescent="0.25">
      <c r="A118" s="59">
        <v>2010</v>
      </c>
      <c r="B118" s="59" t="s">
        <v>258</v>
      </c>
      <c r="C118" s="59" t="s">
        <v>228</v>
      </c>
      <c r="D118" s="60">
        <v>12729</v>
      </c>
      <c r="E118" s="60">
        <v>12161</v>
      </c>
      <c r="F118" s="60">
        <v>568</v>
      </c>
      <c r="G118" s="60">
        <v>881</v>
      </c>
      <c r="H118" s="60">
        <v>10670</v>
      </c>
      <c r="I118" s="60">
        <v>85</v>
      </c>
      <c r="J118" s="60">
        <v>524</v>
      </c>
      <c r="K118" s="60">
        <v>274</v>
      </c>
      <c r="L118" s="60">
        <v>128</v>
      </c>
      <c r="M118" s="60">
        <v>27</v>
      </c>
      <c r="N118" s="60">
        <v>62</v>
      </c>
      <c r="O118" s="60">
        <v>77</v>
      </c>
      <c r="P118" s="60">
        <v>56</v>
      </c>
      <c r="Q118" s="60">
        <v>365</v>
      </c>
      <c r="R118" s="59" t="s">
        <v>259</v>
      </c>
      <c r="S118" s="61" t="s">
        <v>260</v>
      </c>
      <c r="T118" s="50">
        <f t="shared" si="3"/>
        <v>2.4048168687417464</v>
      </c>
      <c r="U118" s="51">
        <f t="shared" si="4"/>
        <v>0.2492833166137694</v>
      </c>
      <c r="V118" s="44"/>
    </row>
    <row r="119" spans="1:22" x14ac:dyDescent="0.25">
      <c r="A119" s="59">
        <v>2011</v>
      </c>
      <c r="B119" s="59" t="s">
        <v>258</v>
      </c>
      <c r="C119" s="59" t="s">
        <v>228</v>
      </c>
      <c r="D119" s="60">
        <v>12744</v>
      </c>
      <c r="E119" s="60">
        <v>12146</v>
      </c>
      <c r="F119" s="60">
        <v>598</v>
      </c>
      <c r="G119" s="60">
        <v>491</v>
      </c>
      <c r="H119" s="60">
        <v>11225</v>
      </c>
      <c r="I119" s="60">
        <v>38</v>
      </c>
      <c r="J119" s="60">
        <v>392</v>
      </c>
      <c r="K119" s="60">
        <v>253</v>
      </c>
      <c r="L119" s="60">
        <v>183</v>
      </c>
      <c r="M119" s="60">
        <v>47</v>
      </c>
      <c r="N119" s="60">
        <v>45</v>
      </c>
      <c r="O119" s="60">
        <v>70</v>
      </c>
      <c r="P119" s="60">
        <v>59</v>
      </c>
      <c r="Q119" s="60">
        <v>365</v>
      </c>
      <c r="R119" s="59" t="s">
        <v>259</v>
      </c>
      <c r="S119" s="61" t="s">
        <v>260</v>
      </c>
      <c r="T119" s="50">
        <f t="shared" si="3"/>
        <v>2.5827687322814334</v>
      </c>
      <c r="U119" s="51">
        <f t="shared" si="4"/>
        <v>0.28187046559753426</v>
      </c>
      <c r="V119" s="44"/>
    </row>
    <row r="120" spans="1:22" x14ac:dyDescent="0.25">
      <c r="A120" s="47">
        <v>2012</v>
      </c>
      <c r="B120" s="47" t="s">
        <v>258</v>
      </c>
      <c r="C120" s="47" t="s">
        <v>228</v>
      </c>
      <c r="D120" s="55">
        <v>12924</v>
      </c>
      <c r="E120" s="55">
        <v>12310</v>
      </c>
      <c r="F120" s="55">
        <v>613</v>
      </c>
      <c r="G120" s="55">
        <v>323</v>
      </c>
      <c r="H120" s="55">
        <v>11621</v>
      </c>
      <c r="I120" s="55">
        <v>16</v>
      </c>
      <c r="J120" s="55">
        <v>350</v>
      </c>
      <c r="K120" s="55">
        <v>223</v>
      </c>
      <c r="L120" s="55">
        <v>207</v>
      </c>
      <c r="M120" s="55">
        <v>64</v>
      </c>
      <c r="N120" s="55">
        <v>41</v>
      </c>
      <c r="O120" s="55">
        <v>78</v>
      </c>
      <c r="P120" s="55">
        <v>68</v>
      </c>
      <c r="Q120" s="55">
        <v>366</v>
      </c>
      <c r="R120" s="47" t="s">
        <v>259</v>
      </c>
      <c r="S120" s="56" t="s">
        <v>260</v>
      </c>
      <c r="T120" s="50">
        <f t="shared" si="3"/>
        <v>2.756614137932683</v>
      </c>
      <c r="U120" s="51">
        <f t="shared" si="4"/>
        <v>0.30838931514587403</v>
      </c>
      <c r="V120" s="44"/>
    </row>
    <row r="121" spans="1:22" x14ac:dyDescent="0.25">
      <c r="A121" s="47">
        <v>2013</v>
      </c>
      <c r="B121" s="47" t="s">
        <v>258</v>
      </c>
      <c r="C121" s="47" t="s">
        <v>228</v>
      </c>
      <c r="D121" s="55">
        <v>13015</v>
      </c>
      <c r="E121" s="55">
        <v>12380</v>
      </c>
      <c r="F121" s="55">
        <v>633</v>
      </c>
      <c r="G121" s="55">
        <v>319</v>
      </c>
      <c r="H121" s="55">
        <v>11694</v>
      </c>
      <c r="I121" s="55">
        <v>13</v>
      </c>
      <c r="J121" s="55">
        <v>354</v>
      </c>
      <c r="K121" s="55">
        <v>224</v>
      </c>
      <c r="L121" s="55">
        <v>228</v>
      </c>
      <c r="M121" s="55">
        <v>68</v>
      </c>
      <c r="N121" s="55">
        <v>41</v>
      </c>
      <c r="O121" s="55">
        <v>73</v>
      </c>
      <c r="P121" s="55">
        <v>72</v>
      </c>
      <c r="Q121" s="55">
        <v>365</v>
      </c>
      <c r="R121" s="47" t="s">
        <v>259</v>
      </c>
      <c r="S121" s="56" t="s">
        <v>260</v>
      </c>
      <c r="T121" s="50">
        <f t="shared" si="3"/>
        <v>2.8106885304736791</v>
      </c>
      <c r="U121" s="51">
        <f t="shared" si="4"/>
        <v>0.32469776576164561</v>
      </c>
      <c r="V121" s="44"/>
    </row>
    <row r="122" spans="1:22" x14ac:dyDescent="0.25">
      <c r="A122" s="59">
        <v>2014</v>
      </c>
      <c r="B122" s="59" t="s">
        <v>258</v>
      </c>
      <c r="C122" s="59" t="s">
        <v>228</v>
      </c>
      <c r="D122" s="60">
        <v>13137</v>
      </c>
      <c r="E122" s="60">
        <v>12482</v>
      </c>
      <c r="F122" s="60">
        <v>653</v>
      </c>
      <c r="G122" s="60">
        <v>306</v>
      </c>
      <c r="H122" s="60">
        <v>11784</v>
      </c>
      <c r="I122" s="60">
        <v>14</v>
      </c>
      <c r="J122" s="60">
        <v>377</v>
      </c>
      <c r="K122" s="60">
        <v>228</v>
      </c>
      <c r="L122" s="60">
        <v>234</v>
      </c>
      <c r="M122" s="60">
        <v>69</v>
      </c>
      <c r="N122" s="60">
        <v>42</v>
      </c>
      <c r="O122" s="60">
        <v>80</v>
      </c>
      <c r="P122" s="60">
        <v>67</v>
      </c>
      <c r="Q122" s="60">
        <v>365</v>
      </c>
      <c r="R122" s="59" t="s">
        <v>259</v>
      </c>
      <c r="S122" s="61" t="s">
        <v>260</v>
      </c>
      <c r="T122" s="50">
        <f t="shared" si="3"/>
        <v>2.805193917944822</v>
      </c>
      <c r="U122" s="51">
        <f t="shared" si="4"/>
        <v>0.33430197218627927</v>
      </c>
      <c r="V122" s="44"/>
    </row>
    <row r="123" spans="1:22" x14ac:dyDescent="0.25">
      <c r="A123" s="47">
        <v>2015</v>
      </c>
      <c r="B123" s="47" t="s">
        <v>258</v>
      </c>
      <c r="C123" s="47" t="s">
        <v>228</v>
      </c>
      <c r="D123" s="55">
        <v>13835</v>
      </c>
      <c r="E123" s="55">
        <v>13148</v>
      </c>
      <c r="F123" s="55">
        <v>686</v>
      </c>
      <c r="G123" s="55">
        <v>308</v>
      </c>
      <c r="H123" s="55">
        <v>12394</v>
      </c>
      <c r="I123" s="55">
        <v>16</v>
      </c>
      <c r="J123" s="55">
        <v>429</v>
      </c>
      <c r="K123" s="55">
        <v>238</v>
      </c>
      <c r="L123" s="55">
        <v>238</v>
      </c>
      <c r="M123" s="55">
        <v>77</v>
      </c>
      <c r="N123" s="55">
        <v>47</v>
      </c>
      <c r="O123" s="55">
        <v>87</v>
      </c>
      <c r="P123" s="55">
        <v>67</v>
      </c>
      <c r="Q123" s="55">
        <v>365</v>
      </c>
      <c r="R123" s="47" t="s">
        <v>259</v>
      </c>
      <c r="S123" s="56" t="s">
        <v>260</v>
      </c>
      <c r="T123" s="50">
        <f t="shared" si="3"/>
        <v>2.8242633598583065</v>
      </c>
      <c r="U123" s="51">
        <f t="shared" si="4"/>
        <v>0.35358365133746067</v>
      </c>
      <c r="V123" s="44"/>
    </row>
    <row r="124" spans="1:22" x14ac:dyDescent="0.25">
      <c r="A124" s="47">
        <v>2016</v>
      </c>
      <c r="B124" s="47" t="s">
        <v>258</v>
      </c>
      <c r="C124" s="47" t="s">
        <v>228</v>
      </c>
      <c r="D124" s="55">
        <v>14155</v>
      </c>
      <c r="E124" s="55">
        <v>13443</v>
      </c>
      <c r="F124" s="55">
        <v>694</v>
      </c>
      <c r="G124" s="55">
        <v>317</v>
      </c>
      <c r="H124" s="55">
        <v>12638</v>
      </c>
      <c r="I124" s="55">
        <v>16</v>
      </c>
      <c r="J124" s="55">
        <v>472</v>
      </c>
      <c r="K124" s="55">
        <v>236</v>
      </c>
      <c r="L124" s="55">
        <v>247</v>
      </c>
      <c r="M124" s="55">
        <v>77</v>
      </c>
      <c r="N124" s="55">
        <v>49</v>
      </c>
      <c r="O124" s="55">
        <v>83</v>
      </c>
      <c r="P124" s="55">
        <v>66</v>
      </c>
      <c r="Q124" s="55">
        <v>366</v>
      </c>
      <c r="R124" s="47" t="s">
        <v>259</v>
      </c>
      <c r="S124" s="56" t="s">
        <v>260</v>
      </c>
      <c r="T124" s="50">
        <f t="shared" si="3"/>
        <v>2.8580922368220505</v>
      </c>
      <c r="U124" s="51">
        <f t="shared" si="4"/>
        <v>0.36199167225469681</v>
      </c>
      <c r="V124" s="44"/>
    </row>
    <row r="125" spans="1:22" x14ac:dyDescent="0.25">
      <c r="A125" s="47">
        <v>2017</v>
      </c>
      <c r="B125" s="47" t="s">
        <v>258</v>
      </c>
      <c r="C125" s="47" t="s">
        <v>228</v>
      </c>
      <c r="D125" s="55">
        <v>14295</v>
      </c>
      <c r="E125" s="55">
        <v>13571</v>
      </c>
      <c r="F125" s="55">
        <v>722</v>
      </c>
      <c r="G125" s="55">
        <v>311</v>
      </c>
      <c r="H125" s="55">
        <v>12748</v>
      </c>
      <c r="I125" s="55">
        <v>16</v>
      </c>
      <c r="J125" s="55">
        <v>497</v>
      </c>
      <c r="K125" s="55">
        <v>239</v>
      </c>
      <c r="L125" s="55">
        <v>263</v>
      </c>
      <c r="M125" s="55">
        <v>81</v>
      </c>
      <c r="N125" s="55">
        <v>55</v>
      </c>
      <c r="O125" s="55">
        <v>84</v>
      </c>
      <c r="P125" s="55">
        <v>66</v>
      </c>
      <c r="Q125" s="55">
        <v>365</v>
      </c>
      <c r="R125" s="47" t="s">
        <v>259</v>
      </c>
      <c r="S125" s="56" t="s">
        <v>260</v>
      </c>
      <c r="T125" s="50">
        <f t="shared" si="3"/>
        <v>2.9090970161416854</v>
      </c>
      <c r="U125" s="51">
        <f t="shared" si="4"/>
        <v>0.38331716833190915</v>
      </c>
      <c r="V125" s="44"/>
    </row>
    <row r="126" spans="1:22" x14ac:dyDescent="0.25">
      <c r="A126" s="47">
        <v>2018</v>
      </c>
      <c r="B126" s="47" t="s">
        <v>258</v>
      </c>
      <c r="C126" s="47" t="s">
        <v>228</v>
      </c>
      <c r="D126" s="55">
        <v>14467</v>
      </c>
      <c r="E126" s="55">
        <v>13710</v>
      </c>
      <c r="F126" s="55">
        <v>754</v>
      </c>
      <c r="G126" s="55">
        <v>321</v>
      </c>
      <c r="H126" s="55">
        <v>12856</v>
      </c>
      <c r="I126" s="55">
        <v>17</v>
      </c>
      <c r="J126" s="55">
        <v>517</v>
      </c>
      <c r="K126" s="55">
        <v>249</v>
      </c>
      <c r="L126" s="55">
        <v>277</v>
      </c>
      <c r="M126" s="55">
        <v>87</v>
      </c>
      <c r="N126" s="55">
        <v>59</v>
      </c>
      <c r="O126" s="55">
        <v>82</v>
      </c>
      <c r="P126" s="55">
        <v>66</v>
      </c>
      <c r="Q126" s="55">
        <v>365</v>
      </c>
      <c r="R126" s="47" t="s">
        <v>259</v>
      </c>
      <c r="S126" s="56" t="s">
        <v>260</v>
      </c>
      <c r="T126" s="50">
        <f t="shared" si="3"/>
        <v>2.9361583485084752</v>
      </c>
      <c r="U126" s="51">
        <f t="shared" si="4"/>
        <v>0.40403006954650872</v>
      </c>
      <c r="V126" s="44"/>
    </row>
    <row r="127" spans="1:22" x14ac:dyDescent="0.25">
      <c r="A127" s="47">
        <v>2019</v>
      </c>
      <c r="B127" s="47" t="s">
        <v>258</v>
      </c>
      <c r="C127" s="47" t="s">
        <v>228</v>
      </c>
      <c r="D127" s="55">
        <v>14354</v>
      </c>
      <c r="E127" s="55">
        <v>13569</v>
      </c>
      <c r="F127" s="55">
        <v>782</v>
      </c>
      <c r="G127" s="55">
        <v>339</v>
      </c>
      <c r="H127" s="55">
        <v>12681</v>
      </c>
      <c r="I127" s="55">
        <v>18</v>
      </c>
      <c r="J127" s="55">
        <v>531</v>
      </c>
      <c r="K127" s="55">
        <v>246</v>
      </c>
      <c r="L127" s="55">
        <v>294</v>
      </c>
      <c r="M127" s="55">
        <v>98</v>
      </c>
      <c r="N127" s="55">
        <v>63</v>
      </c>
      <c r="O127" s="55">
        <v>81</v>
      </c>
      <c r="P127" s="55">
        <v>66</v>
      </c>
      <c r="Q127" s="55">
        <v>339</v>
      </c>
      <c r="R127" s="47" t="s">
        <v>259</v>
      </c>
      <c r="S127" s="56" t="s">
        <v>260</v>
      </c>
      <c r="T127" s="50">
        <f t="shared" si="3"/>
        <v>3.0130622695961877</v>
      </c>
      <c r="U127" s="51">
        <f t="shared" si="4"/>
        <v>0.43000918180541992</v>
      </c>
      <c r="V127" s="44"/>
    </row>
    <row r="128" spans="1:22" x14ac:dyDescent="0.25">
      <c r="A128" s="59">
        <v>2020</v>
      </c>
      <c r="B128" s="59" t="s">
        <v>258</v>
      </c>
      <c r="C128" s="59" t="s">
        <v>228</v>
      </c>
      <c r="D128" s="60">
        <v>10226</v>
      </c>
      <c r="E128" s="60">
        <v>9695</v>
      </c>
      <c r="F128" s="60">
        <v>503</v>
      </c>
      <c r="G128" s="60">
        <v>252</v>
      </c>
      <c r="H128" s="60">
        <v>8735</v>
      </c>
      <c r="I128" s="60">
        <v>67</v>
      </c>
      <c r="J128" s="60">
        <v>641</v>
      </c>
      <c r="K128" s="60">
        <v>146</v>
      </c>
      <c r="L128" s="60">
        <v>106</v>
      </c>
      <c r="M128" s="60">
        <v>20</v>
      </c>
      <c r="N128" s="60">
        <v>144</v>
      </c>
      <c r="O128" s="60">
        <v>87</v>
      </c>
      <c r="P128" s="60">
        <v>58</v>
      </c>
      <c r="Q128" s="60">
        <v>345</v>
      </c>
      <c r="R128" s="59" t="s">
        <v>259</v>
      </c>
      <c r="S128" s="61" t="s">
        <v>260</v>
      </c>
      <c r="T128" s="50">
        <f t="shared" si="3"/>
        <v>3.3107010524742173</v>
      </c>
      <c r="U128" s="51">
        <f t="shared" si="4"/>
        <v>0.30391407986450192</v>
      </c>
      <c r="V128" s="44"/>
    </row>
    <row r="129" spans="1:22" x14ac:dyDescent="0.25">
      <c r="A129" s="59">
        <v>2021</v>
      </c>
      <c r="B129" s="59" t="s">
        <v>258</v>
      </c>
      <c r="C129" s="59" t="s">
        <v>228</v>
      </c>
      <c r="D129" s="60">
        <v>12968</v>
      </c>
      <c r="E129" s="60">
        <v>12341</v>
      </c>
      <c r="F129" s="60">
        <v>605</v>
      </c>
      <c r="G129" s="60">
        <v>319</v>
      </c>
      <c r="H129" s="60">
        <v>11114</v>
      </c>
      <c r="I129" s="60">
        <v>87</v>
      </c>
      <c r="J129" s="60">
        <v>822</v>
      </c>
      <c r="K129" s="60">
        <v>173</v>
      </c>
      <c r="L129" s="60">
        <v>135</v>
      </c>
      <c r="M129" s="60">
        <v>22</v>
      </c>
      <c r="N129" s="60">
        <v>189</v>
      </c>
      <c r="O129" s="60">
        <v>87</v>
      </c>
      <c r="P129" s="60">
        <v>57</v>
      </c>
      <c r="Q129" s="60">
        <v>365</v>
      </c>
      <c r="R129" s="59" t="s">
        <v>259</v>
      </c>
      <c r="S129" s="61" t="s">
        <v>260</v>
      </c>
      <c r="T129" s="50">
        <f t="shared" si="3"/>
        <v>3.4391486079149907</v>
      </c>
      <c r="U129" s="51">
        <f t="shared" si="4"/>
        <v>0.37972499567141388</v>
      </c>
      <c r="V129" s="44"/>
    </row>
    <row r="130" spans="1:22" x14ac:dyDescent="0.25">
      <c r="A130" s="59">
        <v>2022</v>
      </c>
      <c r="B130" s="59" t="s">
        <v>258</v>
      </c>
      <c r="C130" s="59" t="s">
        <v>228</v>
      </c>
      <c r="D130" s="60">
        <v>14261</v>
      </c>
      <c r="E130" s="60">
        <v>13639</v>
      </c>
      <c r="F130" s="60">
        <v>598</v>
      </c>
      <c r="G130" s="60">
        <v>386</v>
      </c>
      <c r="H130" s="60">
        <v>12309</v>
      </c>
      <c r="I130" s="60">
        <v>90</v>
      </c>
      <c r="J130" s="60">
        <v>854</v>
      </c>
      <c r="K130" s="60">
        <v>166</v>
      </c>
      <c r="L130" s="60">
        <v>127</v>
      </c>
      <c r="M130" s="60">
        <v>24</v>
      </c>
      <c r="N130" s="60">
        <v>181</v>
      </c>
      <c r="O130" s="60">
        <v>100</v>
      </c>
      <c r="P130" s="60">
        <v>56</v>
      </c>
      <c r="Q130" s="60">
        <v>365</v>
      </c>
      <c r="R130" s="59" t="s">
        <v>259</v>
      </c>
      <c r="S130" s="61" t="s">
        <v>260</v>
      </c>
      <c r="T130" s="50">
        <f t="shared" si="3"/>
        <v>3.3992552302433889</v>
      </c>
      <c r="U130" s="51">
        <f t="shared" si="4"/>
        <v>0.37097771955261227</v>
      </c>
      <c r="V130" s="44"/>
    </row>
    <row r="131" spans="1:22" ht="13.8" thickBot="1" x14ac:dyDescent="0.3">
      <c r="A131" s="66">
        <v>2023</v>
      </c>
      <c r="B131" s="66" t="s">
        <v>258</v>
      </c>
      <c r="C131" s="66" t="s">
        <v>228</v>
      </c>
      <c r="D131" s="67">
        <v>14619</v>
      </c>
      <c r="E131" s="67">
        <v>13985</v>
      </c>
      <c r="F131" s="67">
        <v>609</v>
      </c>
      <c r="G131" s="67">
        <v>395</v>
      </c>
      <c r="H131" s="67">
        <v>12663</v>
      </c>
      <c r="I131" s="67">
        <v>91</v>
      </c>
      <c r="J131" s="67">
        <v>837</v>
      </c>
      <c r="K131" s="67">
        <v>172</v>
      </c>
      <c r="L131" s="67">
        <v>143</v>
      </c>
      <c r="M131" s="67">
        <v>26</v>
      </c>
      <c r="N131" s="67">
        <v>181</v>
      </c>
      <c r="O131" s="67">
        <v>87</v>
      </c>
      <c r="P131" s="67">
        <v>55</v>
      </c>
      <c r="Q131" s="67">
        <v>364</v>
      </c>
      <c r="R131" s="66" t="s">
        <v>259</v>
      </c>
      <c r="S131" s="68" t="s">
        <v>260</v>
      </c>
      <c r="T131" s="50">
        <f t="shared" ref="T131:T194" si="5">K131*$AE$2*$AH$2/SUM(K131:O131)+K131*$AE$3*$AI$2/SUM(K131:O131)+$AH$7*L131*$AH$4*$AE$4/SUM(K131:O131)+$AI$7*L131*$AH$4*$AE$6/SUM(K131:O131)+$AJ$7*L131*$AH$4*$AE$7/SUM(K131:O131)+$AK$7*L131*$AH$4*$AE$9/SUM(K131:O131)+L131*$AI$4*$AH$7*$AE$5/SUM(K131:O131)+L131*$AI$4*$AE$8*$AJ$7/SUM(K131:O131)+M131*$AH$4*$AE$10/SUM(K131:O131)+M131*$AI$4*$AE$11/SUM(K131:O131)+N131*$AH$4*$AE$12/SUM(K131:O131)+N131*$AI$4*$AE$13/SUM(K131:O131)+O131*$AE$17*$AK$17/SUM(K131:O131)+O131*$AE$16*$AJ$17/SUM(K131:O131)+O131*$AE$15*$AI$17/SUM(K131:O131)+O131*$AE$14*$AH$17/SUM(K131:O131)</f>
        <v>3.4241064833968342</v>
      </c>
      <c r="U131" s="51">
        <f t="shared" ref="U131:U194" si="6">0.000001*F131*T131*365*0.5</f>
        <v>0.38056375483093263</v>
      </c>
      <c r="V131" s="44"/>
    </row>
    <row r="132" spans="1:22" x14ac:dyDescent="0.25">
      <c r="A132" s="46">
        <v>2002</v>
      </c>
      <c r="B132" s="46" t="s">
        <v>261</v>
      </c>
      <c r="C132" s="46" t="s">
        <v>228</v>
      </c>
      <c r="D132" s="48">
        <v>13644</v>
      </c>
      <c r="E132" s="48">
        <v>12820</v>
      </c>
      <c r="F132" s="48">
        <v>824</v>
      </c>
      <c r="G132" s="48">
        <v>638</v>
      </c>
      <c r="H132" s="48">
        <v>11636</v>
      </c>
      <c r="I132" s="48">
        <v>79</v>
      </c>
      <c r="J132" s="48">
        <v>467</v>
      </c>
      <c r="K132" s="48">
        <v>449</v>
      </c>
      <c r="L132" s="48">
        <v>120</v>
      </c>
      <c r="M132" s="48">
        <v>59</v>
      </c>
      <c r="N132" s="48">
        <v>110</v>
      </c>
      <c r="O132" s="48">
        <v>85</v>
      </c>
      <c r="P132" s="48">
        <v>43</v>
      </c>
      <c r="Q132" s="48">
        <v>365</v>
      </c>
      <c r="R132" s="46" t="s">
        <v>47</v>
      </c>
      <c r="S132" s="49" t="s">
        <v>262</v>
      </c>
      <c r="T132" s="50">
        <f t="shared" si="5"/>
        <v>2.3753505183019432</v>
      </c>
      <c r="U132" s="51">
        <f t="shared" si="6"/>
        <v>0.35720521094224622</v>
      </c>
      <c r="V132" s="52">
        <f>IF(SLOPE(U132:U153,A132:A153)&gt;0,SLOPE(U132:U153,A132:A153),0)</f>
        <v>0</v>
      </c>
    </row>
    <row r="133" spans="1:22" x14ac:dyDescent="0.25">
      <c r="A133" s="47">
        <v>2003</v>
      </c>
      <c r="B133" s="47" t="s">
        <v>261</v>
      </c>
      <c r="C133" s="47" t="s">
        <v>228</v>
      </c>
      <c r="D133" s="55">
        <v>13748</v>
      </c>
      <c r="E133" s="55">
        <v>12934</v>
      </c>
      <c r="F133" s="55">
        <v>814</v>
      </c>
      <c r="G133" s="55">
        <v>655</v>
      </c>
      <c r="H133" s="55">
        <v>11666</v>
      </c>
      <c r="I133" s="55">
        <v>77</v>
      </c>
      <c r="J133" s="55">
        <v>537</v>
      </c>
      <c r="K133" s="55">
        <v>432</v>
      </c>
      <c r="L133" s="55">
        <v>129</v>
      </c>
      <c r="M133" s="55">
        <v>58</v>
      </c>
      <c r="N133" s="55">
        <v>112</v>
      </c>
      <c r="O133" s="55">
        <v>82</v>
      </c>
      <c r="P133" s="55">
        <v>42</v>
      </c>
      <c r="Q133" s="55">
        <v>365</v>
      </c>
      <c r="R133" s="47" t="s">
        <v>47</v>
      </c>
      <c r="S133" s="56" t="s">
        <v>262</v>
      </c>
      <c r="T133" s="50">
        <f t="shared" si="5"/>
        <v>2.4315613603767865</v>
      </c>
      <c r="U133" s="51">
        <f t="shared" si="6"/>
        <v>0.36122059789077349</v>
      </c>
      <c r="V133" s="57"/>
    </row>
    <row r="134" spans="1:22" x14ac:dyDescent="0.25">
      <c r="A134" s="47">
        <v>2004</v>
      </c>
      <c r="B134" s="47" t="s">
        <v>261</v>
      </c>
      <c r="C134" s="47" t="s">
        <v>228</v>
      </c>
      <c r="D134" s="55">
        <v>15016</v>
      </c>
      <c r="E134" s="55">
        <v>14146</v>
      </c>
      <c r="F134" s="55">
        <v>870</v>
      </c>
      <c r="G134" s="55">
        <v>649</v>
      </c>
      <c r="H134" s="55">
        <v>12810</v>
      </c>
      <c r="I134" s="55">
        <v>93</v>
      </c>
      <c r="J134" s="55">
        <v>594</v>
      </c>
      <c r="K134" s="55">
        <v>438</v>
      </c>
      <c r="L134" s="55">
        <v>146</v>
      </c>
      <c r="M134" s="55">
        <v>62</v>
      </c>
      <c r="N134" s="55">
        <v>123</v>
      </c>
      <c r="O134" s="55">
        <v>101</v>
      </c>
      <c r="P134" s="55">
        <v>37</v>
      </c>
      <c r="Q134" s="55">
        <v>366</v>
      </c>
      <c r="R134" s="47" t="s">
        <v>47</v>
      </c>
      <c r="S134" s="56" t="s">
        <v>262</v>
      </c>
      <c r="T134" s="50">
        <f t="shared" si="5"/>
        <v>2.4926381134383977</v>
      </c>
      <c r="U134" s="51">
        <f t="shared" si="6"/>
        <v>0.39576861646118161</v>
      </c>
      <c r="V134" s="44"/>
    </row>
    <row r="135" spans="1:22" x14ac:dyDescent="0.25">
      <c r="A135" s="47">
        <v>2005</v>
      </c>
      <c r="B135" s="47" t="s">
        <v>261</v>
      </c>
      <c r="C135" s="47" t="s">
        <v>228</v>
      </c>
      <c r="D135" s="55">
        <v>13305</v>
      </c>
      <c r="E135" s="55">
        <v>12515</v>
      </c>
      <c r="F135" s="55">
        <v>789</v>
      </c>
      <c r="G135" s="55">
        <v>582</v>
      </c>
      <c r="H135" s="55">
        <v>11291</v>
      </c>
      <c r="I135" s="55">
        <v>85</v>
      </c>
      <c r="J135" s="55">
        <v>558</v>
      </c>
      <c r="K135" s="55">
        <v>396</v>
      </c>
      <c r="L135" s="55">
        <v>141</v>
      </c>
      <c r="M135" s="55">
        <v>60</v>
      </c>
      <c r="N135" s="55">
        <v>115</v>
      </c>
      <c r="O135" s="55">
        <v>77</v>
      </c>
      <c r="P135" s="55">
        <v>37</v>
      </c>
      <c r="Q135" s="55">
        <v>365</v>
      </c>
      <c r="R135" s="47" t="s">
        <v>47</v>
      </c>
      <c r="S135" s="56" t="s">
        <v>262</v>
      </c>
      <c r="T135" s="50">
        <f t="shared" si="5"/>
        <v>2.5514628092447915</v>
      </c>
      <c r="U135" s="51">
        <f t="shared" si="6"/>
        <v>0.36739150856018066</v>
      </c>
      <c r="V135" s="44"/>
    </row>
    <row r="136" spans="1:22" x14ac:dyDescent="0.25">
      <c r="A136" s="47">
        <v>2006</v>
      </c>
      <c r="B136" s="47" t="s">
        <v>261</v>
      </c>
      <c r="C136" s="47" t="s">
        <v>228</v>
      </c>
      <c r="D136" s="55">
        <v>13239</v>
      </c>
      <c r="E136" s="55">
        <v>12421</v>
      </c>
      <c r="F136" s="55">
        <v>818</v>
      </c>
      <c r="G136" s="55">
        <v>564</v>
      </c>
      <c r="H136" s="55">
        <v>11171</v>
      </c>
      <c r="I136" s="55">
        <v>89</v>
      </c>
      <c r="J136" s="55">
        <v>596</v>
      </c>
      <c r="K136" s="55">
        <v>391</v>
      </c>
      <c r="L136" s="55">
        <v>154</v>
      </c>
      <c r="M136" s="55">
        <v>65</v>
      </c>
      <c r="N136" s="55">
        <v>120</v>
      </c>
      <c r="O136" s="55">
        <v>87</v>
      </c>
      <c r="P136" s="55">
        <v>36</v>
      </c>
      <c r="Q136" s="55">
        <v>365</v>
      </c>
      <c r="R136" s="47" t="s">
        <v>47</v>
      </c>
      <c r="S136" s="56" t="s">
        <v>262</v>
      </c>
      <c r="T136" s="50">
        <f t="shared" si="5"/>
        <v>2.6108496960344625</v>
      </c>
      <c r="U136" s="51">
        <f t="shared" si="6"/>
        <v>0.3897606968725047</v>
      </c>
      <c r="V136" s="44"/>
    </row>
    <row r="137" spans="1:22" x14ac:dyDescent="0.25">
      <c r="A137" s="59">
        <v>2007</v>
      </c>
      <c r="B137" s="59" t="s">
        <v>261</v>
      </c>
      <c r="C137" s="59" t="s">
        <v>228</v>
      </c>
      <c r="D137" s="60">
        <v>13441</v>
      </c>
      <c r="E137" s="60">
        <v>12703</v>
      </c>
      <c r="F137" s="60">
        <v>737</v>
      </c>
      <c r="G137" s="60">
        <v>555</v>
      </c>
      <c r="H137" s="60">
        <v>11446</v>
      </c>
      <c r="I137" s="60">
        <v>88</v>
      </c>
      <c r="J137" s="60">
        <v>614</v>
      </c>
      <c r="K137" s="60">
        <v>374</v>
      </c>
      <c r="L137" s="60">
        <v>136</v>
      </c>
      <c r="M137" s="60">
        <v>45</v>
      </c>
      <c r="N137" s="60">
        <v>84</v>
      </c>
      <c r="O137" s="60">
        <v>98</v>
      </c>
      <c r="P137" s="60">
        <v>35</v>
      </c>
      <c r="Q137" s="60">
        <v>350</v>
      </c>
      <c r="R137" s="59" t="s">
        <v>47</v>
      </c>
      <c r="S137" s="61" t="s">
        <v>262</v>
      </c>
      <c r="T137" s="50">
        <f t="shared" si="5"/>
        <v>2.3669401063750839</v>
      </c>
      <c r="U137" s="51">
        <f t="shared" si="6"/>
        <v>0.31835936165771467</v>
      </c>
      <c r="V137" s="44"/>
    </row>
    <row r="138" spans="1:22" x14ac:dyDescent="0.25">
      <c r="A138" s="59">
        <v>2008</v>
      </c>
      <c r="B138" s="59" t="s">
        <v>261</v>
      </c>
      <c r="C138" s="59" t="s">
        <v>228</v>
      </c>
      <c r="D138" s="60">
        <v>12870</v>
      </c>
      <c r="E138" s="60">
        <v>12154</v>
      </c>
      <c r="F138" s="60">
        <v>716</v>
      </c>
      <c r="G138" s="60">
        <v>526</v>
      </c>
      <c r="H138" s="60">
        <v>10929</v>
      </c>
      <c r="I138" s="60">
        <v>78</v>
      </c>
      <c r="J138" s="60">
        <v>620</v>
      </c>
      <c r="K138" s="60">
        <v>368</v>
      </c>
      <c r="L138" s="60">
        <v>129</v>
      </c>
      <c r="M138" s="60">
        <v>37</v>
      </c>
      <c r="N138" s="60">
        <v>80</v>
      </c>
      <c r="O138" s="60">
        <v>101</v>
      </c>
      <c r="P138" s="60">
        <v>35</v>
      </c>
      <c r="Q138" s="60">
        <v>366</v>
      </c>
      <c r="R138" s="59" t="s">
        <v>47</v>
      </c>
      <c r="S138" s="61" t="s">
        <v>262</v>
      </c>
      <c r="T138" s="50">
        <f t="shared" si="5"/>
        <v>2.3103481018493226</v>
      </c>
      <c r="U138" s="51">
        <f t="shared" si="6"/>
        <v>0.30189318646865099</v>
      </c>
      <c r="V138" s="44"/>
    </row>
    <row r="139" spans="1:22" x14ac:dyDescent="0.25">
      <c r="A139" s="59">
        <v>2009</v>
      </c>
      <c r="B139" s="59" t="s">
        <v>261</v>
      </c>
      <c r="C139" s="59" t="s">
        <v>228</v>
      </c>
      <c r="D139" s="60">
        <v>12842</v>
      </c>
      <c r="E139" s="60">
        <v>12227</v>
      </c>
      <c r="F139" s="60">
        <v>615</v>
      </c>
      <c r="G139" s="60">
        <v>558</v>
      </c>
      <c r="H139" s="60">
        <v>10962</v>
      </c>
      <c r="I139" s="60">
        <v>70</v>
      </c>
      <c r="J139" s="60">
        <v>636</v>
      </c>
      <c r="K139" s="60">
        <v>293</v>
      </c>
      <c r="L139" s="60">
        <v>106</v>
      </c>
      <c r="M139" s="60">
        <v>33</v>
      </c>
      <c r="N139" s="60">
        <v>76</v>
      </c>
      <c r="O139" s="60">
        <v>106</v>
      </c>
      <c r="P139" s="60">
        <v>35</v>
      </c>
      <c r="Q139" s="60">
        <v>365</v>
      </c>
      <c r="R139" s="59" t="s">
        <v>47</v>
      </c>
      <c r="S139" s="61" t="s">
        <v>262</v>
      </c>
      <c r="T139" s="50">
        <f t="shared" si="5"/>
        <v>2.3904545667816062</v>
      </c>
      <c r="U139" s="51">
        <f t="shared" si="6"/>
        <v>0.26829864443915052</v>
      </c>
      <c r="V139" s="44"/>
    </row>
    <row r="140" spans="1:22" x14ac:dyDescent="0.25">
      <c r="A140" s="47">
        <v>2010</v>
      </c>
      <c r="B140" s="47" t="s">
        <v>261</v>
      </c>
      <c r="C140" s="47" t="s">
        <v>228</v>
      </c>
      <c r="D140" s="55">
        <v>13017</v>
      </c>
      <c r="E140" s="55">
        <v>12425</v>
      </c>
      <c r="F140" s="55">
        <v>592</v>
      </c>
      <c r="G140" s="55">
        <v>502</v>
      </c>
      <c r="H140" s="55">
        <v>11179</v>
      </c>
      <c r="I140" s="55">
        <v>71</v>
      </c>
      <c r="J140" s="55">
        <v>674</v>
      </c>
      <c r="K140" s="55">
        <v>271</v>
      </c>
      <c r="L140" s="55">
        <v>102</v>
      </c>
      <c r="M140" s="55">
        <v>33</v>
      </c>
      <c r="N140" s="55">
        <v>75</v>
      </c>
      <c r="O140" s="55">
        <v>110</v>
      </c>
      <c r="P140" s="55">
        <v>36</v>
      </c>
      <c r="Q140" s="55">
        <v>365</v>
      </c>
      <c r="R140" s="47" t="s">
        <v>47</v>
      </c>
      <c r="S140" s="56" t="s">
        <v>262</v>
      </c>
      <c r="T140" s="50">
        <f t="shared" si="5"/>
        <v>2.4295230169667406</v>
      </c>
      <c r="U140" s="51">
        <f t="shared" si="6"/>
        <v>0.26248566675308665</v>
      </c>
      <c r="V140" s="44"/>
    </row>
    <row r="141" spans="1:22" x14ac:dyDescent="0.25">
      <c r="A141" s="47">
        <v>2011</v>
      </c>
      <c r="B141" s="47" t="s">
        <v>261</v>
      </c>
      <c r="C141" s="47" t="s">
        <v>228</v>
      </c>
      <c r="D141" s="55">
        <v>14268</v>
      </c>
      <c r="E141" s="55">
        <v>13601</v>
      </c>
      <c r="F141" s="55">
        <v>667</v>
      </c>
      <c r="G141" s="55">
        <v>554</v>
      </c>
      <c r="H141" s="55">
        <v>12217</v>
      </c>
      <c r="I141" s="55">
        <v>77</v>
      </c>
      <c r="J141" s="55">
        <v>752</v>
      </c>
      <c r="K141" s="55">
        <v>330</v>
      </c>
      <c r="L141" s="55">
        <v>122</v>
      </c>
      <c r="M141" s="55">
        <v>32</v>
      </c>
      <c r="N141" s="55">
        <v>69</v>
      </c>
      <c r="O141" s="55">
        <v>114</v>
      </c>
      <c r="P141" s="55">
        <v>40</v>
      </c>
      <c r="Q141" s="55">
        <v>365</v>
      </c>
      <c r="R141" s="47" t="s">
        <v>47</v>
      </c>
      <c r="S141" s="56" t="s">
        <v>262</v>
      </c>
      <c r="T141" s="50">
        <f t="shared" si="5"/>
        <v>2.2849164468058936</v>
      </c>
      <c r="U141" s="51">
        <f t="shared" si="6"/>
        <v>0.27813716677856437</v>
      </c>
      <c r="V141" s="44"/>
    </row>
    <row r="142" spans="1:22" x14ac:dyDescent="0.25">
      <c r="A142" s="47">
        <v>2012</v>
      </c>
      <c r="B142" s="47" t="s">
        <v>261</v>
      </c>
      <c r="C142" s="47" t="s">
        <v>228</v>
      </c>
      <c r="D142" s="55">
        <v>14658</v>
      </c>
      <c r="E142" s="55">
        <v>14002</v>
      </c>
      <c r="F142" s="55">
        <v>656</v>
      </c>
      <c r="G142" s="55">
        <v>527</v>
      </c>
      <c r="H142" s="55">
        <v>12638</v>
      </c>
      <c r="I142" s="55">
        <v>80</v>
      </c>
      <c r="J142" s="55">
        <v>757</v>
      </c>
      <c r="K142" s="55">
        <v>309</v>
      </c>
      <c r="L142" s="55">
        <v>127</v>
      </c>
      <c r="M142" s="55">
        <v>32</v>
      </c>
      <c r="N142" s="55">
        <v>64</v>
      </c>
      <c r="O142" s="55">
        <v>123</v>
      </c>
      <c r="P142" s="55">
        <v>50</v>
      </c>
      <c r="Q142" s="55">
        <v>366</v>
      </c>
      <c r="R142" s="47" t="s">
        <v>47</v>
      </c>
      <c r="S142" s="56" t="s">
        <v>262</v>
      </c>
      <c r="T142" s="50">
        <f t="shared" si="5"/>
        <v>2.3072750533009305</v>
      </c>
      <c r="U142" s="51">
        <f t="shared" si="6"/>
        <v>0.2762269693811874</v>
      </c>
      <c r="V142" s="44"/>
    </row>
    <row r="143" spans="1:22" x14ac:dyDescent="0.25">
      <c r="A143" s="47">
        <v>2013</v>
      </c>
      <c r="B143" s="47" t="s">
        <v>261</v>
      </c>
      <c r="C143" s="47" t="s">
        <v>228</v>
      </c>
      <c r="D143" s="55">
        <v>14858</v>
      </c>
      <c r="E143" s="55">
        <v>14186</v>
      </c>
      <c r="F143" s="55">
        <v>672</v>
      </c>
      <c r="G143" s="55">
        <v>518</v>
      </c>
      <c r="H143" s="55">
        <v>12810</v>
      </c>
      <c r="I143" s="55">
        <v>78</v>
      </c>
      <c r="J143" s="55">
        <v>780</v>
      </c>
      <c r="K143" s="55">
        <v>314</v>
      </c>
      <c r="L143" s="55">
        <v>136</v>
      </c>
      <c r="M143" s="55">
        <v>34</v>
      </c>
      <c r="N143" s="55">
        <v>65</v>
      </c>
      <c r="O143" s="55">
        <v>123</v>
      </c>
      <c r="P143" s="55">
        <v>47</v>
      </c>
      <c r="Q143" s="55">
        <v>365</v>
      </c>
      <c r="R143" s="47" t="s">
        <v>47</v>
      </c>
      <c r="S143" s="56" t="s">
        <v>262</v>
      </c>
      <c r="T143" s="50">
        <f t="shared" si="5"/>
        <v>2.3302822585332965</v>
      </c>
      <c r="U143" s="51">
        <f t="shared" si="6"/>
        <v>0.28578581618652349</v>
      </c>
      <c r="V143" s="44"/>
    </row>
    <row r="144" spans="1:22" x14ac:dyDescent="0.25">
      <c r="A144" s="47">
        <v>2014</v>
      </c>
      <c r="B144" s="47" t="s">
        <v>261</v>
      </c>
      <c r="C144" s="47" t="s">
        <v>228</v>
      </c>
      <c r="D144" s="55">
        <v>14853</v>
      </c>
      <c r="E144" s="55">
        <v>14203</v>
      </c>
      <c r="F144" s="55">
        <v>650</v>
      </c>
      <c r="G144" s="55">
        <v>496</v>
      </c>
      <c r="H144" s="55">
        <v>12818</v>
      </c>
      <c r="I144" s="55">
        <v>83</v>
      </c>
      <c r="J144" s="55">
        <v>806</v>
      </c>
      <c r="K144" s="55">
        <v>294</v>
      </c>
      <c r="L144" s="55">
        <v>131</v>
      </c>
      <c r="M144" s="55">
        <v>35</v>
      </c>
      <c r="N144" s="55">
        <v>67</v>
      </c>
      <c r="O144" s="55">
        <v>124</v>
      </c>
      <c r="P144" s="55">
        <v>39</v>
      </c>
      <c r="Q144" s="55">
        <v>365</v>
      </c>
      <c r="R144" s="47" t="s">
        <v>47</v>
      </c>
      <c r="S144" s="56" t="s">
        <v>262</v>
      </c>
      <c r="T144" s="50">
        <f t="shared" si="5"/>
        <v>2.3813356686077913</v>
      </c>
      <c r="U144" s="51">
        <f t="shared" si="6"/>
        <v>0.28248594368859925</v>
      </c>
      <c r="V144" s="44"/>
    </row>
    <row r="145" spans="1:22" x14ac:dyDescent="0.25">
      <c r="A145" s="47">
        <v>2015</v>
      </c>
      <c r="B145" s="47" t="s">
        <v>261</v>
      </c>
      <c r="C145" s="47" t="s">
        <v>228</v>
      </c>
      <c r="D145" s="55">
        <v>15320</v>
      </c>
      <c r="E145" s="55">
        <v>14635</v>
      </c>
      <c r="F145" s="55">
        <v>685</v>
      </c>
      <c r="G145" s="55">
        <v>504</v>
      </c>
      <c r="H145" s="55">
        <v>13163</v>
      </c>
      <c r="I145" s="55">
        <v>88</v>
      </c>
      <c r="J145" s="55">
        <v>880</v>
      </c>
      <c r="K145" s="55">
        <v>300</v>
      </c>
      <c r="L145" s="55">
        <v>147</v>
      </c>
      <c r="M145" s="55">
        <v>37</v>
      </c>
      <c r="N145" s="55">
        <v>77</v>
      </c>
      <c r="O145" s="55">
        <v>125</v>
      </c>
      <c r="P145" s="55">
        <v>39</v>
      </c>
      <c r="Q145" s="55">
        <v>365</v>
      </c>
      <c r="R145" s="47" t="s">
        <v>47</v>
      </c>
      <c r="S145" s="56" t="s">
        <v>262</v>
      </c>
      <c r="T145" s="50">
        <f t="shared" si="5"/>
        <v>2.46263330042536</v>
      </c>
      <c r="U145" s="51">
        <f t="shared" si="6"/>
        <v>0.3078599454694253</v>
      </c>
      <c r="V145" s="44"/>
    </row>
    <row r="146" spans="1:22" x14ac:dyDescent="0.25">
      <c r="A146" s="47">
        <v>2016</v>
      </c>
      <c r="B146" s="47" t="s">
        <v>261</v>
      </c>
      <c r="C146" s="47" t="s">
        <v>228</v>
      </c>
      <c r="D146" s="55">
        <v>15516</v>
      </c>
      <c r="E146" s="55">
        <v>14783</v>
      </c>
      <c r="F146" s="55">
        <v>733</v>
      </c>
      <c r="G146" s="55">
        <v>497</v>
      </c>
      <c r="H146" s="55">
        <v>13259</v>
      </c>
      <c r="I146" s="55">
        <v>93</v>
      </c>
      <c r="J146" s="55">
        <v>935</v>
      </c>
      <c r="K146" s="55">
        <v>329</v>
      </c>
      <c r="L146" s="55">
        <v>156</v>
      </c>
      <c r="M146" s="55">
        <v>39</v>
      </c>
      <c r="N146" s="55">
        <v>78</v>
      </c>
      <c r="O146" s="55">
        <v>131</v>
      </c>
      <c r="P146" s="55">
        <v>39</v>
      </c>
      <c r="Q146" s="55">
        <v>366</v>
      </c>
      <c r="R146" s="47" t="s">
        <v>47</v>
      </c>
      <c r="S146" s="56" t="s">
        <v>262</v>
      </c>
      <c r="T146" s="50">
        <f t="shared" si="5"/>
        <v>2.4204353430358965</v>
      </c>
      <c r="U146" s="51">
        <f t="shared" si="6"/>
        <v>0.32378768692626941</v>
      </c>
      <c r="V146" s="44"/>
    </row>
    <row r="147" spans="1:22" x14ac:dyDescent="0.25">
      <c r="A147" s="47">
        <v>2017</v>
      </c>
      <c r="B147" s="47" t="s">
        <v>261</v>
      </c>
      <c r="C147" s="47" t="s">
        <v>228</v>
      </c>
      <c r="D147" s="55">
        <v>15351</v>
      </c>
      <c r="E147" s="55">
        <v>14589</v>
      </c>
      <c r="F147" s="55">
        <v>762</v>
      </c>
      <c r="G147" s="55">
        <v>470</v>
      </c>
      <c r="H147" s="55">
        <v>13071</v>
      </c>
      <c r="I147" s="55">
        <v>95</v>
      </c>
      <c r="J147" s="55">
        <v>953</v>
      </c>
      <c r="K147" s="55">
        <v>329</v>
      </c>
      <c r="L147" s="55">
        <v>161</v>
      </c>
      <c r="M147" s="55">
        <v>41</v>
      </c>
      <c r="N147" s="55">
        <v>85</v>
      </c>
      <c r="O147" s="55">
        <v>146</v>
      </c>
      <c r="P147" s="55">
        <v>40</v>
      </c>
      <c r="Q147" s="55">
        <v>365</v>
      </c>
      <c r="R147" s="47" t="s">
        <v>47</v>
      </c>
      <c r="S147" s="56" t="s">
        <v>262</v>
      </c>
      <c r="T147" s="50">
        <f t="shared" si="5"/>
        <v>2.4586256116331406</v>
      </c>
      <c r="U147" s="51">
        <f t="shared" si="6"/>
        <v>0.34190877068176267</v>
      </c>
      <c r="V147" s="44"/>
    </row>
    <row r="148" spans="1:22" x14ac:dyDescent="0.25">
      <c r="A148" s="47">
        <v>2018</v>
      </c>
      <c r="B148" s="47" t="s">
        <v>261</v>
      </c>
      <c r="C148" s="47" t="s">
        <v>228</v>
      </c>
      <c r="D148" s="55">
        <v>15499</v>
      </c>
      <c r="E148" s="55">
        <v>14723</v>
      </c>
      <c r="F148" s="55">
        <v>776</v>
      </c>
      <c r="G148" s="55">
        <v>483</v>
      </c>
      <c r="H148" s="55">
        <v>13116</v>
      </c>
      <c r="I148" s="55">
        <v>93</v>
      </c>
      <c r="J148" s="55">
        <v>1031</v>
      </c>
      <c r="K148" s="55">
        <v>334</v>
      </c>
      <c r="L148" s="55">
        <v>169</v>
      </c>
      <c r="M148" s="55">
        <v>33</v>
      </c>
      <c r="N148" s="55">
        <v>84</v>
      </c>
      <c r="O148" s="55">
        <v>156</v>
      </c>
      <c r="P148" s="55">
        <v>36</v>
      </c>
      <c r="Q148" s="55">
        <v>365</v>
      </c>
      <c r="R148" s="47" t="s">
        <v>47</v>
      </c>
      <c r="S148" s="56" t="s">
        <v>262</v>
      </c>
      <c r="T148" s="50">
        <f t="shared" si="5"/>
        <v>2.4194086967546915</v>
      </c>
      <c r="U148" s="51">
        <f t="shared" si="6"/>
        <v>0.34263665963439938</v>
      </c>
      <c r="V148" s="44"/>
    </row>
    <row r="149" spans="1:22" x14ac:dyDescent="0.25">
      <c r="A149" s="59">
        <v>2019</v>
      </c>
      <c r="B149" s="59" t="s">
        <v>261</v>
      </c>
      <c r="C149" s="59" t="s">
        <v>228</v>
      </c>
      <c r="D149" s="60">
        <v>15550</v>
      </c>
      <c r="E149" s="60">
        <v>14787</v>
      </c>
      <c r="F149" s="60">
        <v>762</v>
      </c>
      <c r="G149" s="60">
        <v>1798</v>
      </c>
      <c r="H149" s="60">
        <v>11923</v>
      </c>
      <c r="I149" s="60">
        <v>94</v>
      </c>
      <c r="J149" s="60">
        <v>973</v>
      </c>
      <c r="K149" s="60">
        <v>337</v>
      </c>
      <c r="L149" s="60">
        <v>169</v>
      </c>
      <c r="M149" s="60">
        <v>36</v>
      </c>
      <c r="N149" s="60">
        <v>76</v>
      </c>
      <c r="O149" s="60">
        <v>143</v>
      </c>
      <c r="P149" s="60">
        <v>33</v>
      </c>
      <c r="Q149" s="60">
        <v>313</v>
      </c>
      <c r="R149" s="59" t="s">
        <v>47</v>
      </c>
      <c r="S149" s="61" t="s">
        <v>262</v>
      </c>
      <c r="T149" s="50">
        <f t="shared" si="5"/>
        <v>2.3957185963293575</v>
      </c>
      <c r="U149" s="51">
        <f t="shared" si="6"/>
        <v>0.33316060659854208</v>
      </c>
      <c r="V149" s="44"/>
    </row>
    <row r="150" spans="1:22" x14ac:dyDescent="0.25">
      <c r="A150" s="59">
        <v>2020</v>
      </c>
      <c r="B150" s="59" t="s">
        <v>261</v>
      </c>
      <c r="C150" s="59" t="s">
        <v>228</v>
      </c>
      <c r="D150" s="60">
        <v>11257</v>
      </c>
      <c r="E150" s="60">
        <v>10732</v>
      </c>
      <c r="F150" s="60">
        <v>494</v>
      </c>
      <c r="G150" s="60">
        <v>366</v>
      </c>
      <c r="H150" s="60">
        <v>9548</v>
      </c>
      <c r="I150" s="60">
        <v>64</v>
      </c>
      <c r="J150" s="60">
        <v>754</v>
      </c>
      <c r="K150" s="60">
        <v>168</v>
      </c>
      <c r="L150" s="60">
        <v>95</v>
      </c>
      <c r="M150" s="60">
        <v>7</v>
      </c>
      <c r="N150" s="60">
        <v>80</v>
      </c>
      <c r="O150" s="60">
        <v>145</v>
      </c>
      <c r="P150" s="60">
        <v>35</v>
      </c>
      <c r="Q150" s="60">
        <v>346</v>
      </c>
      <c r="R150" s="59" t="s">
        <v>47</v>
      </c>
      <c r="S150" s="61" t="s">
        <v>262</v>
      </c>
      <c r="T150" s="50">
        <f t="shared" si="5"/>
        <v>2.5920188086923925</v>
      </c>
      <c r="U150" s="51">
        <f t="shared" si="6"/>
        <v>0.23368345569766263</v>
      </c>
      <c r="V150" s="44"/>
    </row>
    <row r="151" spans="1:22" x14ac:dyDescent="0.25">
      <c r="A151" s="59">
        <v>2021</v>
      </c>
      <c r="B151" s="59" t="s">
        <v>261</v>
      </c>
      <c r="C151" s="59" t="s">
        <v>228</v>
      </c>
      <c r="D151" s="60">
        <v>14270</v>
      </c>
      <c r="E151" s="60">
        <v>13580</v>
      </c>
      <c r="F151" s="60">
        <v>646</v>
      </c>
      <c r="G151" s="60">
        <v>426</v>
      </c>
      <c r="H151" s="60">
        <v>12102</v>
      </c>
      <c r="I151" s="60">
        <v>90</v>
      </c>
      <c r="J151" s="60">
        <v>962</v>
      </c>
      <c r="K151" s="60">
        <v>206</v>
      </c>
      <c r="L151" s="60">
        <v>125</v>
      </c>
      <c r="M151" s="60">
        <v>10</v>
      </c>
      <c r="N151" s="60">
        <v>113</v>
      </c>
      <c r="O151" s="60">
        <v>191</v>
      </c>
      <c r="P151" s="60">
        <v>34</v>
      </c>
      <c r="Q151" s="60">
        <v>365</v>
      </c>
      <c r="R151" s="59" t="s">
        <v>47</v>
      </c>
      <c r="S151" s="61" t="s">
        <v>262</v>
      </c>
      <c r="T151" s="50">
        <f t="shared" si="5"/>
        <v>2.6793811716478926</v>
      </c>
      <c r="U151" s="51">
        <f t="shared" si="6"/>
        <v>0.31588564323142831</v>
      </c>
      <c r="V151" s="44"/>
    </row>
    <row r="152" spans="1:22" x14ac:dyDescent="0.25">
      <c r="A152" s="59">
        <v>2022</v>
      </c>
      <c r="B152" s="59" t="s">
        <v>261</v>
      </c>
      <c r="C152" s="59" t="s">
        <v>228</v>
      </c>
      <c r="D152" s="60">
        <v>15283</v>
      </c>
      <c r="E152" s="60">
        <v>14633</v>
      </c>
      <c r="F152" s="60">
        <v>605</v>
      </c>
      <c r="G152" s="60">
        <v>485</v>
      </c>
      <c r="H152" s="60">
        <v>13045</v>
      </c>
      <c r="I152" s="60">
        <v>95</v>
      </c>
      <c r="J152" s="60">
        <v>1008</v>
      </c>
      <c r="K152" s="60">
        <v>187</v>
      </c>
      <c r="L152" s="60">
        <v>124</v>
      </c>
      <c r="M152" s="60">
        <v>10</v>
      </c>
      <c r="N152" s="60">
        <v>97</v>
      </c>
      <c r="O152" s="60">
        <v>187</v>
      </c>
      <c r="P152" s="60">
        <v>34</v>
      </c>
      <c r="Q152" s="60">
        <v>365</v>
      </c>
      <c r="R152" s="59" t="s">
        <v>47</v>
      </c>
      <c r="S152" s="61" t="s">
        <v>262</v>
      </c>
      <c r="T152" s="50">
        <f t="shared" si="5"/>
        <v>2.6502904345299587</v>
      </c>
      <c r="U152" s="51">
        <f t="shared" si="6"/>
        <v>0.29262519260253905</v>
      </c>
      <c r="V152" s="44"/>
    </row>
    <row r="153" spans="1:22" ht="13.8" thickBot="1" x14ac:dyDescent="0.3">
      <c r="A153" s="66">
        <v>2023</v>
      </c>
      <c r="B153" s="66" t="s">
        <v>261</v>
      </c>
      <c r="C153" s="66" t="s">
        <v>228</v>
      </c>
      <c r="D153" s="67">
        <v>15435</v>
      </c>
      <c r="E153" s="67">
        <v>14752</v>
      </c>
      <c r="F153" s="67">
        <v>636</v>
      </c>
      <c r="G153" s="67">
        <v>485</v>
      </c>
      <c r="H153" s="67">
        <v>13183</v>
      </c>
      <c r="I153" s="67">
        <v>98</v>
      </c>
      <c r="J153" s="67">
        <v>986</v>
      </c>
      <c r="K153" s="67">
        <v>185</v>
      </c>
      <c r="L153" s="67">
        <v>134</v>
      </c>
      <c r="M153" s="67">
        <v>11</v>
      </c>
      <c r="N153" s="67">
        <v>97</v>
      </c>
      <c r="O153" s="67">
        <v>209</v>
      </c>
      <c r="P153" s="67">
        <v>33</v>
      </c>
      <c r="Q153" s="67">
        <v>364</v>
      </c>
      <c r="R153" s="66" t="s">
        <v>47</v>
      </c>
      <c r="S153" s="68" t="s">
        <v>262</v>
      </c>
      <c r="T153" s="69">
        <f t="shared" si="5"/>
        <v>2.6480594774162247</v>
      </c>
      <c r="U153" s="70">
        <f t="shared" si="6"/>
        <v>0.30736026354370116</v>
      </c>
      <c r="V153" s="44"/>
    </row>
    <row r="154" spans="1:22" x14ac:dyDescent="0.25">
      <c r="A154" s="46">
        <v>2002</v>
      </c>
      <c r="B154" s="46" t="s">
        <v>263</v>
      </c>
      <c r="C154" s="46" t="s">
        <v>228</v>
      </c>
      <c r="D154" s="48">
        <v>5011</v>
      </c>
      <c r="E154" s="48">
        <v>4716</v>
      </c>
      <c r="F154" s="48">
        <v>295</v>
      </c>
      <c r="G154" s="48">
        <v>434</v>
      </c>
      <c r="H154" s="48">
        <v>4072</v>
      </c>
      <c r="I154" s="48">
        <v>34</v>
      </c>
      <c r="J154" s="48">
        <v>176</v>
      </c>
      <c r="K154" s="48">
        <v>163</v>
      </c>
      <c r="L154" s="48">
        <v>58</v>
      </c>
      <c r="M154" s="48">
        <v>15</v>
      </c>
      <c r="N154" s="48">
        <v>29</v>
      </c>
      <c r="O154" s="48">
        <v>29</v>
      </c>
      <c r="P154" s="48">
        <v>80</v>
      </c>
      <c r="Q154" s="48">
        <v>365</v>
      </c>
      <c r="R154" s="46" t="s">
        <v>264</v>
      </c>
      <c r="S154" s="49" t="s">
        <v>265</v>
      </c>
      <c r="T154" s="50">
        <f t="shared" si="5"/>
        <v>2.2445502580915178</v>
      </c>
      <c r="U154" s="51">
        <f t="shared" si="6"/>
        <v>0.12084097452000206</v>
      </c>
      <c r="V154" s="52">
        <f>IF(SLOPE(U154:U175,A154:A175)&gt;0,SLOPE(U154:U175,A154:A175),0)</f>
        <v>3.5663528386428158E-3</v>
      </c>
    </row>
    <row r="155" spans="1:22" x14ac:dyDescent="0.25">
      <c r="A155" s="47">
        <v>2003</v>
      </c>
      <c r="B155" s="47" t="s">
        <v>263</v>
      </c>
      <c r="C155" s="47" t="s">
        <v>228</v>
      </c>
      <c r="D155" s="55">
        <v>4860</v>
      </c>
      <c r="E155" s="55">
        <v>4565</v>
      </c>
      <c r="F155" s="55">
        <v>295</v>
      </c>
      <c r="G155" s="55">
        <v>451</v>
      </c>
      <c r="H155" s="55">
        <v>3890</v>
      </c>
      <c r="I155" s="55">
        <v>33</v>
      </c>
      <c r="J155" s="55">
        <v>192</v>
      </c>
      <c r="K155" s="55">
        <v>172</v>
      </c>
      <c r="L155" s="55">
        <v>52</v>
      </c>
      <c r="M155" s="55">
        <v>16</v>
      </c>
      <c r="N155" s="55">
        <v>28</v>
      </c>
      <c r="O155" s="55">
        <v>27</v>
      </c>
      <c r="P155" s="55">
        <v>78</v>
      </c>
      <c r="Q155" s="55">
        <v>365</v>
      </c>
      <c r="R155" s="47" t="s">
        <v>264</v>
      </c>
      <c r="S155" s="56" t="s">
        <v>265</v>
      </c>
      <c r="T155" s="50">
        <f t="shared" si="5"/>
        <v>2.1695922768802967</v>
      </c>
      <c r="U155" s="51">
        <f t="shared" si="6"/>
        <v>0.11680542420654295</v>
      </c>
      <c r="V155" s="57"/>
    </row>
    <row r="156" spans="1:22" x14ac:dyDescent="0.25">
      <c r="A156" s="47">
        <v>2004</v>
      </c>
      <c r="B156" s="47" t="s">
        <v>263</v>
      </c>
      <c r="C156" s="47" t="s">
        <v>228</v>
      </c>
      <c r="D156" s="55">
        <v>4717</v>
      </c>
      <c r="E156" s="55">
        <v>4445</v>
      </c>
      <c r="F156" s="55">
        <v>272</v>
      </c>
      <c r="G156" s="55">
        <v>407</v>
      </c>
      <c r="H156" s="55">
        <v>3796</v>
      </c>
      <c r="I156" s="55">
        <v>35</v>
      </c>
      <c r="J156" s="55">
        <v>207</v>
      </c>
      <c r="K156" s="55">
        <v>148</v>
      </c>
      <c r="L156" s="55">
        <v>55</v>
      </c>
      <c r="M156" s="55">
        <v>14</v>
      </c>
      <c r="N156" s="55">
        <v>28</v>
      </c>
      <c r="O156" s="55">
        <v>27</v>
      </c>
      <c r="P156" s="55">
        <v>79</v>
      </c>
      <c r="Q156" s="55">
        <v>366</v>
      </c>
      <c r="R156" s="47" t="s">
        <v>264</v>
      </c>
      <c r="S156" s="56" t="s">
        <v>265</v>
      </c>
      <c r="T156" s="50">
        <f t="shared" si="5"/>
        <v>2.284789352416992</v>
      </c>
      <c r="U156" s="51">
        <f t="shared" si="6"/>
        <v>0.11341694345397949</v>
      </c>
      <c r="V156" s="44"/>
    </row>
    <row r="157" spans="1:22" x14ac:dyDescent="0.25">
      <c r="A157" s="47">
        <v>2005</v>
      </c>
      <c r="B157" s="47" t="s">
        <v>263</v>
      </c>
      <c r="C157" s="47" t="s">
        <v>228</v>
      </c>
      <c r="D157" s="55">
        <v>4666</v>
      </c>
      <c r="E157" s="55">
        <v>4361</v>
      </c>
      <c r="F157" s="55">
        <v>305</v>
      </c>
      <c r="G157" s="55">
        <v>383</v>
      </c>
      <c r="H157" s="55">
        <v>3718</v>
      </c>
      <c r="I157" s="55">
        <v>36</v>
      </c>
      <c r="J157" s="55">
        <v>224</v>
      </c>
      <c r="K157" s="55">
        <v>166</v>
      </c>
      <c r="L157" s="55">
        <v>66</v>
      </c>
      <c r="M157" s="55">
        <v>14</v>
      </c>
      <c r="N157" s="55">
        <v>32</v>
      </c>
      <c r="O157" s="55">
        <v>27</v>
      </c>
      <c r="P157" s="55">
        <v>80</v>
      </c>
      <c r="Q157" s="55">
        <v>365</v>
      </c>
      <c r="R157" s="47" t="s">
        <v>264</v>
      </c>
      <c r="S157" s="56" t="s">
        <v>265</v>
      </c>
      <c r="T157" s="50">
        <f t="shared" si="5"/>
        <v>2.3022176373591186</v>
      </c>
      <c r="U157" s="51">
        <f t="shared" si="6"/>
        <v>0.12814718923950191</v>
      </c>
      <c r="V157" s="44"/>
    </row>
    <row r="158" spans="1:22" x14ac:dyDescent="0.25">
      <c r="A158" s="47">
        <v>2006</v>
      </c>
      <c r="B158" s="47" t="s">
        <v>263</v>
      </c>
      <c r="C158" s="47" t="s">
        <v>228</v>
      </c>
      <c r="D158" s="55">
        <v>4762</v>
      </c>
      <c r="E158" s="55">
        <v>4435</v>
      </c>
      <c r="F158" s="55">
        <v>327</v>
      </c>
      <c r="G158" s="55">
        <v>385</v>
      </c>
      <c r="H158" s="55">
        <v>3773</v>
      </c>
      <c r="I158" s="55">
        <v>36</v>
      </c>
      <c r="J158" s="55">
        <v>241</v>
      </c>
      <c r="K158" s="55">
        <v>174</v>
      </c>
      <c r="L158" s="55">
        <v>74</v>
      </c>
      <c r="M158" s="55">
        <v>14</v>
      </c>
      <c r="N158" s="55">
        <v>34</v>
      </c>
      <c r="O158" s="55">
        <v>30</v>
      </c>
      <c r="P158" s="55">
        <v>78</v>
      </c>
      <c r="Q158" s="55">
        <v>365</v>
      </c>
      <c r="R158" s="47" t="s">
        <v>264</v>
      </c>
      <c r="S158" s="56" t="s">
        <v>265</v>
      </c>
      <c r="T158" s="50">
        <f t="shared" si="5"/>
        <v>2.3206478638444206</v>
      </c>
      <c r="U158" s="51">
        <f t="shared" si="6"/>
        <v>0.13849046289457539</v>
      </c>
      <c r="V158" s="44"/>
    </row>
    <row r="159" spans="1:22" x14ac:dyDescent="0.25">
      <c r="A159" s="59">
        <v>2007</v>
      </c>
      <c r="B159" s="59" t="s">
        <v>263</v>
      </c>
      <c r="C159" s="59" t="s">
        <v>228</v>
      </c>
      <c r="D159" s="60">
        <v>4703</v>
      </c>
      <c r="E159" s="60">
        <v>4338</v>
      </c>
      <c r="F159" s="60">
        <v>365</v>
      </c>
      <c r="G159" s="60">
        <v>360</v>
      </c>
      <c r="H159" s="60">
        <v>3694</v>
      </c>
      <c r="I159" s="60">
        <v>42</v>
      </c>
      <c r="J159" s="60">
        <v>242</v>
      </c>
      <c r="K159" s="60">
        <v>202</v>
      </c>
      <c r="L159" s="60">
        <v>84</v>
      </c>
      <c r="M159" s="60">
        <v>17</v>
      </c>
      <c r="N159" s="60">
        <v>34</v>
      </c>
      <c r="O159" s="60">
        <v>28</v>
      </c>
      <c r="P159" s="60">
        <v>71</v>
      </c>
      <c r="Q159" s="60">
        <v>350</v>
      </c>
      <c r="R159" s="59" t="s">
        <v>264</v>
      </c>
      <c r="S159" s="61" t="s">
        <v>266</v>
      </c>
      <c r="T159" s="50">
        <f t="shared" si="5"/>
        <v>2.2715061804366434</v>
      </c>
      <c r="U159" s="51">
        <f t="shared" si="6"/>
        <v>0.15131070544433589</v>
      </c>
      <c r="V159" s="44"/>
    </row>
    <row r="160" spans="1:22" x14ac:dyDescent="0.25">
      <c r="A160" s="47">
        <v>2008</v>
      </c>
      <c r="B160" s="47" t="s">
        <v>263</v>
      </c>
      <c r="C160" s="47" t="s">
        <v>228</v>
      </c>
      <c r="D160" s="55">
        <v>4444</v>
      </c>
      <c r="E160" s="55">
        <v>4110</v>
      </c>
      <c r="F160" s="55">
        <v>333</v>
      </c>
      <c r="G160" s="55">
        <v>316</v>
      </c>
      <c r="H160" s="55">
        <v>3522</v>
      </c>
      <c r="I160" s="55">
        <v>41</v>
      </c>
      <c r="J160" s="55">
        <v>232</v>
      </c>
      <c r="K160" s="55">
        <v>182</v>
      </c>
      <c r="L160" s="55">
        <v>78</v>
      </c>
      <c r="M160" s="55">
        <v>14</v>
      </c>
      <c r="N160" s="55">
        <v>30</v>
      </c>
      <c r="O160" s="55">
        <v>29</v>
      </c>
      <c r="P160" s="55">
        <v>71</v>
      </c>
      <c r="Q160" s="55">
        <v>366</v>
      </c>
      <c r="R160" s="47" t="s">
        <v>264</v>
      </c>
      <c r="S160" s="56" t="s">
        <v>266</v>
      </c>
      <c r="T160" s="50">
        <f t="shared" si="5"/>
        <v>2.2573378481020088</v>
      </c>
      <c r="U160" s="51">
        <f t="shared" si="6"/>
        <v>0.13718406437377931</v>
      </c>
      <c r="V160" s="44"/>
    </row>
    <row r="161" spans="1:22" x14ac:dyDescent="0.25">
      <c r="A161" s="59">
        <v>2009</v>
      </c>
      <c r="B161" s="59" t="s">
        <v>263</v>
      </c>
      <c r="C161" s="59" t="s">
        <v>228</v>
      </c>
      <c r="D161" s="60">
        <v>4582</v>
      </c>
      <c r="E161" s="60">
        <v>4228</v>
      </c>
      <c r="F161" s="60">
        <v>355</v>
      </c>
      <c r="G161" s="60">
        <v>333</v>
      </c>
      <c r="H161" s="60">
        <v>3617</v>
      </c>
      <c r="I161" s="60">
        <v>42</v>
      </c>
      <c r="J161" s="60">
        <v>236</v>
      </c>
      <c r="K161" s="60">
        <v>185</v>
      </c>
      <c r="L161" s="60">
        <v>96</v>
      </c>
      <c r="M161" s="60">
        <v>15</v>
      </c>
      <c r="N161" s="60">
        <v>29</v>
      </c>
      <c r="O161" s="60">
        <v>30</v>
      </c>
      <c r="P161" s="60">
        <v>73</v>
      </c>
      <c r="Q161" s="60">
        <v>365</v>
      </c>
      <c r="R161" s="59" t="s">
        <v>264</v>
      </c>
      <c r="S161" s="61" t="s">
        <v>266</v>
      </c>
      <c r="T161" s="50">
        <f t="shared" si="5"/>
        <v>2.3182507427376762</v>
      </c>
      <c r="U161" s="51">
        <f t="shared" si="6"/>
        <v>0.15019366999511721</v>
      </c>
      <c r="V161" s="44"/>
    </row>
    <row r="162" spans="1:22" x14ac:dyDescent="0.25">
      <c r="A162" s="59">
        <v>2010</v>
      </c>
      <c r="B162" s="59" t="s">
        <v>263</v>
      </c>
      <c r="C162" s="59" t="s">
        <v>228</v>
      </c>
      <c r="D162" s="60">
        <v>4474</v>
      </c>
      <c r="E162" s="60">
        <v>4166</v>
      </c>
      <c r="F162" s="60">
        <v>309</v>
      </c>
      <c r="G162" s="60">
        <v>316</v>
      </c>
      <c r="H162" s="60">
        <v>3567</v>
      </c>
      <c r="I162" s="60">
        <v>43</v>
      </c>
      <c r="J162" s="60">
        <v>240</v>
      </c>
      <c r="K162" s="60">
        <v>158</v>
      </c>
      <c r="L162" s="60">
        <v>78</v>
      </c>
      <c r="M162" s="60">
        <v>14</v>
      </c>
      <c r="N162" s="60">
        <v>27</v>
      </c>
      <c r="O162" s="60">
        <v>31</v>
      </c>
      <c r="P162" s="60">
        <v>72</v>
      </c>
      <c r="Q162" s="60">
        <v>365</v>
      </c>
      <c r="R162" s="59" t="s">
        <v>264</v>
      </c>
      <c r="S162" s="61" t="s">
        <v>266</v>
      </c>
      <c r="T162" s="50">
        <f t="shared" si="5"/>
        <v>2.3292364343420253</v>
      </c>
      <c r="U162" s="51">
        <f t="shared" si="6"/>
        <v>0.13135146562363265</v>
      </c>
      <c r="V162" s="44"/>
    </row>
    <row r="163" spans="1:22" x14ac:dyDescent="0.25">
      <c r="A163" s="59">
        <v>2011</v>
      </c>
      <c r="B163" s="59" t="s">
        <v>263</v>
      </c>
      <c r="C163" s="59" t="s">
        <v>228</v>
      </c>
      <c r="D163" s="60">
        <v>4616</v>
      </c>
      <c r="E163" s="60">
        <v>4312</v>
      </c>
      <c r="F163" s="60">
        <v>304</v>
      </c>
      <c r="G163" s="60">
        <v>345</v>
      </c>
      <c r="H163" s="60">
        <v>3677</v>
      </c>
      <c r="I163" s="60">
        <v>46</v>
      </c>
      <c r="J163" s="60">
        <v>244</v>
      </c>
      <c r="K163" s="60">
        <v>156</v>
      </c>
      <c r="L163" s="60">
        <v>76</v>
      </c>
      <c r="M163" s="60">
        <v>15</v>
      </c>
      <c r="N163" s="60">
        <v>27</v>
      </c>
      <c r="O163" s="60">
        <v>31</v>
      </c>
      <c r="P163" s="60">
        <v>78</v>
      </c>
      <c r="Q163" s="60">
        <v>365</v>
      </c>
      <c r="R163" s="59" t="s">
        <v>264</v>
      </c>
      <c r="S163" s="61" t="s">
        <v>266</v>
      </c>
      <c r="T163" s="50">
        <f t="shared" si="5"/>
        <v>2.3392923283811471</v>
      </c>
      <c r="U163" s="51">
        <f t="shared" si="6"/>
        <v>0.12978393837858601</v>
      </c>
      <c r="V163" s="44"/>
    </row>
    <row r="164" spans="1:22" x14ac:dyDescent="0.25">
      <c r="A164" s="47">
        <v>2012</v>
      </c>
      <c r="B164" s="47" t="s">
        <v>263</v>
      </c>
      <c r="C164" s="47" t="s">
        <v>228</v>
      </c>
      <c r="D164" s="55">
        <v>4841</v>
      </c>
      <c r="E164" s="55">
        <v>4512</v>
      </c>
      <c r="F164" s="55">
        <v>329</v>
      </c>
      <c r="G164" s="55">
        <v>334</v>
      </c>
      <c r="H164" s="55">
        <v>3849</v>
      </c>
      <c r="I164" s="55">
        <v>49</v>
      </c>
      <c r="J164" s="55">
        <v>280</v>
      </c>
      <c r="K164" s="55">
        <v>161</v>
      </c>
      <c r="L164" s="55">
        <v>86</v>
      </c>
      <c r="M164" s="55">
        <v>17</v>
      </c>
      <c r="N164" s="55">
        <v>33</v>
      </c>
      <c r="O164" s="55">
        <v>33</v>
      </c>
      <c r="P164" s="55">
        <v>88</v>
      </c>
      <c r="Q164" s="55">
        <v>366</v>
      </c>
      <c r="R164" s="47" t="s">
        <v>264</v>
      </c>
      <c r="S164" s="56" t="s">
        <v>266</v>
      </c>
      <c r="T164" s="50">
        <f t="shared" si="5"/>
        <v>2.443331431995738</v>
      </c>
      <c r="U164" s="51">
        <f t="shared" si="6"/>
        <v>0.14670372750560409</v>
      </c>
      <c r="V164" s="44"/>
    </row>
    <row r="165" spans="1:22" x14ac:dyDescent="0.25">
      <c r="A165" s="47">
        <v>2013</v>
      </c>
      <c r="B165" s="47" t="s">
        <v>263</v>
      </c>
      <c r="C165" s="47" t="s">
        <v>228</v>
      </c>
      <c r="D165" s="55">
        <v>4892</v>
      </c>
      <c r="E165" s="55">
        <v>4548</v>
      </c>
      <c r="F165" s="55">
        <v>344</v>
      </c>
      <c r="G165" s="55">
        <v>332</v>
      </c>
      <c r="H165" s="55">
        <v>3878</v>
      </c>
      <c r="I165" s="55">
        <v>47</v>
      </c>
      <c r="J165" s="55">
        <v>290</v>
      </c>
      <c r="K165" s="55">
        <v>167</v>
      </c>
      <c r="L165" s="55">
        <v>88</v>
      </c>
      <c r="M165" s="55">
        <v>18</v>
      </c>
      <c r="N165" s="55">
        <v>36</v>
      </c>
      <c r="O165" s="55">
        <v>35</v>
      </c>
      <c r="P165" s="55">
        <v>85</v>
      </c>
      <c r="Q165" s="55">
        <v>365</v>
      </c>
      <c r="R165" s="47" t="s">
        <v>264</v>
      </c>
      <c r="S165" s="56" t="s">
        <v>266</v>
      </c>
      <c r="T165" s="50">
        <f t="shared" si="5"/>
        <v>2.4592860164198767</v>
      </c>
      <c r="U165" s="51">
        <f t="shared" si="6"/>
        <v>0.15439397611083985</v>
      </c>
      <c r="V165" s="44"/>
    </row>
    <row r="166" spans="1:22" x14ac:dyDescent="0.25">
      <c r="A166" s="47">
        <v>2014</v>
      </c>
      <c r="B166" s="47" t="s">
        <v>263</v>
      </c>
      <c r="C166" s="47" t="s">
        <v>228</v>
      </c>
      <c r="D166" s="55">
        <v>4839</v>
      </c>
      <c r="E166" s="55">
        <v>4528</v>
      </c>
      <c r="F166" s="55">
        <v>311</v>
      </c>
      <c r="G166" s="55">
        <v>292</v>
      </c>
      <c r="H166" s="55">
        <v>3894</v>
      </c>
      <c r="I166" s="55">
        <v>46</v>
      </c>
      <c r="J166" s="55">
        <v>296</v>
      </c>
      <c r="K166" s="55">
        <v>151</v>
      </c>
      <c r="L166" s="55">
        <v>75</v>
      </c>
      <c r="M166" s="55">
        <v>18</v>
      </c>
      <c r="N166" s="55">
        <v>34</v>
      </c>
      <c r="O166" s="55">
        <v>34</v>
      </c>
      <c r="P166" s="55">
        <v>78</v>
      </c>
      <c r="Q166" s="55">
        <v>365</v>
      </c>
      <c r="R166" s="47" t="s">
        <v>264</v>
      </c>
      <c r="S166" s="56" t="s">
        <v>266</v>
      </c>
      <c r="T166" s="50">
        <f t="shared" si="5"/>
        <v>2.4675219374436597</v>
      </c>
      <c r="U166" s="51">
        <f t="shared" si="6"/>
        <v>0.1400503763644585</v>
      </c>
      <c r="V166" s="44"/>
    </row>
    <row r="167" spans="1:22" x14ac:dyDescent="0.25">
      <c r="A167" s="47">
        <v>2015</v>
      </c>
      <c r="B167" s="47" t="s">
        <v>263</v>
      </c>
      <c r="C167" s="47" t="s">
        <v>228</v>
      </c>
      <c r="D167" s="55">
        <v>5120</v>
      </c>
      <c r="E167" s="55">
        <v>4789</v>
      </c>
      <c r="F167" s="55">
        <v>331</v>
      </c>
      <c r="G167" s="55">
        <v>321</v>
      </c>
      <c r="H167" s="55">
        <v>4075</v>
      </c>
      <c r="I167" s="55">
        <v>47</v>
      </c>
      <c r="J167" s="55">
        <v>346</v>
      </c>
      <c r="K167" s="55">
        <v>147</v>
      </c>
      <c r="L167" s="55">
        <v>90</v>
      </c>
      <c r="M167" s="55">
        <v>17</v>
      </c>
      <c r="N167" s="55">
        <v>40</v>
      </c>
      <c r="O167" s="55">
        <v>37</v>
      </c>
      <c r="P167" s="55">
        <v>79</v>
      </c>
      <c r="Q167" s="55">
        <v>365</v>
      </c>
      <c r="R167" s="47" t="s">
        <v>264</v>
      </c>
      <c r="S167" s="56" t="s">
        <v>266</v>
      </c>
      <c r="T167" s="50">
        <f t="shared" si="5"/>
        <v>2.599188958943071</v>
      </c>
      <c r="U167" s="51">
        <f t="shared" si="6"/>
        <v>0.15701050703735353</v>
      </c>
      <c r="V167" s="44"/>
    </row>
    <row r="168" spans="1:22" x14ac:dyDescent="0.25">
      <c r="A168" s="47">
        <v>2016</v>
      </c>
      <c r="B168" s="47" t="s">
        <v>263</v>
      </c>
      <c r="C168" s="47" t="s">
        <v>228</v>
      </c>
      <c r="D168" s="55">
        <v>5096</v>
      </c>
      <c r="E168" s="55">
        <v>4780</v>
      </c>
      <c r="F168" s="55">
        <v>316</v>
      </c>
      <c r="G168" s="55">
        <v>325</v>
      </c>
      <c r="H168" s="55">
        <v>4037</v>
      </c>
      <c r="I168" s="55">
        <v>48</v>
      </c>
      <c r="J168" s="55">
        <v>369</v>
      </c>
      <c r="K168" s="55">
        <v>145</v>
      </c>
      <c r="L168" s="55">
        <v>80</v>
      </c>
      <c r="M168" s="55">
        <v>16</v>
      </c>
      <c r="N168" s="55">
        <v>39</v>
      </c>
      <c r="O168" s="55">
        <v>37</v>
      </c>
      <c r="P168" s="55">
        <v>78</v>
      </c>
      <c r="Q168" s="55">
        <v>366</v>
      </c>
      <c r="R168" s="47" t="s">
        <v>264</v>
      </c>
      <c r="S168" s="56" t="s">
        <v>266</v>
      </c>
      <c r="T168" s="50">
        <f t="shared" si="5"/>
        <v>2.553767667463525</v>
      </c>
      <c r="U168" s="51">
        <f t="shared" si="6"/>
        <v>0.14727578138262148</v>
      </c>
      <c r="V168" s="44"/>
    </row>
    <row r="169" spans="1:22" x14ac:dyDescent="0.25">
      <c r="A169" s="47">
        <v>2017</v>
      </c>
      <c r="B169" s="47" t="s">
        <v>263</v>
      </c>
      <c r="C169" s="47" t="s">
        <v>228</v>
      </c>
      <c r="D169" s="55">
        <v>5555</v>
      </c>
      <c r="E169" s="55">
        <v>5128</v>
      </c>
      <c r="F169" s="55">
        <v>427</v>
      </c>
      <c r="G169" s="55">
        <v>322</v>
      </c>
      <c r="H169" s="55">
        <v>4293</v>
      </c>
      <c r="I169" s="55">
        <v>52</v>
      </c>
      <c r="J169" s="55">
        <v>461</v>
      </c>
      <c r="K169" s="55">
        <v>192</v>
      </c>
      <c r="L169" s="55">
        <v>132</v>
      </c>
      <c r="M169" s="55">
        <v>18</v>
      </c>
      <c r="N169" s="55">
        <v>50</v>
      </c>
      <c r="O169" s="55">
        <v>35</v>
      </c>
      <c r="P169" s="55">
        <v>76</v>
      </c>
      <c r="Q169" s="55">
        <v>365</v>
      </c>
      <c r="R169" s="47" t="s">
        <v>264</v>
      </c>
      <c r="S169" s="56" t="s">
        <v>266</v>
      </c>
      <c r="T169" s="50">
        <f t="shared" si="5"/>
        <v>2.6195528510136121</v>
      </c>
      <c r="U169" s="51">
        <f t="shared" si="6"/>
        <v>0.20413520479736325</v>
      </c>
      <c r="V169" s="44"/>
    </row>
    <row r="170" spans="1:22" x14ac:dyDescent="0.25">
      <c r="A170" s="47">
        <v>2018</v>
      </c>
      <c r="B170" s="47" t="s">
        <v>263</v>
      </c>
      <c r="C170" s="47" t="s">
        <v>228</v>
      </c>
      <c r="D170" s="55">
        <v>5875</v>
      </c>
      <c r="E170" s="55">
        <v>5441</v>
      </c>
      <c r="F170" s="55">
        <v>434</v>
      </c>
      <c r="G170" s="55">
        <v>337</v>
      </c>
      <c r="H170" s="55">
        <v>4485</v>
      </c>
      <c r="I170" s="55">
        <v>50</v>
      </c>
      <c r="J170" s="55">
        <v>569</v>
      </c>
      <c r="K170" s="55">
        <v>219</v>
      </c>
      <c r="L170" s="55">
        <v>112</v>
      </c>
      <c r="M170" s="55">
        <v>18</v>
      </c>
      <c r="N170" s="55">
        <v>47</v>
      </c>
      <c r="O170" s="55">
        <v>36</v>
      </c>
      <c r="P170" s="55">
        <v>76</v>
      </c>
      <c r="Q170" s="55">
        <v>365</v>
      </c>
      <c r="R170" s="47" t="s">
        <v>264</v>
      </c>
      <c r="S170" s="56" t="s">
        <v>266</v>
      </c>
      <c r="T170" s="50">
        <f t="shared" si="5"/>
        <v>2.4263013260452837</v>
      </c>
      <c r="U170" s="51">
        <f t="shared" si="6"/>
        <v>0.1921751965294167</v>
      </c>
      <c r="V170" s="44"/>
    </row>
    <row r="171" spans="1:22" x14ac:dyDescent="0.25">
      <c r="A171" s="47">
        <v>2019</v>
      </c>
      <c r="B171" s="47" t="s">
        <v>263</v>
      </c>
      <c r="C171" s="47" t="s">
        <v>228</v>
      </c>
      <c r="D171" s="55">
        <v>6191</v>
      </c>
      <c r="E171" s="55">
        <v>5711</v>
      </c>
      <c r="F171" s="55">
        <v>480</v>
      </c>
      <c r="G171" s="55">
        <v>360</v>
      </c>
      <c r="H171" s="55">
        <v>4653</v>
      </c>
      <c r="I171" s="55">
        <v>52</v>
      </c>
      <c r="J171" s="55">
        <v>647</v>
      </c>
      <c r="K171" s="55">
        <v>222</v>
      </c>
      <c r="L171" s="55">
        <v>141</v>
      </c>
      <c r="M171" s="55">
        <v>20</v>
      </c>
      <c r="N171" s="55">
        <v>60</v>
      </c>
      <c r="O171" s="55">
        <v>36</v>
      </c>
      <c r="P171" s="55">
        <v>76</v>
      </c>
      <c r="Q171" s="55">
        <v>295</v>
      </c>
      <c r="R171" s="47" t="s">
        <v>264</v>
      </c>
      <c r="S171" s="56" t="s">
        <v>266</v>
      </c>
      <c r="T171" s="50">
        <f t="shared" si="5"/>
        <v>2.6109152495637074</v>
      </c>
      <c r="U171" s="51">
        <f t="shared" si="6"/>
        <v>0.22871617586178075</v>
      </c>
      <c r="V171" s="44"/>
    </row>
    <row r="172" spans="1:22" x14ac:dyDescent="0.25">
      <c r="A172" s="59">
        <v>2020</v>
      </c>
      <c r="B172" s="59" t="s">
        <v>263</v>
      </c>
      <c r="C172" s="59" t="s">
        <v>228</v>
      </c>
      <c r="D172" s="60">
        <v>4306</v>
      </c>
      <c r="E172" s="60">
        <v>3621</v>
      </c>
      <c r="F172" s="60">
        <v>244</v>
      </c>
      <c r="G172" s="60">
        <v>165</v>
      </c>
      <c r="H172" s="60">
        <v>2973</v>
      </c>
      <c r="I172" s="60">
        <v>32</v>
      </c>
      <c r="J172" s="60">
        <v>450</v>
      </c>
      <c r="K172" s="60">
        <v>94</v>
      </c>
      <c r="L172" s="60">
        <v>43</v>
      </c>
      <c r="M172" s="60">
        <v>6</v>
      </c>
      <c r="N172" s="60">
        <v>67</v>
      </c>
      <c r="O172" s="60">
        <v>34</v>
      </c>
      <c r="P172" s="60">
        <v>71</v>
      </c>
      <c r="Q172" s="60">
        <v>339</v>
      </c>
      <c r="R172" s="59" t="s">
        <v>264</v>
      </c>
      <c r="S172" s="61" t="s">
        <v>266</v>
      </c>
      <c r="T172" s="50">
        <f t="shared" si="5"/>
        <v>3.0454373869348745</v>
      </c>
      <c r="U172" s="51">
        <f t="shared" si="6"/>
        <v>0.13561332684020996</v>
      </c>
      <c r="V172" s="44"/>
    </row>
    <row r="173" spans="1:22" x14ac:dyDescent="0.25">
      <c r="A173" s="59">
        <v>2021</v>
      </c>
      <c r="B173" s="59" t="s">
        <v>263</v>
      </c>
      <c r="C173" s="59" t="s">
        <v>228</v>
      </c>
      <c r="D173" s="60">
        <v>5074</v>
      </c>
      <c r="E173" s="60">
        <v>4705</v>
      </c>
      <c r="F173" s="60">
        <v>312</v>
      </c>
      <c r="G173" s="60">
        <v>239</v>
      </c>
      <c r="H173" s="60">
        <v>3850</v>
      </c>
      <c r="I173" s="60">
        <v>42</v>
      </c>
      <c r="J173" s="60">
        <v>573</v>
      </c>
      <c r="K173" s="60">
        <v>114</v>
      </c>
      <c r="L173" s="60">
        <v>55</v>
      </c>
      <c r="M173" s="60">
        <v>8</v>
      </c>
      <c r="N173" s="60">
        <v>91</v>
      </c>
      <c r="O173" s="60">
        <v>44</v>
      </c>
      <c r="P173" s="60">
        <v>71</v>
      </c>
      <c r="Q173" s="60">
        <v>362</v>
      </c>
      <c r="R173" s="59" t="s">
        <v>264</v>
      </c>
      <c r="S173" s="61" t="s">
        <v>266</v>
      </c>
      <c r="T173" s="50">
        <f t="shared" si="5"/>
        <v>3.1432199292305185</v>
      </c>
      <c r="U173" s="51">
        <f t="shared" si="6"/>
        <v>0.17897494277038573</v>
      </c>
      <c r="V173" s="44"/>
    </row>
    <row r="174" spans="1:22" x14ac:dyDescent="0.25">
      <c r="A174" s="59">
        <v>2022</v>
      </c>
      <c r="B174" s="59" t="s">
        <v>263</v>
      </c>
      <c r="C174" s="59" t="s">
        <v>228</v>
      </c>
      <c r="D174" s="60">
        <v>5619</v>
      </c>
      <c r="E174" s="60">
        <v>5289</v>
      </c>
      <c r="F174" s="60">
        <v>323</v>
      </c>
      <c r="G174" s="60">
        <v>319</v>
      </c>
      <c r="H174" s="60">
        <v>4360</v>
      </c>
      <c r="I174" s="60">
        <v>48</v>
      </c>
      <c r="J174" s="60">
        <v>562</v>
      </c>
      <c r="K174" s="60">
        <v>111</v>
      </c>
      <c r="L174" s="60">
        <v>56</v>
      </c>
      <c r="M174" s="60">
        <v>9</v>
      </c>
      <c r="N174" s="60">
        <v>99</v>
      </c>
      <c r="O174" s="60">
        <v>48</v>
      </c>
      <c r="P174" s="60">
        <v>71</v>
      </c>
      <c r="Q174" s="60">
        <v>365</v>
      </c>
      <c r="R174" s="59" t="s">
        <v>264</v>
      </c>
      <c r="S174" s="61" t="s">
        <v>266</v>
      </c>
      <c r="T174" s="50">
        <f t="shared" si="5"/>
        <v>3.2312155935565015</v>
      </c>
      <c r="U174" s="51">
        <f t="shared" si="6"/>
        <v>0.19047208120117187</v>
      </c>
      <c r="V174" s="52"/>
    </row>
    <row r="175" spans="1:22" ht="13.8" thickBot="1" x14ac:dyDescent="0.3">
      <c r="A175" s="66">
        <v>2023</v>
      </c>
      <c r="B175" s="66" t="s">
        <v>263</v>
      </c>
      <c r="C175" s="66" t="s">
        <v>228</v>
      </c>
      <c r="D175" s="67">
        <v>5511</v>
      </c>
      <c r="E175" s="67">
        <v>5179</v>
      </c>
      <c r="F175" s="67">
        <v>325</v>
      </c>
      <c r="G175" s="67">
        <v>330</v>
      </c>
      <c r="H175" s="67">
        <v>4298</v>
      </c>
      <c r="I175" s="67">
        <v>46</v>
      </c>
      <c r="J175" s="67">
        <v>506</v>
      </c>
      <c r="K175" s="67">
        <v>116</v>
      </c>
      <c r="L175" s="67">
        <v>56</v>
      </c>
      <c r="M175" s="67">
        <v>7</v>
      </c>
      <c r="N175" s="67">
        <v>92</v>
      </c>
      <c r="O175" s="67">
        <v>53</v>
      </c>
      <c r="P175" s="67">
        <v>71</v>
      </c>
      <c r="Q175" s="67">
        <v>364</v>
      </c>
      <c r="R175" s="66" t="s">
        <v>264</v>
      </c>
      <c r="S175" s="68" t="s">
        <v>266</v>
      </c>
      <c r="T175" s="69">
        <f t="shared" si="5"/>
        <v>3.0959211787471062</v>
      </c>
      <c r="U175" s="70">
        <f t="shared" si="6"/>
        <v>0.18362682491443774</v>
      </c>
      <c r="V175" s="57"/>
    </row>
    <row r="176" spans="1:22" x14ac:dyDescent="0.25">
      <c r="A176" s="46">
        <v>2002</v>
      </c>
      <c r="B176" s="46" t="s">
        <v>267</v>
      </c>
      <c r="C176" s="46" t="s">
        <v>228</v>
      </c>
      <c r="D176" s="48">
        <v>7457</v>
      </c>
      <c r="E176" s="48">
        <v>7256</v>
      </c>
      <c r="F176" s="48">
        <v>201</v>
      </c>
      <c r="G176" s="48">
        <v>472</v>
      </c>
      <c r="H176" s="48">
        <v>6502</v>
      </c>
      <c r="I176" s="48">
        <v>38</v>
      </c>
      <c r="J176" s="48">
        <v>243</v>
      </c>
      <c r="K176" s="48">
        <v>125</v>
      </c>
      <c r="L176" s="48">
        <v>25</v>
      </c>
      <c r="M176" s="48">
        <v>4</v>
      </c>
      <c r="N176" s="48">
        <v>7</v>
      </c>
      <c r="O176" s="48">
        <v>40</v>
      </c>
      <c r="P176" s="48">
        <v>69</v>
      </c>
      <c r="Q176" s="48">
        <v>365</v>
      </c>
      <c r="R176" s="46" t="s">
        <v>51</v>
      </c>
      <c r="S176" s="49" t="s">
        <v>268</v>
      </c>
      <c r="T176" s="50">
        <f t="shared" si="5"/>
        <v>1.647088076463386</v>
      </c>
      <c r="U176" s="51">
        <f t="shared" si="6"/>
        <v>6.0419308364868148E-2</v>
      </c>
      <c r="V176" s="52">
        <f>IF(SLOPE(U176:U196,A176:A196)&gt;0,SLOPE(U176:U196,A176:A196),0)</f>
        <v>0</v>
      </c>
    </row>
    <row r="177" spans="1:22" x14ac:dyDescent="0.25">
      <c r="A177" s="47">
        <v>2003</v>
      </c>
      <c r="B177" s="47" t="s">
        <v>267</v>
      </c>
      <c r="C177" s="47" t="s">
        <v>228</v>
      </c>
      <c r="D177" s="55">
        <v>7434</v>
      </c>
      <c r="E177" s="55">
        <v>7221</v>
      </c>
      <c r="F177" s="55">
        <v>213</v>
      </c>
      <c r="G177" s="55">
        <v>477</v>
      </c>
      <c r="H177" s="55">
        <v>6424</v>
      </c>
      <c r="I177" s="55">
        <v>32</v>
      </c>
      <c r="J177" s="55">
        <v>289</v>
      </c>
      <c r="K177" s="55">
        <v>124</v>
      </c>
      <c r="L177" s="55">
        <v>35</v>
      </c>
      <c r="M177" s="55">
        <v>4</v>
      </c>
      <c r="N177" s="55">
        <v>8</v>
      </c>
      <c r="O177" s="55">
        <v>42</v>
      </c>
      <c r="P177" s="55">
        <v>69</v>
      </c>
      <c r="Q177" s="55">
        <v>365</v>
      </c>
      <c r="R177" s="47" t="s">
        <v>51</v>
      </c>
      <c r="S177" s="56" t="s">
        <v>268</v>
      </c>
      <c r="T177" s="50">
        <f t="shared" si="5"/>
        <v>1.7734951939829073</v>
      </c>
      <c r="U177" s="51">
        <f t="shared" si="6"/>
        <v>6.8940191928100567E-2</v>
      </c>
      <c r="V177" s="44"/>
    </row>
    <row r="178" spans="1:22" x14ac:dyDescent="0.25">
      <c r="A178" s="47">
        <v>2004</v>
      </c>
      <c r="B178" s="47" t="s">
        <v>267</v>
      </c>
      <c r="C178" s="47" t="s">
        <v>228</v>
      </c>
      <c r="D178" s="55">
        <v>7387</v>
      </c>
      <c r="E178" s="55">
        <v>7157</v>
      </c>
      <c r="F178" s="55">
        <v>230</v>
      </c>
      <c r="G178" s="55">
        <v>439</v>
      </c>
      <c r="H178" s="55">
        <v>6373</v>
      </c>
      <c r="I178" s="55">
        <v>28</v>
      </c>
      <c r="J178" s="55">
        <v>317</v>
      </c>
      <c r="K178" s="55">
        <v>125</v>
      </c>
      <c r="L178" s="55">
        <v>49</v>
      </c>
      <c r="M178" s="55">
        <v>5</v>
      </c>
      <c r="N178" s="55">
        <v>10</v>
      </c>
      <c r="O178" s="55">
        <v>41</v>
      </c>
      <c r="P178" s="55">
        <v>70</v>
      </c>
      <c r="Q178" s="55">
        <v>366</v>
      </c>
      <c r="R178" s="47" t="s">
        <v>51</v>
      </c>
      <c r="S178" s="56" t="s">
        <v>268</v>
      </c>
      <c r="T178" s="50">
        <f t="shared" si="5"/>
        <v>1.9443785718834923</v>
      </c>
      <c r="U178" s="51">
        <f t="shared" si="6"/>
        <v>8.161529055480958E-2</v>
      </c>
      <c r="V178" s="44"/>
    </row>
    <row r="179" spans="1:22" x14ac:dyDescent="0.25">
      <c r="A179" s="47">
        <v>2005</v>
      </c>
      <c r="B179" s="47" t="s">
        <v>267</v>
      </c>
      <c r="C179" s="47" t="s">
        <v>228</v>
      </c>
      <c r="D179" s="55">
        <v>7253</v>
      </c>
      <c r="E179" s="55">
        <v>7041</v>
      </c>
      <c r="F179" s="55">
        <v>213</v>
      </c>
      <c r="G179" s="55">
        <v>434</v>
      </c>
      <c r="H179" s="55">
        <v>6248</v>
      </c>
      <c r="I179" s="55">
        <v>29</v>
      </c>
      <c r="J179" s="55">
        <v>329</v>
      </c>
      <c r="K179" s="55">
        <v>113</v>
      </c>
      <c r="L179" s="55">
        <v>46</v>
      </c>
      <c r="M179" s="55">
        <v>4</v>
      </c>
      <c r="N179" s="55">
        <v>11</v>
      </c>
      <c r="O179" s="55">
        <v>39</v>
      </c>
      <c r="P179" s="55">
        <v>70</v>
      </c>
      <c r="Q179" s="55">
        <v>365</v>
      </c>
      <c r="R179" s="47" t="s">
        <v>51</v>
      </c>
      <c r="S179" s="56" t="s">
        <v>268</v>
      </c>
      <c r="T179" s="50">
        <f t="shared" si="5"/>
        <v>1.9882998299039021</v>
      </c>
      <c r="U179" s="51">
        <f t="shared" si="6"/>
        <v>7.7290185137939435E-2</v>
      </c>
      <c r="V179" s="44"/>
    </row>
    <row r="180" spans="1:22" x14ac:dyDescent="0.25">
      <c r="A180" s="47">
        <v>2006</v>
      </c>
      <c r="B180" s="47" t="s">
        <v>267</v>
      </c>
      <c r="C180" s="47" t="s">
        <v>228</v>
      </c>
      <c r="D180" s="55">
        <v>7396</v>
      </c>
      <c r="E180" s="55">
        <v>7158</v>
      </c>
      <c r="F180" s="55">
        <v>238</v>
      </c>
      <c r="G180" s="55">
        <v>419</v>
      </c>
      <c r="H180" s="55">
        <v>6341</v>
      </c>
      <c r="I180" s="55">
        <v>31</v>
      </c>
      <c r="J180" s="55">
        <v>367</v>
      </c>
      <c r="K180" s="55">
        <v>126</v>
      </c>
      <c r="L180" s="55">
        <v>56</v>
      </c>
      <c r="M180" s="55">
        <v>5</v>
      </c>
      <c r="N180" s="55">
        <v>13</v>
      </c>
      <c r="O180" s="55">
        <v>38</v>
      </c>
      <c r="P180" s="55">
        <v>70</v>
      </c>
      <c r="Q180" s="55">
        <v>365</v>
      </c>
      <c r="R180" s="47" t="s">
        <v>51</v>
      </c>
      <c r="S180" s="56" t="s">
        <v>268</v>
      </c>
      <c r="T180" s="50">
        <f t="shared" si="5"/>
        <v>2.0485435473017333</v>
      </c>
      <c r="U180" s="51">
        <f t="shared" si="6"/>
        <v>8.8978488977050782E-2</v>
      </c>
      <c r="V180" s="44"/>
    </row>
    <row r="181" spans="1:22" x14ac:dyDescent="0.25">
      <c r="A181" s="47">
        <v>2007</v>
      </c>
      <c r="B181" s="47" t="s">
        <v>267</v>
      </c>
      <c r="C181" s="47" t="s">
        <v>228</v>
      </c>
      <c r="D181" s="55">
        <v>7503</v>
      </c>
      <c r="E181" s="55">
        <v>7270</v>
      </c>
      <c r="F181" s="55">
        <v>233</v>
      </c>
      <c r="G181" s="55">
        <v>449</v>
      </c>
      <c r="H181" s="55">
        <v>6398</v>
      </c>
      <c r="I181" s="55">
        <v>34</v>
      </c>
      <c r="J181" s="55">
        <v>389</v>
      </c>
      <c r="K181" s="55">
        <v>121</v>
      </c>
      <c r="L181" s="55">
        <v>56</v>
      </c>
      <c r="M181" s="55">
        <v>5</v>
      </c>
      <c r="N181" s="55">
        <v>12</v>
      </c>
      <c r="O181" s="55">
        <v>39</v>
      </c>
      <c r="P181" s="55">
        <v>70</v>
      </c>
      <c r="Q181" s="55">
        <v>349</v>
      </c>
      <c r="R181" s="47" t="s">
        <v>51</v>
      </c>
      <c r="S181" s="56" t="s">
        <v>268</v>
      </c>
      <c r="T181" s="50">
        <f t="shared" si="5"/>
        <v>2.0564150935488197</v>
      </c>
      <c r="U181" s="51">
        <f t="shared" si="6"/>
        <v>8.7443910815429682E-2</v>
      </c>
      <c r="V181" s="44"/>
    </row>
    <row r="182" spans="1:22" x14ac:dyDescent="0.25">
      <c r="A182" s="47">
        <v>2008</v>
      </c>
      <c r="B182" s="47" t="s">
        <v>267</v>
      </c>
      <c r="C182" s="47" t="s">
        <v>228</v>
      </c>
      <c r="D182" s="55">
        <v>7250</v>
      </c>
      <c r="E182" s="55">
        <v>7041</v>
      </c>
      <c r="F182" s="55">
        <v>209</v>
      </c>
      <c r="G182" s="55">
        <v>399</v>
      </c>
      <c r="H182" s="55">
        <v>6241</v>
      </c>
      <c r="I182" s="55">
        <v>29</v>
      </c>
      <c r="J182" s="55">
        <v>373</v>
      </c>
      <c r="K182" s="55">
        <v>105</v>
      </c>
      <c r="L182" s="55">
        <v>46</v>
      </c>
      <c r="M182" s="55">
        <v>5</v>
      </c>
      <c r="N182" s="55">
        <v>11</v>
      </c>
      <c r="O182" s="55">
        <v>42</v>
      </c>
      <c r="P182" s="55">
        <v>69</v>
      </c>
      <c r="Q182" s="55">
        <v>366</v>
      </c>
      <c r="R182" s="47" t="s">
        <v>51</v>
      </c>
      <c r="S182" s="56" t="s">
        <v>268</v>
      </c>
      <c r="T182" s="50">
        <f t="shared" si="5"/>
        <v>2.046198590292315</v>
      </c>
      <c r="U182" s="51">
        <f t="shared" si="6"/>
        <v>7.8047129730224624E-2</v>
      </c>
      <c r="V182" s="44"/>
    </row>
    <row r="183" spans="1:22" x14ac:dyDescent="0.25">
      <c r="A183" s="47">
        <v>2009</v>
      </c>
      <c r="B183" s="47" t="s">
        <v>267</v>
      </c>
      <c r="C183" s="47" t="s">
        <v>228</v>
      </c>
      <c r="D183" s="55">
        <v>7268</v>
      </c>
      <c r="E183" s="55">
        <v>7036</v>
      </c>
      <c r="F183" s="55">
        <v>232</v>
      </c>
      <c r="G183" s="55">
        <v>420</v>
      </c>
      <c r="H183" s="55">
        <v>6217</v>
      </c>
      <c r="I183" s="55">
        <v>31</v>
      </c>
      <c r="J183" s="55">
        <v>368</v>
      </c>
      <c r="K183" s="55">
        <v>122</v>
      </c>
      <c r="L183" s="55">
        <v>51</v>
      </c>
      <c r="M183" s="55">
        <v>5</v>
      </c>
      <c r="N183" s="55">
        <v>12</v>
      </c>
      <c r="O183" s="55">
        <v>43</v>
      </c>
      <c r="P183" s="55">
        <v>69</v>
      </c>
      <c r="Q183" s="55">
        <v>365</v>
      </c>
      <c r="R183" s="47" t="s">
        <v>51</v>
      </c>
      <c r="S183" s="56" t="s">
        <v>268</v>
      </c>
      <c r="T183" s="50">
        <f t="shared" si="5"/>
        <v>2.009540716998055</v>
      </c>
      <c r="U183" s="51">
        <f t="shared" si="6"/>
        <v>8.5083953957697647E-2</v>
      </c>
      <c r="V183" s="44"/>
    </row>
    <row r="184" spans="1:22" x14ac:dyDescent="0.25">
      <c r="A184" s="47">
        <v>2010</v>
      </c>
      <c r="B184" s="47" t="s">
        <v>267</v>
      </c>
      <c r="C184" s="47" t="s">
        <v>228</v>
      </c>
      <c r="D184" s="55">
        <v>7092</v>
      </c>
      <c r="E184" s="55">
        <v>6868</v>
      </c>
      <c r="F184" s="55">
        <v>224</v>
      </c>
      <c r="G184" s="55">
        <v>390</v>
      </c>
      <c r="H184" s="55">
        <v>6085</v>
      </c>
      <c r="I184" s="55">
        <v>31</v>
      </c>
      <c r="J184" s="55">
        <v>363</v>
      </c>
      <c r="K184" s="55">
        <v>116</v>
      </c>
      <c r="L184" s="55">
        <v>49</v>
      </c>
      <c r="M184" s="55">
        <v>5</v>
      </c>
      <c r="N184" s="55">
        <v>11</v>
      </c>
      <c r="O184" s="55">
        <v>42</v>
      </c>
      <c r="P184" s="55">
        <v>70</v>
      </c>
      <c r="Q184" s="55">
        <v>365</v>
      </c>
      <c r="R184" s="47" t="s">
        <v>51</v>
      </c>
      <c r="S184" s="56" t="s">
        <v>268</v>
      </c>
      <c r="T184" s="50">
        <f t="shared" si="5"/>
        <v>2.0084141424204733</v>
      </c>
      <c r="U184" s="51">
        <f t="shared" si="6"/>
        <v>8.2103970142148944E-2</v>
      </c>
      <c r="V184" s="44"/>
    </row>
    <row r="185" spans="1:22" x14ac:dyDescent="0.25">
      <c r="A185" s="47">
        <v>2011</v>
      </c>
      <c r="B185" s="47" t="s">
        <v>267</v>
      </c>
      <c r="C185" s="47" t="s">
        <v>228</v>
      </c>
      <c r="D185" s="55">
        <v>7240</v>
      </c>
      <c r="E185" s="55">
        <v>7017</v>
      </c>
      <c r="F185" s="55">
        <v>223</v>
      </c>
      <c r="G185" s="55">
        <v>439</v>
      </c>
      <c r="H185" s="55">
        <v>6162</v>
      </c>
      <c r="I185" s="55">
        <v>34</v>
      </c>
      <c r="J185" s="55">
        <v>383</v>
      </c>
      <c r="K185" s="55">
        <v>114</v>
      </c>
      <c r="L185" s="55">
        <v>51</v>
      </c>
      <c r="M185" s="55">
        <v>5</v>
      </c>
      <c r="N185" s="55">
        <v>11</v>
      </c>
      <c r="O185" s="55">
        <v>42</v>
      </c>
      <c r="P185" s="55">
        <v>73</v>
      </c>
      <c r="Q185" s="55">
        <v>365</v>
      </c>
      <c r="R185" s="47" t="s">
        <v>51</v>
      </c>
      <c r="S185" s="56" t="s">
        <v>268</v>
      </c>
      <c r="T185" s="50">
        <f t="shared" si="5"/>
        <v>2.0350359039990891</v>
      </c>
      <c r="U185" s="51">
        <f t="shared" si="6"/>
        <v>8.2820873703002923E-2</v>
      </c>
      <c r="V185" s="44"/>
    </row>
    <row r="186" spans="1:22" x14ac:dyDescent="0.25">
      <c r="A186" s="47">
        <v>2012</v>
      </c>
      <c r="B186" s="47" t="s">
        <v>267</v>
      </c>
      <c r="C186" s="47" t="s">
        <v>228</v>
      </c>
      <c r="D186" s="55">
        <v>7258</v>
      </c>
      <c r="E186" s="55">
        <v>7044</v>
      </c>
      <c r="F186" s="55">
        <v>214</v>
      </c>
      <c r="G186" s="55">
        <v>414</v>
      </c>
      <c r="H186" s="55">
        <v>6206</v>
      </c>
      <c r="I186" s="55">
        <v>35</v>
      </c>
      <c r="J186" s="55">
        <v>388</v>
      </c>
      <c r="K186" s="55">
        <v>105</v>
      </c>
      <c r="L186" s="55">
        <v>44</v>
      </c>
      <c r="M186" s="55">
        <v>5</v>
      </c>
      <c r="N186" s="55">
        <v>12</v>
      </c>
      <c r="O186" s="55">
        <v>47</v>
      </c>
      <c r="P186" s="55">
        <v>83</v>
      </c>
      <c r="Q186" s="55">
        <v>366</v>
      </c>
      <c r="R186" s="47" t="s">
        <v>51</v>
      </c>
      <c r="S186" s="56" t="s">
        <v>268</v>
      </c>
      <c r="T186" s="50">
        <f t="shared" si="5"/>
        <v>2.0431881556264671</v>
      </c>
      <c r="U186" s="51">
        <f t="shared" si="6"/>
        <v>7.9796713417991674E-2</v>
      </c>
      <c r="V186" s="44"/>
    </row>
    <row r="187" spans="1:22" x14ac:dyDescent="0.25">
      <c r="A187" s="47">
        <v>2013</v>
      </c>
      <c r="B187" s="47" t="s">
        <v>267</v>
      </c>
      <c r="C187" s="47" t="s">
        <v>228</v>
      </c>
      <c r="D187" s="55">
        <v>7183</v>
      </c>
      <c r="E187" s="55">
        <v>6961</v>
      </c>
      <c r="F187" s="55">
        <v>222</v>
      </c>
      <c r="G187" s="55">
        <v>403</v>
      </c>
      <c r="H187" s="55">
        <v>6127</v>
      </c>
      <c r="I187" s="55">
        <v>35</v>
      </c>
      <c r="J187" s="55">
        <v>397</v>
      </c>
      <c r="K187" s="55">
        <v>107</v>
      </c>
      <c r="L187" s="55">
        <v>48</v>
      </c>
      <c r="M187" s="55">
        <v>7</v>
      </c>
      <c r="N187" s="55">
        <v>12</v>
      </c>
      <c r="O187" s="55">
        <v>47</v>
      </c>
      <c r="P187" s="55">
        <v>81</v>
      </c>
      <c r="Q187" s="55">
        <v>365</v>
      </c>
      <c r="R187" s="47" t="s">
        <v>51</v>
      </c>
      <c r="S187" s="56" t="s">
        <v>268</v>
      </c>
      <c r="T187" s="50">
        <f t="shared" si="5"/>
        <v>2.0923992505656108</v>
      </c>
      <c r="U187" s="51">
        <f t="shared" si="6"/>
        <v>8.4773555636665734E-2</v>
      </c>
      <c r="V187" s="44"/>
    </row>
    <row r="188" spans="1:22" x14ac:dyDescent="0.25">
      <c r="A188" s="59">
        <v>2014</v>
      </c>
      <c r="B188" s="59" t="s">
        <v>267</v>
      </c>
      <c r="C188" s="59" t="s">
        <v>228</v>
      </c>
      <c r="D188" s="60">
        <v>7300</v>
      </c>
      <c r="E188" s="60">
        <v>7030</v>
      </c>
      <c r="F188" s="60">
        <v>269</v>
      </c>
      <c r="G188" s="60">
        <v>646</v>
      </c>
      <c r="H188" s="60">
        <v>5960</v>
      </c>
      <c r="I188" s="60">
        <v>28</v>
      </c>
      <c r="J188" s="60">
        <v>396</v>
      </c>
      <c r="K188" s="60">
        <v>142</v>
      </c>
      <c r="L188" s="60">
        <v>55</v>
      </c>
      <c r="M188" s="60">
        <v>7</v>
      </c>
      <c r="N188" s="60">
        <v>19</v>
      </c>
      <c r="O188" s="60">
        <v>46</v>
      </c>
      <c r="P188" s="60">
        <v>63</v>
      </c>
      <c r="Q188" s="60">
        <v>365</v>
      </c>
      <c r="R188" s="59" t="s">
        <v>51</v>
      </c>
      <c r="S188" s="61" t="s">
        <v>268</v>
      </c>
      <c r="T188" s="50">
        <f t="shared" si="5"/>
        <v>2.0760092855120238</v>
      </c>
      <c r="U188" s="51">
        <f t="shared" si="6"/>
        <v>0.10191648584899902</v>
      </c>
      <c r="V188" s="44"/>
    </row>
    <row r="189" spans="1:22" x14ac:dyDescent="0.25">
      <c r="A189" s="47">
        <v>2015</v>
      </c>
      <c r="B189" s="47" t="s">
        <v>267</v>
      </c>
      <c r="C189" s="47" t="s">
        <v>228</v>
      </c>
      <c r="D189" s="55">
        <v>7543</v>
      </c>
      <c r="E189" s="55">
        <v>7315</v>
      </c>
      <c r="F189" s="55">
        <v>228</v>
      </c>
      <c r="G189" s="55">
        <v>408</v>
      </c>
      <c r="H189" s="55">
        <v>6377</v>
      </c>
      <c r="I189" s="55">
        <v>40</v>
      </c>
      <c r="J189" s="55">
        <v>490</v>
      </c>
      <c r="K189" s="55">
        <v>115</v>
      </c>
      <c r="L189" s="55">
        <v>47</v>
      </c>
      <c r="M189" s="55">
        <v>9</v>
      </c>
      <c r="N189" s="55">
        <v>11</v>
      </c>
      <c r="O189" s="55">
        <v>45</v>
      </c>
      <c r="P189" s="55">
        <v>73</v>
      </c>
      <c r="Q189" s="55">
        <v>365</v>
      </c>
      <c r="R189" s="47" t="s">
        <v>51</v>
      </c>
      <c r="S189" s="56" t="s">
        <v>268</v>
      </c>
      <c r="T189" s="50">
        <f t="shared" si="5"/>
        <v>2.0523172440717921</v>
      </c>
      <c r="U189" s="51">
        <f t="shared" si="6"/>
        <v>8.5396920525827258E-2</v>
      </c>
      <c r="V189" s="44"/>
    </row>
    <row r="190" spans="1:22" x14ac:dyDescent="0.25">
      <c r="A190" s="47">
        <v>2016</v>
      </c>
      <c r="B190" s="47" t="s">
        <v>267</v>
      </c>
      <c r="C190" s="47" t="s">
        <v>228</v>
      </c>
      <c r="D190" s="55">
        <v>7513</v>
      </c>
      <c r="E190" s="55">
        <v>7272</v>
      </c>
      <c r="F190" s="55">
        <v>242</v>
      </c>
      <c r="G190" s="55">
        <v>415</v>
      </c>
      <c r="H190" s="55">
        <v>6282</v>
      </c>
      <c r="I190" s="55">
        <v>41</v>
      </c>
      <c r="J190" s="55">
        <v>534</v>
      </c>
      <c r="K190" s="55">
        <v>126</v>
      </c>
      <c r="L190" s="55">
        <v>55</v>
      </c>
      <c r="M190" s="55">
        <v>7</v>
      </c>
      <c r="N190" s="55">
        <v>11</v>
      </c>
      <c r="O190" s="55">
        <v>43</v>
      </c>
      <c r="P190" s="55">
        <v>68</v>
      </c>
      <c r="Q190" s="55">
        <v>366</v>
      </c>
      <c r="R190" s="47" t="s">
        <v>51</v>
      </c>
      <c r="S190" s="56" t="s">
        <v>268</v>
      </c>
      <c r="T190" s="50">
        <f t="shared" si="5"/>
        <v>2.0285337993527248</v>
      </c>
      <c r="U190" s="51">
        <f t="shared" si="6"/>
        <v>8.9590195248413093E-2</v>
      </c>
      <c r="V190" s="44"/>
    </row>
    <row r="191" spans="1:22" x14ac:dyDescent="0.25">
      <c r="A191" s="47">
        <v>2017</v>
      </c>
      <c r="B191" s="47" t="s">
        <v>267</v>
      </c>
      <c r="C191" s="47" t="s">
        <v>228</v>
      </c>
      <c r="D191" s="55">
        <v>7513</v>
      </c>
      <c r="E191" s="55">
        <v>7231</v>
      </c>
      <c r="F191" s="55">
        <v>281</v>
      </c>
      <c r="G191" s="55">
        <v>405</v>
      </c>
      <c r="H191" s="55">
        <v>6256</v>
      </c>
      <c r="I191" s="55">
        <v>48</v>
      </c>
      <c r="J191" s="55">
        <v>523</v>
      </c>
      <c r="K191" s="55">
        <v>140</v>
      </c>
      <c r="L191" s="55">
        <v>61</v>
      </c>
      <c r="M191" s="55">
        <v>10</v>
      </c>
      <c r="N191" s="55">
        <v>15</v>
      </c>
      <c r="O191" s="55">
        <v>55</v>
      </c>
      <c r="P191" s="55">
        <v>57</v>
      </c>
      <c r="Q191" s="55">
        <v>365</v>
      </c>
      <c r="R191" s="47" t="s">
        <v>51</v>
      </c>
      <c r="S191" s="56" t="s">
        <v>268</v>
      </c>
      <c r="T191" s="50">
        <f t="shared" si="5"/>
        <v>2.0879325589760342</v>
      </c>
      <c r="U191" s="51">
        <f t="shared" si="6"/>
        <v>0.10707440145568847</v>
      </c>
      <c r="V191" s="44"/>
    </row>
    <row r="192" spans="1:22" x14ac:dyDescent="0.25">
      <c r="A192" s="59">
        <v>2018</v>
      </c>
      <c r="B192" s="59" t="s">
        <v>267</v>
      </c>
      <c r="C192" s="59" t="s">
        <v>228</v>
      </c>
      <c r="D192" s="60">
        <v>7002</v>
      </c>
      <c r="E192" s="60">
        <v>6719</v>
      </c>
      <c r="F192" s="60">
        <v>283</v>
      </c>
      <c r="G192" s="60">
        <v>318</v>
      </c>
      <c r="H192" s="60">
        <v>5893</v>
      </c>
      <c r="I192" s="60">
        <v>42</v>
      </c>
      <c r="J192" s="60">
        <v>467</v>
      </c>
      <c r="K192" s="60">
        <v>135</v>
      </c>
      <c r="L192" s="60">
        <v>60</v>
      </c>
      <c r="M192" s="60">
        <v>12</v>
      </c>
      <c r="N192" s="60">
        <v>15</v>
      </c>
      <c r="O192" s="60">
        <v>61</v>
      </c>
      <c r="P192" s="60">
        <v>73</v>
      </c>
      <c r="Q192" s="60">
        <v>195</v>
      </c>
      <c r="R192" s="59" t="s">
        <v>51</v>
      </c>
      <c r="S192" s="61" t="s">
        <v>268</v>
      </c>
      <c r="T192" s="50">
        <f t="shared" si="5"/>
        <v>2.120561023078622</v>
      </c>
      <c r="U192" s="51">
        <f t="shared" si="6"/>
        <v>0.10952167543945313</v>
      </c>
      <c r="V192" s="44"/>
    </row>
    <row r="193" spans="1:22" x14ac:dyDescent="0.25">
      <c r="A193" s="59">
        <v>2020</v>
      </c>
      <c r="B193" s="59" t="s">
        <v>267</v>
      </c>
      <c r="C193" s="59" t="s">
        <v>228</v>
      </c>
      <c r="D193" s="60">
        <v>5321</v>
      </c>
      <c r="E193" s="60">
        <v>5166</v>
      </c>
      <c r="F193" s="60">
        <v>147</v>
      </c>
      <c r="G193" s="60">
        <v>241</v>
      </c>
      <c r="H193" s="60">
        <v>4495</v>
      </c>
      <c r="I193" s="60">
        <v>35</v>
      </c>
      <c r="J193" s="60">
        <v>396</v>
      </c>
      <c r="K193" s="60">
        <v>59</v>
      </c>
      <c r="L193" s="60">
        <v>31</v>
      </c>
      <c r="M193" s="60">
        <v>3</v>
      </c>
      <c r="N193" s="60">
        <v>12</v>
      </c>
      <c r="O193" s="60">
        <v>42</v>
      </c>
      <c r="P193" s="60">
        <v>57</v>
      </c>
      <c r="Q193" s="60">
        <v>344</v>
      </c>
      <c r="R193" s="59" t="s">
        <v>51</v>
      </c>
      <c r="S193" s="61" t="s">
        <v>268</v>
      </c>
      <c r="T193" s="50">
        <f t="shared" si="5"/>
        <v>2.2413814622528698</v>
      </c>
      <c r="U193" s="51">
        <f t="shared" si="6"/>
        <v>6.0130661178588861E-2</v>
      </c>
      <c r="V193" s="44"/>
    </row>
    <row r="194" spans="1:22" x14ac:dyDescent="0.25">
      <c r="A194" s="59">
        <v>2021</v>
      </c>
      <c r="B194" s="59" t="s">
        <v>267</v>
      </c>
      <c r="C194" s="59" t="s">
        <v>228</v>
      </c>
      <c r="D194" s="60">
        <v>5889</v>
      </c>
      <c r="E194" s="60">
        <v>5733</v>
      </c>
      <c r="F194" s="60">
        <v>148</v>
      </c>
      <c r="G194" s="60">
        <v>307</v>
      </c>
      <c r="H194" s="60">
        <v>4937</v>
      </c>
      <c r="I194" s="60">
        <v>41</v>
      </c>
      <c r="J194" s="60">
        <v>449</v>
      </c>
      <c r="K194" s="60">
        <v>61</v>
      </c>
      <c r="L194" s="60">
        <v>29</v>
      </c>
      <c r="M194" s="60">
        <v>2</v>
      </c>
      <c r="N194" s="60">
        <v>11</v>
      </c>
      <c r="O194" s="60">
        <v>45</v>
      </c>
      <c r="P194" s="60">
        <v>55</v>
      </c>
      <c r="Q194" s="60">
        <v>365</v>
      </c>
      <c r="R194" s="59" t="s">
        <v>51</v>
      </c>
      <c r="S194" s="61" t="s">
        <v>268</v>
      </c>
      <c r="T194" s="50">
        <f t="shared" si="5"/>
        <v>2.1453146197344806</v>
      </c>
      <c r="U194" s="51">
        <f t="shared" si="6"/>
        <v>5.7944947879028312E-2</v>
      </c>
      <c r="V194" s="44"/>
    </row>
    <row r="195" spans="1:22" x14ac:dyDescent="0.25">
      <c r="A195" s="59">
        <v>2022</v>
      </c>
      <c r="B195" s="59" t="s">
        <v>267</v>
      </c>
      <c r="C195" s="59" t="s">
        <v>228</v>
      </c>
      <c r="D195" s="60">
        <v>7136</v>
      </c>
      <c r="E195" s="60">
        <v>6990</v>
      </c>
      <c r="F195" s="60">
        <v>139</v>
      </c>
      <c r="G195" s="60">
        <v>421</v>
      </c>
      <c r="H195" s="60">
        <v>6033</v>
      </c>
      <c r="I195" s="60">
        <v>51</v>
      </c>
      <c r="J195" s="60">
        <v>485</v>
      </c>
      <c r="K195" s="60">
        <v>54</v>
      </c>
      <c r="L195" s="60">
        <v>25</v>
      </c>
      <c r="M195" s="60">
        <v>2</v>
      </c>
      <c r="N195" s="60">
        <v>13</v>
      </c>
      <c r="O195" s="60">
        <v>45</v>
      </c>
      <c r="P195" s="60">
        <v>56</v>
      </c>
      <c r="Q195" s="60">
        <v>365</v>
      </c>
      <c r="R195" s="59" t="s">
        <v>51</v>
      </c>
      <c r="S195" s="61" t="s">
        <v>268</v>
      </c>
      <c r="T195" s="50">
        <f t="shared" ref="T195:T258" si="7">K195*$AE$2*$AH$2/SUM(K195:O195)+K195*$AE$3*$AI$2/SUM(K195:O195)+$AH$7*L195*$AH$4*$AE$4/SUM(K195:O195)+$AI$7*L195*$AH$4*$AE$6/SUM(K195:O195)+$AJ$7*L195*$AH$4*$AE$7/SUM(K195:O195)+$AK$7*L195*$AH$4*$AE$9/SUM(K195:O195)+L195*$AI$4*$AH$7*$AE$5/SUM(K195:O195)+L195*$AI$4*$AE$8*$AJ$7/SUM(K195:O195)+M195*$AH$4*$AE$10/SUM(K195:O195)+M195*$AI$4*$AE$11/SUM(K195:O195)+N195*$AH$4*$AE$12/SUM(K195:O195)+N195*$AI$4*$AE$13/SUM(K195:O195)+O195*$AE$17*$AK$17/SUM(K195:O195)+O195*$AE$16*$AJ$17/SUM(K195:O195)+O195*$AE$15*$AI$17/SUM(K195:O195)+O195*$AE$14*$AH$17/SUM(K195:O195)</f>
        <v>2.2234046990922889</v>
      </c>
      <c r="U195" s="51">
        <f t="shared" ref="U195:U258" si="8">0.000001*F195*T195*365*0.5</f>
        <v>5.6402218704223635E-2</v>
      </c>
      <c r="V195" s="44"/>
    </row>
    <row r="196" spans="1:22" ht="13.8" thickBot="1" x14ac:dyDescent="0.3">
      <c r="A196" s="66">
        <v>2023</v>
      </c>
      <c r="B196" s="66" t="s">
        <v>267</v>
      </c>
      <c r="C196" s="66" t="s">
        <v>228</v>
      </c>
      <c r="D196" s="67">
        <v>7972</v>
      </c>
      <c r="E196" s="67">
        <v>7816</v>
      </c>
      <c r="F196" s="67">
        <v>148</v>
      </c>
      <c r="G196" s="67">
        <v>435</v>
      </c>
      <c r="H196" s="67">
        <v>6818</v>
      </c>
      <c r="I196" s="67">
        <v>48</v>
      </c>
      <c r="J196" s="67">
        <v>515</v>
      </c>
      <c r="K196" s="67">
        <v>58</v>
      </c>
      <c r="L196" s="67">
        <v>28</v>
      </c>
      <c r="M196" s="67">
        <v>2</v>
      </c>
      <c r="N196" s="67">
        <v>12</v>
      </c>
      <c r="O196" s="67">
        <v>49</v>
      </c>
      <c r="P196" s="67">
        <v>60</v>
      </c>
      <c r="Q196" s="67">
        <v>364</v>
      </c>
      <c r="R196" s="66" t="s">
        <v>51</v>
      </c>
      <c r="S196" s="68" t="s">
        <v>268</v>
      </c>
      <c r="T196" s="50">
        <f t="shared" si="7"/>
        <v>2.1786151491715602</v>
      </c>
      <c r="U196" s="51">
        <f t="shared" si="8"/>
        <v>5.8844395179123835E-2</v>
      </c>
      <c r="V196" s="52"/>
    </row>
    <row r="197" spans="1:22" x14ac:dyDescent="0.25">
      <c r="A197" s="46">
        <v>2002</v>
      </c>
      <c r="B197" s="46" t="s">
        <v>269</v>
      </c>
      <c r="C197" s="46" t="s">
        <v>228</v>
      </c>
      <c r="D197" s="48">
        <v>5223</v>
      </c>
      <c r="E197" s="48">
        <v>5098</v>
      </c>
      <c r="F197" s="48">
        <v>124</v>
      </c>
      <c r="G197" s="48">
        <v>488</v>
      </c>
      <c r="H197" s="48">
        <v>4348</v>
      </c>
      <c r="I197" s="48">
        <v>34</v>
      </c>
      <c r="J197" s="48">
        <v>229</v>
      </c>
      <c r="K197" s="48">
        <v>72</v>
      </c>
      <c r="L197" s="48">
        <v>13</v>
      </c>
      <c r="M197" s="48">
        <v>3</v>
      </c>
      <c r="N197" s="48">
        <v>6</v>
      </c>
      <c r="O197" s="48">
        <v>30</v>
      </c>
      <c r="P197" s="48">
        <v>70</v>
      </c>
      <c r="Q197" s="48">
        <v>365</v>
      </c>
      <c r="R197" s="46" t="s">
        <v>53</v>
      </c>
      <c r="S197" s="49" t="s">
        <v>270</v>
      </c>
      <c r="T197" s="50">
        <f t="shared" si="7"/>
        <v>1.7227394251669605</v>
      </c>
      <c r="U197" s="51">
        <f t="shared" si="8"/>
        <v>3.898559319152832E-2</v>
      </c>
      <c r="V197" s="52">
        <f>IF(SLOPE(U197:U218,A197:A218)&gt;0,SLOPE(U197:U218,A197:A218),0)</f>
        <v>6.3236727986507122E-4</v>
      </c>
    </row>
    <row r="198" spans="1:22" x14ac:dyDescent="0.25">
      <c r="A198" s="47">
        <v>2003</v>
      </c>
      <c r="B198" s="47" t="s">
        <v>269</v>
      </c>
      <c r="C198" s="47" t="s">
        <v>228</v>
      </c>
      <c r="D198" s="55">
        <v>5188</v>
      </c>
      <c r="E198" s="55">
        <v>5054</v>
      </c>
      <c r="F198" s="55">
        <v>134</v>
      </c>
      <c r="G198" s="55">
        <v>508</v>
      </c>
      <c r="H198" s="55">
        <v>4281</v>
      </c>
      <c r="I198" s="55">
        <v>32</v>
      </c>
      <c r="J198" s="55">
        <v>233</v>
      </c>
      <c r="K198" s="55">
        <v>76</v>
      </c>
      <c r="L198" s="55">
        <v>17</v>
      </c>
      <c r="M198" s="55">
        <v>4</v>
      </c>
      <c r="N198" s="55">
        <v>7</v>
      </c>
      <c r="O198" s="55">
        <v>30</v>
      </c>
      <c r="P198" s="55">
        <v>68</v>
      </c>
      <c r="Q198" s="55">
        <v>365</v>
      </c>
      <c r="R198" s="47" t="s">
        <v>53</v>
      </c>
      <c r="S198" s="56" t="s">
        <v>270</v>
      </c>
      <c r="T198" s="50">
        <f t="shared" si="7"/>
        <v>1.8161479073140157</v>
      </c>
      <c r="U198" s="51">
        <f t="shared" si="8"/>
        <v>4.4413897073364253E-2</v>
      </c>
      <c r="V198" s="44"/>
    </row>
    <row r="199" spans="1:22" x14ac:dyDescent="0.25">
      <c r="A199" s="47">
        <v>2004</v>
      </c>
      <c r="B199" s="47">
        <v>10</v>
      </c>
      <c r="C199" s="47" t="s">
        <v>228</v>
      </c>
      <c r="D199" s="55">
        <v>5158</v>
      </c>
      <c r="E199" s="55">
        <v>5007</v>
      </c>
      <c r="F199" s="55">
        <v>150</v>
      </c>
      <c r="G199" s="55">
        <v>491</v>
      </c>
      <c r="H199" s="55">
        <v>4240</v>
      </c>
      <c r="I199" s="55">
        <v>30</v>
      </c>
      <c r="J199" s="55">
        <v>245</v>
      </c>
      <c r="K199" s="55">
        <v>89</v>
      </c>
      <c r="L199" s="55">
        <v>21</v>
      </c>
      <c r="M199" s="55">
        <v>5</v>
      </c>
      <c r="N199" s="55">
        <v>11</v>
      </c>
      <c r="O199" s="55">
        <v>24</v>
      </c>
      <c r="P199" s="55">
        <v>67</v>
      </c>
      <c r="Q199" s="55">
        <v>366</v>
      </c>
      <c r="R199" s="47" t="s">
        <v>53</v>
      </c>
      <c r="S199" s="56" t="s">
        <v>270</v>
      </c>
      <c r="T199" s="50">
        <f t="shared" si="7"/>
        <v>1.9207965250651042</v>
      </c>
      <c r="U199" s="51">
        <f t="shared" si="8"/>
        <v>5.2581804873657219E-2</v>
      </c>
      <c r="V199" s="44"/>
    </row>
    <row r="200" spans="1:22" x14ac:dyDescent="0.25">
      <c r="A200" s="47">
        <v>2005</v>
      </c>
      <c r="B200" s="47" t="s">
        <v>269</v>
      </c>
      <c r="C200" s="47" t="s">
        <v>228</v>
      </c>
      <c r="D200" s="55">
        <v>5039</v>
      </c>
      <c r="E200" s="55">
        <v>4907</v>
      </c>
      <c r="F200" s="55">
        <v>132</v>
      </c>
      <c r="G200" s="55">
        <v>468</v>
      </c>
      <c r="H200" s="55">
        <v>4163</v>
      </c>
      <c r="I200" s="55">
        <v>33</v>
      </c>
      <c r="J200" s="55">
        <v>242</v>
      </c>
      <c r="K200" s="55">
        <v>76</v>
      </c>
      <c r="L200" s="55">
        <v>19</v>
      </c>
      <c r="M200" s="55">
        <v>5</v>
      </c>
      <c r="N200" s="55">
        <v>11</v>
      </c>
      <c r="O200" s="55">
        <v>21</v>
      </c>
      <c r="P200" s="55">
        <v>67</v>
      </c>
      <c r="Q200" s="55">
        <v>365</v>
      </c>
      <c r="R200" s="47" t="s">
        <v>53</v>
      </c>
      <c r="S200" s="56" t="s">
        <v>270</v>
      </c>
      <c r="T200" s="50">
        <f t="shared" si="7"/>
        <v>2.0052570042465674</v>
      </c>
      <c r="U200" s="51">
        <f t="shared" si="8"/>
        <v>4.8306641232299802E-2</v>
      </c>
      <c r="V200" s="44"/>
    </row>
    <row r="201" spans="1:22" x14ac:dyDescent="0.25">
      <c r="A201" s="47">
        <v>2006</v>
      </c>
      <c r="B201" s="47" t="s">
        <v>269</v>
      </c>
      <c r="C201" s="47" t="s">
        <v>228</v>
      </c>
      <c r="D201" s="55">
        <v>5026</v>
      </c>
      <c r="E201" s="55">
        <v>4872</v>
      </c>
      <c r="F201" s="55">
        <v>155</v>
      </c>
      <c r="G201" s="55">
        <v>466</v>
      </c>
      <c r="H201" s="55">
        <v>4118</v>
      </c>
      <c r="I201" s="55">
        <v>36</v>
      </c>
      <c r="J201" s="55">
        <v>251</v>
      </c>
      <c r="K201" s="55">
        <v>81</v>
      </c>
      <c r="L201" s="55">
        <v>23</v>
      </c>
      <c r="M201" s="55">
        <v>6</v>
      </c>
      <c r="N201" s="55">
        <v>25</v>
      </c>
      <c r="O201" s="55">
        <v>20</v>
      </c>
      <c r="P201" s="55">
        <v>67</v>
      </c>
      <c r="Q201" s="55">
        <v>365</v>
      </c>
      <c r="R201" s="47" t="s">
        <v>53</v>
      </c>
      <c r="S201" s="56" t="s">
        <v>270</v>
      </c>
      <c r="T201" s="50">
        <f t="shared" si="7"/>
        <v>2.4095471506426414</v>
      </c>
      <c r="U201" s="51">
        <f t="shared" si="8"/>
        <v>6.8160065023803715E-2</v>
      </c>
      <c r="V201" s="44"/>
    </row>
    <row r="202" spans="1:22" x14ac:dyDescent="0.25">
      <c r="A202" s="59">
        <v>2007</v>
      </c>
      <c r="B202" s="59" t="s">
        <v>269</v>
      </c>
      <c r="C202" s="59" t="s">
        <v>228</v>
      </c>
      <c r="D202" s="60">
        <v>5290</v>
      </c>
      <c r="E202" s="60">
        <v>5093</v>
      </c>
      <c r="F202" s="60">
        <v>197</v>
      </c>
      <c r="G202" s="60">
        <v>508</v>
      </c>
      <c r="H202" s="60">
        <v>4274</v>
      </c>
      <c r="I202" s="60">
        <v>36</v>
      </c>
      <c r="J202" s="60">
        <v>275</v>
      </c>
      <c r="K202" s="60">
        <v>99</v>
      </c>
      <c r="L202" s="60">
        <v>38</v>
      </c>
      <c r="M202" s="60">
        <v>5</v>
      </c>
      <c r="N202" s="60">
        <v>36</v>
      </c>
      <c r="O202" s="60">
        <v>19</v>
      </c>
      <c r="P202" s="60">
        <v>66</v>
      </c>
      <c r="Q202" s="60">
        <v>350</v>
      </c>
      <c r="R202" s="59" t="s">
        <v>53</v>
      </c>
      <c r="S202" s="61" t="s">
        <v>270</v>
      </c>
      <c r="T202" s="50">
        <f t="shared" si="7"/>
        <v>2.5652343626070748</v>
      </c>
      <c r="U202" s="51">
        <f t="shared" si="8"/>
        <v>9.2226588421630853E-2</v>
      </c>
      <c r="V202" s="44"/>
    </row>
    <row r="203" spans="1:22" x14ac:dyDescent="0.25">
      <c r="A203" s="47">
        <v>2008</v>
      </c>
      <c r="B203" s="47" t="s">
        <v>269</v>
      </c>
      <c r="C203" s="47" t="s">
        <v>228</v>
      </c>
      <c r="D203" s="55">
        <v>5127</v>
      </c>
      <c r="E203" s="55">
        <v>4966</v>
      </c>
      <c r="F203" s="55">
        <v>161</v>
      </c>
      <c r="G203" s="55">
        <v>451</v>
      </c>
      <c r="H203" s="55">
        <v>4239</v>
      </c>
      <c r="I203" s="55">
        <v>34</v>
      </c>
      <c r="J203" s="55">
        <v>243</v>
      </c>
      <c r="K203" s="55">
        <v>81</v>
      </c>
      <c r="L203" s="55">
        <v>26</v>
      </c>
      <c r="M203" s="55">
        <v>5</v>
      </c>
      <c r="N203" s="55">
        <v>31</v>
      </c>
      <c r="O203" s="55">
        <v>18</v>
      </c>
      <c r="P203" s="55">
        <v>66</v>
      </c>
      <c r="Q203" s="55">
        <v>366</v>
      </c>
      <c r="R203" s="47" t="s">
        <v>53</v>
      </c>
      <c r="S203" s="56" t="s">
        <v>270</v>
      </c>
      <c r="T203" s="50">
        <f t="shared" si="7"/>
        <v>2.5647026185219328</v>
      </c>
      <c r="U203" s="51">
        <f t="shared" si="8"/>
        <v>7.5357374688720682E-2</v>
      </c>
      <c r="V203" s="44"/>
    </row>
    <row r="204" spans="1:22" x14ac:dyDescent="0.25">
      <c r="A204" s="47">
        <v>2009</v>
      </c>
      <c r="B204" s="47" t="s">
        <v>269</v>
      </c>
      <c r="C204" s="47" t="s">
        <v>228</v>
      </c>
      <c r="D204" s="55">
        <v>5152</v>
      </c>
      <c r="E204" s="55">
        <v>4998</v>
      </c>
      <c r="F204" s="55">
        <v>154</v>
      </c>
      <c r="G204" s="55">
        <v>485</v>
      </c>
      <c r="H204" s="55">
        <v>4226</v>
      </c>
      <c r="I204" s="55">
        <v>34</v>
      </c>
      <c r="J204" s="55">
        <v>253</v>
      </c>
      <c r="K204" s="55">
        <v>80</v>
      </c>
      <c r="L204" s="55">
        <v>23</v>
      </c>
      <c r="M204" s="55">
        <v>4</v>
      </c>
      <c r="N204" s="55">
        <v>30</v>
      </c>
      <c r="O204" s="55">
        <v>17</v>
      </c>
      <c r="P204" s="55">
        <v>66</v>
      </c>
      <c r="Q204" s="55">
        <v>365</v>
      </c>
      <c r="R204" s="47" t="s">
        <v>53</v>
      </c>
      <c r="S204" s="56" t="s">
        <v>270</v>
      </c>
      <c r="T204" s="50">
        <f t="shared" si="7"/>
        <v>2.5167933159369924</v>
      </c>
      <c r="U204" s="51">
        <f t="shared" si="8"/>
        <v>7.073447614440917E-2</v>
      </c>
      <c r="V204" s="44"/>
    </row>
    <row r="205" spans="1:22" x14ac:dyDescent="0.25">
      <c r="A205" s="59">
        <v>2010</v>
      </c>
      <c r="B205" s="59" t="s">
        <v>269</v>
      </c>
      <c r="C205" s="59" t="s">
        <v>228</v>
      </c>
      <c r="D205" s="60">
        <v>4985</v>
      </c>
      <c r="E205" s="60">
        <v>4833</v>
      </c>
      <c r="F205" s="60">
        <v>151</v>
      </c>
      <c r="G205" s="60">
        <v>614</v>
      </c>
      <c r="H205" s="60">
        <v>3938</v>
      </c>
      <c r="I205" s="60">
        <v>31</v>
      </c>
      <c r="J205" s="60">
        <v>251</v>
      </c>
      <c r="K205" s="60">
        <v>76</v>
      </c>
      <c r="L205" s="60">
        <v>24</v>
      </c>
      <c r="M205" s="60">
        <v>5</v>
      </c>
      <c r="N205" s="60">
        <v>31</v>
      </c>
      <c r="O205" s="60">
        <v>15</v>
      </c>
      <c r="P205" s="60">
        <v>63</v>
      </c>
      <c r="Q205" s="60">
        <v>365</v>
      </c>
      <c r="R205" s="59" t="s">
        <v>53</v>
      </c>
      <c r="S205" s="61" t="s">
        <v>270</v>
      </c>
      <c r="T205" s="50">
        <f t="shared" si="7"/>
        <v>2.6222369425186254</v>
      </c>
      <c r="U205" s="51">
        <f t="shared" si="8"/>
        <v>7.2262294543457006E-2</v>
      </c>
      <c r="V205" s="44"/>
    </row>
    <row r="206" spans="1:22" x14ac:dyDescent="0.25">
      <c r="A206" s="59">
        <v>2011</v>
      </c>
      <c r="B206" s="59" t="s">
        <v>269</v>
      </c>
      <c r="C206" s="59" t="s">
        <v>228</v>
      </c>
      <c r="D206" s="60">
        <v>5065</v>
      </c>
      <c r="E206" s="60">
        <v>4946</v>
      </c>
      <c r="F206" s="60">
        <v>119</v>
      </c>
      <c r="G206" s="60">
        <v>1298</v>
      </c>
      <c r="H206" s="60">
        <v>3398</v>
      </c>
      <c r="I206" s="60">
        <v>25</v>
      </c>
      <c r="J206" s="60">
        <v>224</v>
      </c>
      <c r="K206" s="60">
        <v>62</v>
      </c>
      <c r="L206" s="60">
        <v>19</v>
      </c>
      <c r="M206" s="60">
        <v>4</v>
      </c>
      <c r="N206" s="60">
        <v>23</v>
      </c>
      <c r="O206" s="60">
        <v>12</v>
      </c>
      <c r="P206" s="60">
        <v>60</v>
      </c>
      <c r="Q206" s="60">
        <v>365</v>
      </c>
      <c r="R206" s="59" t="s">
        <v>53</v>
      </c>
      <c r="S206" s="61" t="s">
        <v>270</v>
      </c>
      <c r="T206" s="50">
        <f t="shared" si="7"/>
        <v>2.549174184163411</v>
      </c>
      <c r="U206" s="51">
        <f t="shared" si="8"/>
        <v>5.5361690344568878E-2</v>
      </c>
      <c r="V206" s="44"/>
    </row>
    <row r="207" spans="1:22" x14ac:dyDescent="0.25">
      <c r="A207" s="59">
        <v>2012</v>
      </c>
      <c r="B207" s="59" t="s">
        <v>269</v>
      </c>
      <c r="C207" s="59" t="s">
        <v>228</v>
      </c>
      <c r="D207" s="60">
        <v>5165</v>
      </c>
      <c r="E207" s="60">
        <v>5025</v>
      </c>
      <c r="F207" s="60">
        <v>139</v>
      </c>
      <c r="G207" s="60">
        <v>598</v>
      </c>
      <c r="H207" s="60">
        <v>4071</v>
      </c>
      <c r="I207" s="60">
        <v>33</v>
      </c>
      <c r="J207" s="60">
        <v>324</v>
      </c>
      <c r="K207" s="60">
        <v>81</v>
      </c>
      <c r="L207" s="60">
        <v>22</v>
      </c>
      <c r="M207" s="60">
        <v>5</v>
      </c>
      <c r="N207" s="60">
        <v>21</v>
      </c>
      <c r="O207" s="60">
        <v>11</v>
      </c>
      <c r="P207" s="60">
        <v>79</v>
      </c>
      <c r="Q207" s="60">
        <v>366</v>
      </c>
      <c r="R207" s="59" t="s">
        <v>53</v>
      </c>
      <c r="S207" s="61" t="s">
        <v>270</v>
      </c>
      <c r="T207" s="50">
        <f t="shared" si="7"/>
        <v>2.3124126499720981</v>
      </c>
      <c r="U207" s="51">
        <f t="shared" si="8"/>
        <v>5.8660127898167193E-2</v>
      </c>
      <c r="V207" s="44"/>
    </row>
    <row r="208" spans="1:22" x14ac:dyDescent="0.25">
      <c r="A208" s="47">
        <v>2013</v>
      </c>
      <c r="B208" s="47" t="s">
        <v>269</v>
      </c>
      <c r="C208" s="47" t="s">
        <v>228</v>
      </c>
      <c r="D208" s="55">
        <v>5263</v>
      </c>
      <c r="E208" s="55">
        <v>5069</v>
      </c>
      <c r="F208" s="55">
        <v>195</v>
      </c>
      <c r="G208" s="55">
        <v>404</v>
      </c>
      <c r="H208" s="55">
        <v>4158</v>
      </c>
      <c r="I208" s="55">
        <v>37</v>
      </c>
      <c r="J208" s="55">
        <v>469</v>
      </c>
      <c r="K208" s="55">
        <v>124</v>
      </c>
      <c r="L208" s="55">
        <v>34</v>
      </c>
      <c r="M208" s="55">
        <v>7</v>
      </c>
      <c r="N208" s="55">
        <v>21</v>
      </c>
      <c r="O208" s="55">
        <v>9</v>
      </c>
      <c r="P208" s="55">
        <v>78</v>
      </c>
      <c r="Q208" s="55">
        <v>365</v>
      </c>
      <c r="R208" s="47" t="s">
        <v>53</v>
      </c>
      <c r="S208" s="56" t="s">
        <v>270</v>
      </c>
      <c r="T208" s="50">
        <f t="shared" si="7"/>
        <v>2.1063311673677885</v>
      </c>
      <c r="U208" s="51">
        <f t="shared" si="8"/>
        <v>7.4959060418701165E-2</v>
      </c>
      <c r="V208" s="44"/>
    </row>
    <row r="209" spans="1:22" x14ac:dyDescent="0.25">
      <c r="A209" s="47">
        <v>2014</v>
      </c>
      <c r="B209" s="47" t="s">
        <v>269</v>
      </c>
      <c r="C209" s="47" t="s">
        <v>228</v>
      </c>
      <c r="D209" s="55">
        <v>5475</v>
      </c>
      <c r="E209" s="55">
        <v>5284</v>
      </c>
      <c r="F209" s="55">
        <v>191</v>
      </c>
      <c r="G209" s="55">
        <v>398</v>
      </c>
      <c r="H209" s="55">
        <v>4329</v>
      </c>
      <c r="I209" s="55">
        <v>40</v>
      </c>
      <c r="J209" s="55">
        <v>516</v>
      </c>
      <c r="K209" s="55">
        <v>119</v>
      </c>
      <c r="L209" s="55">
        <v>31</v>
      </c>
      <c r="M209" s="55">
        <v>9</v>
      </c>
      <c r="N209" s="55">
        <v>23</v>
      </c>
      <c r="O209" s="55">
        <v>8</v>
      </c>
      <c r="P209" s="55">
        <v>72</v>
      </c>
      <c r="Q209" s="55">
        <v>365</v>
      </c>
      <c r="R209" s="47" t="s">
        <v>53</v>
      </c>
      <c r="S209" s="56" t="s">
        <v>270</v>
      </c>
      <c r="T209" s="50">
        <f t="shared" si="7"/>
        <v>2.191496652703536</v>
      </c>
      <c r="U209" s="51">
        <f t="shared" si="8"/>
        <v>7.6390094571613498E-2</v>
      </c>
      <c r="V209" s="44"/>
    </row>
    <row r="210" spans="1:22" x14ac:dyDescent="0.25">
      <c r="A210" s="59">
        <v>2015</v>
      </c>
      <c r="B210" s="59" t="s">
        <v>269</v>
      </c>
      <c r="C210" s="59" t="s">
        <v>228</v>
      </c>
      <c r="D210" s="60">
        <v>4162</v>
      </c>
      <c r="E210" s="60">
        <v>4008</v>
      </c>
      <c r="F210" s="60">
        <v>154</v>
      </c>
      <c r="G210" s="60">
        <v>407</v>
      </c>
      <c r="H210" s="60">
        <v>3160</v>
      </c>
      <c r="I210" s="60">
        <v>28</v>
      </c>
      <c r="J210" s="60">
        <v>413</v>
      </c>
      <c r="K210" s="60">
        <v>99</v>
      </c>
      <c r="L210" s="60">
        <v>24</v>
      </c>
      <c r="M210" s="60">
        <v>7</v>
      </c>
      <c r="N210" s="60">
        <v>18</v>
      </c>
      <c r="O210" s="60">
        <v>6</v>
      </c>
      <c r="P210" s="60">
        <v>58</v>
      </c>
      <c r="Q210" s="60">
        <v>365</v>
      </c>
      <c r="R210" s="59" t="s">
        <v>53</v>
      </c>
      <c r="S210" s="61" t="s">
        <v>270</v>
      </c>
      <c r="T210" s="50">
        <f t="shared" si="7"/>
        <v>2.135911246956169</v>
      </c>
      <c r="U210" s="51">
        <f t="shared" si="8"/>
        <v>6.0029785595703135E-2</v>
      </c>
      <c r="V210" s="44"/>
    </row>
    <row r="211" spans="1:22" x14ac:dyDescent="0.25">
      <c r="A211" s="47">
        <v>2016</v>
      </c>
      <c r="B211" s="47" t="s">
        <v>269</v>
      </c>
      <c r="C211" s="47" t="s">
        <v>228</v>
      </c>
      <c r="D211" s="55">
        <v>5319</v>
      </c>
      <c r="E211" s="55">
        <v>5102</v>
      </c>
      <c r="F211" s="55">
        <v>216</v>
      </c>
      <c r="G211" s="55">
        <v>404</v>
      </c>
      <c r="H211" s="55">
        <v>4045</v>
      </c>
      <c r="I211" s="55">
        <v>42</v>
      </c>
      <c r="J211" s="55">
        <v>611</v>
      </c>
      <c r="K211" s="55">
        <v>152</v>
      </c>
      <c r="L211" s="55">
        <v>28</v>
      </c>
      <c r="M211" s="55">
        <v>8</v>
      </c>
      <c r="N211" s="55">
        <v>23</v>
      </c>
      <c r="O211" s="55">
        <v>5</v>
      </c>
      <c r="P211" s="55">
        <v>71</v>
      </c>
      <c r="Q211" s="55">
        <v>366</v>
      </c>
      <c r="R211" s="47" t="s">
        <v>53</v>
      </c>
      <c r="S211" s="56" t="s">
        <v>270</v>
      </c>
      <c r="T211" s="50">
        <f t="shared" si="7"/>
        <v>1.9496010335286456</v>
      </c>
      <c r="U211" s="51">
        <f t="shared" si="8"/>
        <v>7.6853272741699216E-2</v>
      </c>
      <c r="V211" s="44"/>
    </row>
    <row r="212" spans="1:22" x14ac:dyDescent="0.25">
      <c r="A212" s="47">
        <v>2017</v>
      </c>
      <c r="B212" s="47" t="s">
        <v>269</v>
      </c>
      <c r="C212" s="47" t="s">
        <v>228</v>
      </c>
      <c r="D212" s="55">
        <v>5246</v>
      </c>
      <c r="E212" s="55">
        <v>5000</v>
      </c>
      <c r="F212" s="55">
        <v>245</v>
      </c>
      <c r="G212" s="55">
        <v>386</v>
      </c>
      <c r="H212" s="55">
        <v>3935</v>
      </c>
      <c r="I212" s="55">
        <v>39</v>
      </c>
      <c r="J212" s="55">
        <v>640</v>
      </c>
      <c r="K212" s="55">
        <v>173</v>
      </c>
      <c r="L212" s="55">
        <v>33</v>
      </c>
      <c r="M212" s="55">
        <v>9</v>
      </c>
      <c r="N212" s="55">
        <v>25</v>
      </c>
      <c r="O212" s="55">
        <v>6</v>
      </c>
      <c r="P212" s="55">
        <v>71</v>
      </c>
      <c r="Q212" s="55">
        <v>365</v>
      </c>
      <c r="R212" s="47" t="s">
        <v>53</v>
      </c>
      <c r="S212" s="56" t="s">
        <v>270</v>
      </c>
      <c r="T212" s="50">
        <f t="shared" si="7"/>
        <v>1.9362561977975736</v>
      </c>
      <c r="U212" s="51">
        <f t="shared" si="8"/>
        <v>8.6574855244024002E-2</v>
      </c>
      <c r="V212" s="44"/>
    </row>
    <row r="213" spans="1:22" x14ac:dyDescent="0.25">
      <c r="A213" s="47">
        <v>2018</v>
      </c>
      <c r="B213" s="47" t="s">
        <v>269</v>
      </c>
      <c r="C213" s="47" t="s">
        <v>228</v>
      </c>
      <c r="D213" s="55">
        <v>5421</v>
      </c>
      <c r="E213" s="55">
        <v>5153</v>
      </c>
      <c r="F213" s="55">
        <v>267</v>
      </c>
      <c r="G213" s="55">
        <v>427</v>
      </c>
      <c r="H213" s="55">
        <v>4013</v>
      </c>
      <c r="I213" s="55">
        <v>40</v>
      </c>
      <c r="J213" s="55">
        <v>674</v>
      </c>
      <c r="K213" s="55">
        <v>186</v>
      </c>
      <c r="L213" s="55">
        <v>37</v>
      </c>
      <c r="M213" s="55">
        <v>10</v>
      </c>
      <c r="N213" s="55">
        <v>27</v>
      </c>
      <c r="O213" s="55">
        <v>6</v>
      </c>
      <c r="P213" s="55">
        <v>72</v>
      </c>
      <c r="Q213" s="55">
        <v>365</v>
      </c>
      <c r="R213" s="47" t="s">
        <v>53</v>
      </c>
      <c r="S213" s="56" t="s">
        <v>270</v>
      </c>
      <c r="T213" s="50">
        <f t="shared" si="7"/>
        <v>1.9529818060165056</v>
      </c>
      <c r="U213" s="51">
        <f t="shared" si="8"/>
        <v>9.5163920952669276E-2</v>
      </c>
      <c r="V213" s="44"/>
    </row>
    <row r="214" spans="1:22" x14ac:dyDescent="0.25">
      <c r="A214" s="47">
        <v>2019</v>
      </c>
      <c r="B214" s="47" t="s">
        <v>269</v>
      </c>
      <c r="C214" s="47" t="s">
        <v>228</v>
      </c>
      <c r="D214" s="55">
        <v>5601</v>
      </c>
      <c r="E214" s="55">
        <v>5303</v>
      </c>
      <c r="F214" s="55">
        <v>298</v>
      </c>
      <c r="G214" s="55">
        <v>500</v>
      </c>
      <c r="H214" s="55">
        <v>4049</v>
      </c>
      <c r="I214" s="55">
        <v>48</v>
      </c>
      <c r="J214" s="55">
        <v>706</v>
      </c>
      <c r="K214" s="55">
        <v>199</v>
      </c>
      <c r="L214" s="55">
        <v>47</v>
      </c>
      <c r="M214" s="55">
        <v>12</v>
      </c>
      <c r="N214" s="55">
        <v>32</v>
      </c>
      <c r="O214" s="55">
        <v>8</v>
      </c>
      <c r="P214" s="55">
        <v>69</v>
      </c>
      <c r="Q214" s="55">
        <v>277</v>
      </c>
      <c r="R214" s="47" t="s">
        <v>53</v>
      </c>
      <c r="S214" s="56" t="s">
        <v>270</v>
      </c>
      <c r="T214" s="50">
        <f t="shared" si="7"/>
        <v>2.0557686783963405</v>
      </c>
      <c r="U214" s="51">
        <f t="shared" si="8"/>
        <v>0.11180297957458497</v>
      </c>
      <c r="V214" s="44"/>
    </row>
    <row r="215" spans="1:22" x14ac:dyDescent="0.25">
      <c r="A215" s="59">
        <v>2020</v>
      </c>
      <c r="B215" s="59" t="s">
        <v>269</v>
      </c>
      <c r="C215" s="59" t="s">
        <v>228</v>
      </c>
      <c r="D215" s="60">
        <v>3285</v>
      </c>
      <c r="E215" s="60">
        <v>3153</v>
      </c>
      <c r="F215" s="60">
        <v>127</v>
      </c>
      <c r="G215" s="60">
        <v>225</v>
      </c>
      <c r="H215" s="60">
        <v>2396</v>
      </c>
      <c r="I215" s="60">
        <v>28</v>
      </c>
      <c r="J215" s="60">
        <v>505</v>
      </c>
      <c r="K215" s="60">
        <v>76</v>
      </c>
      <c r="L215" s="60">
        <v>19</v>
      </c>
      <c r="M215" s="60">
        <v>1</v>
      </c>
      <c r="N215" s="60">
        <v>16</v>
      </c>
      <c r="O215" s="60">
        <v>15</v>
      </c>
      <c r="P215" s="60">
        <v>75</v>
      </c>
      <c r="Q215" s="60">
        <v>353</v>
      </c>
      <c r="R215" s="59" t="s">
        <v>53</v>
      </c>
      <c r="S215" s="61" t="s">
        <v>270</v>
      </c>
      <c r="T215" s="50">
        <f t="shared" si="7"/>
        <v>2.0767371182178893</v>
      </c>
      <c r="U215" s="51">
        <f t="shared" si="8"/>
        <v>4.8133574557495132E-2</v>
      </c>
      <c r="V215" s="44"/>
    </row>
    <row r="216" spans="1:22" x14ac:dyDescent="0.25">
      <c r="A216" s="59">
        <v>2021</v>
      </c>
      <c r="B216" s="59" t="s">
        <v>269</v>
      </c>
      <c r="C216" s="59" t="s">
        <v>228</v>
      </c>
      <c r="D216" s="60">
        <v>3602</v>
      </c>
      <c r="E216" s="60">
        <v>3473</v>
      </c>
      <c r="F216" s="60">
        <v>124</v>
      </c>
      <c r="G216" s="60">
        <v>273</v>
      </c>
      <c r="H216" s="60">
        <v>2612</v>
      </c>
      <c r="I216" s="60">
        <v>31</v>
      </c>
      <c r="J216" s="60">
        <v>557</v>
      </c>
      <c r="K216" s="60">
        <v>74</v>
      </c>
      <c r="L216" s="60">
        <v>17</v>
      </c>
      <c r="M216" s="60">
        <v>1</v>
      </c>
      <c r="N216" s="60">
        <v>16</v>
      </c>
      <c r="O216" s="60">
        <v>16</v>
      </c>
      <c r="P216" s="60">
        <v>74</v>
      </c>
      <c r="Q216" s="60">
        <v>362</v>
      </c>
      <c r="R216" s="59" t="s">
        <v>53</v>
      </c>
      <c r="S216" s="61" t="s">
        <v>270</v>
      </c>
      <c r="T216" s="50">
        <f t="shared" si="7"/>
        <v>2.0674524811775452</v>
      </c>
      <c r="U216" s="51">
        <f t="shared" si="8"/>
        <v>4.6786449649047851E-2</v>
      </c>
      <c r="V216" s="44"/>
    </row>
    <row r="217" spans="1:22" x14ac:dyDescent="0.25">
      <c r="A217" s="59">
        <v>2022</v>
      </c>
      <c r="B217" s="59" t="s">
        <v>269</v>
      </c>
      <c r="C217" s="59" t="s">
        <v>228</v>
      </c>
      <c r="D217" s="60">
        <v>4885</v>
      </c>
      <c r="E217" s="60">
        <v>4743</v>
      </c>
      <c r="F217" s="60">
        <v>135</v>
      </c>
      <c r="G217" s="60">
        <v>370</v>
      </c>
      <c r="H217" s="60">
        <v>3593</v>
      </c>
      <c r="I217" s="60">
        <v>40</v>
      </c>
      <c r="J217" s="60">
        <v>740</v>
      </c>
      <c r="K217" s="60">
        <v>75</v>
      </c>
      <c r="L217" s="60">
        <v>21</v>
      </c>
      <c r="M217" s="60">
        <v>2</v>
      </c>
      <c r="N217" s="60">
        <v>18</v>
      </c>
      <c r="O217" s="60">
        <v>19</v>
      </c>
      <c r="P217" s="60">
        <v>72</v>
      </c>
      <c r="Q217" s="60">
        <v>365</v>
      </c>
      <c r="R217" s="59" t="s">
        <v>53</v>
      </c>
      <c r="S217" s="61" t="s">
        <v>270</v>
      </c>
      <c r="T217" s="50">
        <f t="shared" si="7"/>
        <v>2.1866939471209492</v>
      </c>
      <c r="U217" s="51">
        <f t="shared" si="8"/>
        <v>5.3874672122192387E-2</v>
      </c>
      <c r="V217" s="44"/>
    </row>
    <row r="218" spans="1:22" ht="13.8" thickBot="1" x14ac:dyDescent="0.3">
      <c r="A218" s="66">
        <v>2023</v>
      </c>
      <c r="B218" s="66" t="s">
        <v>269</v>
      </c>
      <c r="C218" s="66" t="s">
        <v>228</v>
      </c>
      <c r="D218" s="67">
        <v>5138</v>
      </c>
      <c r="E218" s="67">
        <v>5003</v>
      </c>
      <c r="F218" s="67">
        <v>129</v>
      </c>
      <c r="G218" s="67">
        <v>385</v>
      </c>
      <c r="H218" s="67">
        <v>3825</v>
      </c>
      <c r="I218" s="67">
        <v>40</v>
      </c>
      <c r="J218" s="67">
        <v>754</v>
      </c>
      <c r="K218" s="67">
        <v>68</v>
      </c>
      <c r="L218" s="67">
        <v>23</v>
      </c>
      <c r="M218" s="67">
        <v>2</v>
      </c>
      <c r="N218" s="67">
        <v>16</v>
      </c>
      <c r="O218" s="67">
        <v>20</v>
      </c>
      <c r="P218" s="67">
        <v>72</v>
      </c>
      <c r="Q218" s="67">
        <v>364</v>
      </c>
      <c r="R218" s="66" t="s">
        <v>53</v>
      </c>
      <c r="S218" s="68" t="s">
        <v>270</v>
      </c>
      <c r="T218" s="50">
        <f t="shared" si="7"/>
        <v>2.2215207027464876</v>
      </c>
      <c r="U218" s="51">
        <f t="shared" si="8"/>
        <v>5.2300151144409182E-2</v>
      </c>
      <c r="V218" s="52"/>
    </row>
    <row r="219" spans="1:22" x14ac:dyDescent="0.25">
      <c r="A219" s="46">
        <v>2002</v>
      </c>
      <c r="B219" s="46" t="s">
        <v>271</v>
      </c>
      <c r="C219" s="46" t="s">
        <v>228</v>
      </c>
      <c r="D219" s="48">
        <v>10347</v>
      </c>
      <c r="E219" s="48">
        <v>9572</v>
      </c>
      <c r="F219" s="48">
        <v>774</v>
      </c>
      <c r="G219" s="48">
        <v>437</v>
      </c>
      <c r="H219" s="48">
        <v>8621</v>
      </c>
      <c r="I219" s="48">
        <v>157</v>
      </c>
      <c r="J219" s="48">
        <v>358</v>
      </c>
      <c r="K219" s="48">
        <v>287</v>
      </c>
      <c r="L219" s="48">
        <v>106</v>
      </c>
      <c r="M219" s="48">
        <v>103</v>
      </c>
      <c r="N219" s="48">
        <v>180</v>
      </c>
      <c r="O219" s="48">
        <v>97</v>
      </c>
      <c r="P219" s="48">
        <v>60</v>
      </c>
      <c r="Q219" s="48">
        <v>365</v>
      </c>
      <c r="R219" s="46" t="s">
        <v>272</v>
      </c>
      <c r="S219" s="49" t="s">
        <v>273</v>
      </c>
      <c r="T219" s="50">
        <f t="shared" si="7"/>
        <v>3.175169177135551</v>
      </c>
      <c r="U219" s="51">
        <f t="shared" si="8"/>
        <v>0.44850852211628228</v>
      </c>
      <c r="V219" s="52">
        <f>IF(SLOPE(U219:U240,A219:A240)&gt;0,SLOPE(U219:U240,A219:A240),0)</f>
        <v>0</v>
      </c>
    </row>
    <row r="220" spans="1:22" x14ac:dyDescent="0.25">
      <c r="A220" s="47">
        <v>2003</v>
      </c>
      <c r="B220" s="47" t="s">
        <v>271</v>
      </c>
      <c r="C220" s="47" t="s">
        <v>228</v>
      </c>
      <c r="D220" s="55">
        <v>10634</v>
      </c>
      <c r="E220" s="55">
        <v>9780</v>
      </c>
      <c r="F220" s="55">
        <v>854</v>
      </c>
      <c r="G220" s="55">
        <v>461</v>
      </c>
      <c r="H220" s="55">
        <v>8746</v>
      </c>
      <c r="I220" s="55">
        <v>158</v>
      </c>
      <c r="J220" s="55">
        <v>415</v>
      </c>
      <c r="K220" s="55">
        <v>310</v>
      </c>
      <c r="L220" s="55">
        <v>134</v>
      </c>
      <c r="M220" s="55">
        <v>122</v>
      </c>
      <c r="N220" s="55">
        <v>193</v>
      </c>
      <c r="O220" s="55">
        <v>96</v>
      </c>
      <c r="P220" s="55">
        <v>61</v>
      </c>
      <c r="Q220" s="55">
        <v>365</v>
      </c>
      <c r="R220" s="47" t="s">
        <v>272</v>
      </c>
      <c r="S220" s="56" t="s">
        <v>273</v>
      </c>
      <c r="T220" s="50">
        <f t="shared" si="7"/>
        <v>3.2242190897980625</v>
      </c>
      <c r="U220" s="51">
        <f t="shared" si="8"/>
        <v>0.50251066624047702</v>
      </c>
      <c r="V220" s="44"/>
    </row>
    <row r="221" spans="1:22" x14ac:dyDescent="0.25">
      <c r="A221" s="47">
        <v>2004</v>
      </c>
      <c r="B221" s="47" t="s">
        <v>271</v>
      </c>
      <c r="C221" s="47" t="s">
        <v>228</v>
      </c>
      <c r="D221" s="55">
        <v>10726</v>
      </c>
      <c r="E221" s="55">
        <v>9881</v>
      </c>
      <c r="F221" s="55">
        <v>845</v>
      </c>
      <c r="G221" s="55">
        <v>438</v>
      </c>
      <c r="H221" s="55">
        <v>8846</v>
      </c>
      <c r="I221" s="55">
        <v>166</v>
      </c>
      <c r="J221" s="55">
        <v>431</v>
      </c>
      <c r="K221" s="55">
        <v>293</v>
      </c>
      <c r="L221" s="55">
        <v>133</v>
      </c>
      <c r="M221" s="55">
        <v>121</v>
      </c>
      <c r="N221" s="55">
        <v>201</v>
      </c>
      <c r="O221" s="55">
        <v>96</v>
      </c>
      <c r="P221" s="55">
        <v>61</v>
      </c>
      <c r="Q221" s="55">
        <v>366</v>
      </c>
      <c r="R221" s="47" t="s">
        <v>272</v>
      </c>
      <c r="S221" s="56" t="s">
        <v>273</v>
      </c>
      <c r="T221" s="50">
        <f t="shared" si="7"/>
        <v>3.2976126358972335</v>
      </c>
      <c r="U221" s="51">
        <f t="shared" si="8"/>
        <v>0.50853308861330204</v>
      </c>
      <c r="V221" s="44"/>
    </row>
    <row r="222" spans="1:22" x14ac:dyDescent="0.25">
      <c r="A222" s="47">
        <v>2005</v>
      </c>
      <c r="B222" s="47" t="s">
        <v>271</v>
      </c>
      <c r="C222" s="47" t="s">
        <v>228</v>
      </c>
      <c r="D222" s="55">
        <v>10608</v>
      </c>
      <c r="E222" s="55">
        <v>9789</v>
      </c>
      <c r="F222" s="55">
        <v>820</v>
      </c>
      <c r="G222" s="55">
        <v>426</v>
      </c>
      <c r="H222" s="55">
        <v>8748</v>
      </c>
      <c r="I222" s="55">
        <v>170</v>
      </c>
      <c r="J222" s="55">
        <v>444</v>
      </c>
      <c r="K222" s="55">
        <v>291</v>
      </c>
      <c r="L222" s="55">
        <v>137</v>
      </c>
      <c r="M222" s="55">
        <v>115</v>
      </c>
      <c r="N222" s="55">
        <v>205</v>
      </c>
      <c r="O222" s="55">
        <v>71</v>
      </c>
      <c r="P222" s="55">
        <v>61</v>
      </c>
      <c r="Q222" s="55">
        <v>365</v>
      </c>
      <c r="R222" s="47" t="s">
        <v>272</v>
      </c>
      <c r="S222" s="56" t="s">
        <v>273</v>
      </c>
      <c r="T222" s="50">
        <f t="shared" si="7"/>
        <v>3.3517657075725924</v>
      </c>
      <c r="U222" s="51">
        <f t="shared" si="8"/>
        <v>0.50159173813823843</v>
      </c>
      <c r="V222" s="44"/>
    </row>
    <row r="223" spans="1:22" x14ac:dyDescent="0.25">
      <c r="A223" s="47">
        <v>2006</v>
      </c>
      <c r="B223" s="47" t="s">
        <v>271</v>
      </c>
      <c r="C223" s="47" t="s">
        <v>228</v>
      </c>
      <c r="D223" s="55">
        <v>10532</v>
      </c>
      <c r="E223" s="55">
        <v>9788</v>
      </c>
      <c r="F223" s="55">
        <v>745</v>
      </c>
      <c r="G223" s="55">
        <v>410</v>
      </c>
      <c r="H223" s="55">
        <v>8734</v>
      </c>
      <c r="I223" s="55">
        <v>181</v>
      </c>
      <c r="J223" s="55">
        <v>464</v>
      </c>
      <c r="K223" s="55">
        <v>275</v>
      </c>
      <c r="L223" s="55">
        <v>133</v>
      </c>
      <c r="M223" s="55">
        <v>108</v>
      </c>
      <c r="N223" s="55">
        <v>187</v>
      </c>
      <c r="O223" s="55">
        <v>40</v>
      </c>
      <c r="P223" s="55">
        <v>61</v>
      </c>
      <c r="Q223" s="55">
        <v>365</v>
      </c>
      <c r="R223" s="47" t="s">
        <v>272</v>
      </c>
      <c r="S223" s="56" t="s">
        <v>273</v>
      </c>
      <c r="T223" s="50">
        <f t="shared" si="7"/>
        <v>3.3836857036113104</v>
      </c>
      <c r="U223" s="51">
        <f t="shared" si="8"/>
        <v>0.46005436747725276</v>
      </c>
      <c r="V223" s="44"/>
    </row>
    <row r="224" spans="1:22" x14ac:dyDescent="0.25">
      <c r="A224" s="59">
        <v>2007</v>
      </c>
      <c r="B224" s="59" t="s">
        <v>271</v>
      </c>
      <c r="C224" s="59" t="s">
        <v>228</v>
      </c>
      <c r="D224" s="60">
        <v>10657</v>
      </c>
      <c r="E224" s="60">
        <v>9954</v>
      </c>
      <c r="F224" s="60">
        <v>704</v>
      </c>
      <c r="G224" s="60">
        <v>434</v>
      </c>
      <c r="H224" s="60">
        <v>8852</v>
      </c>
      <c r="I224" s="60">
        <v>181</v>
      </c>
      <c r="J224" s="60">
        <v>487</v>
      </c>
      <c r="K224" s="60">
        <v>283</v>
      </c>
      <c r="L224" s="60">
        <v>136</v>
      </c>
      <c r="M224" s="60">
        <v>93</v>
      </c>
      <c r="N224" s="60">
        <v>154</v>
      </c>
      <c r="O224" s="60">
        <v>38</v>
      </c>
      <c r="P224" s="60">
        <v>61</v>
      </c>
      <c r="Q224" s="60">
        <v>349</v>
      </c>
      <c r="R224" s="59" t="s">
        <v>272</v>
      </c>
      <c r="S224" s="61" t="s">
        <v>273</v>
      </c>
      <c r="T224" s="50">
        <f t="shared" si="7"/>
        <v>3.1909509416060016</v>
      </c>
      <c r="U224" s="51">
        <f t="shared" si="8"/>
        <v>0.40997337697753905</v>
      </c>
      <c r="V224" s="44"/>
    </row>
    <row r="225" spans="1:22" x14ac:dyDescent="0.25">
      <c r="A225" s="47">
        <v>2008</v>
      </c>
      <c r="B225" s="47" t="s">
        <v>271</v>
      </c>
      <c r="C225" s="47" t="s">
        <v>228</v>
      </c>
      <c r="D225" s="55">
        <v>10208</v>
      </c>
      <c r="E225" s="55">
        <v>9544</v>
      </c>
      <c r="F225" s="55">
        <v>663</v>
      </c>
      <c r="G225" s="55">
        <v>399</v>
      </c>
      <c r="H225" s="55">
        <v>8483</v>
      </c>
      <c r="I225" s="55">
        <v>176</v>
      </c>
      <c r="J225" s="55">
        <v>486</v>
      </c>
      <c r="K225" s="55">
        <v>254</v>
      </c>
      <c r="L225" s="55">
        <v>131</v>
      </c>
      <c r="M225" s="55">
        <v>86</v>
      </c>
      <c r="N225" s="55">
        <v>156</v>
      </c>
      <c r="O225" s="55">
        <v>37</v>
      </c>
      <c r="P225" s="55">
        <v>60</v>
      </c>
      <c r="Q225" s="55">
        <v>366</v>
      </c>
      <c r="R225" s="47" t="s">
        <v>272</v>
      </c>
      <c r="S225" s="56" t="s">
        <v>273</v>
      </c>
      <c r="T225" s="50">
        <f t="shared" si="7"/>
        <v>3.2799481035715128</v>
      </c>
      <c r="U225" s="51">
        <f t="shared" si="8"/>
        <v>0.39686552066189412</v>
      </c>
      <c r="V225" s="44"/>
    </row>
    <row r="226" spans="1:22" x14ac:dyDescent="0.25">
      <c r="A226" s="47">
        <v>2009</v>
      </c>
      <c r="B226" s="47" t="s">
        <v>271</v>
      </c>
      <c r="C226" s="47" t="s">
        <v>228</v>
      </c>
      <c r="D226" s="55">
        <v>10568</v>
      </c>
      <c r="E226" s="55">
        <v>9883</v>
      </c>
      <c r="F226" s="55">
        <v>685</v>
      </c>
      <c r="G226" s="55">
        <v>446</v>
      </c>
      <c r="H226" s="55">
        <v>8739</v>
      </c>
      <c r="I226" s="55">
        <v>185</v>
      </c>
      <c r="J226" s="55">
        <v>513</v>
      </c>
      <c r="K226" s="55">
        <v>270</v>
      </c>
      <c r="L226" s="55">
        <v>143</v>
      </c>
      <c r="M226" s="55">
        <v>80</v>
      </c>
      <c r="N226" s="55">
        <v>156</v>
      </c>
      <c r="O226" s="55">
        <v>37</v>
      </c>
      <c r="P226" s="55">
        <v>61</v>
      </c>
      <c r="Q226" s="55">
        <v>365</v>
      </c>
      <c r="R226" s="47" t="s">
        <v>272</v>
      </c>
      <c r="S226" s="56" t="s">
        <v>273</v>
      </c>
      <c r="T226" s="50">
        <f t="shared" si="7"/>
        <v>3.2137647463072843</v>
      </c>
      <c r="U226" s="51">
        <f t="shared" si="8"/>
        <v>0.40176076534773936</v>
      </c>
      <c r="V226" s="44"/>
    </row>
    <row r="227" spans="1:22" x14ac:dyDescent="0.25">
      <c r="A227" s="47">
        <v>2010</v>
      </c>
      <c r="B227" s="47" t="s">
        <v>271</v>
      </c>
      <c r="C227" s="47" t="s">
        <v>228</v>
      </c>
      <c r="D227" s="55">
        <v>10780</v>
      </c>
      <c r="E227" s="55">
        <v>10084</v>
      </c>
      <c r="F227" s="55">
        <v>696</v>
      </c>
      <c r="G227" s="55">
        <v>419</v>
      </c>
      <c r="H227" s="55">
        <v>8942</v>
      </c>
      <c r="I227" s="55">
        <v>188</v>
      </c>
      <c r="J227" s="55">
        <v>536</v>
      </c>
      <c r="K227" s="55">
        <v>276</v>
      </c>
      <c r="L227" s="55">
        <v>142</v>
      </c>
      <c r="M227" s="55">
        <v>79</v>
      </c>
      <c r="N227" s="55">
        <v>158</v>
      </c>
      <c r="O227" s="55">
        <v>42</v>
      </c>
      <c r="P227" s="55">
        <v>62</v>
      </c>
      <c r="Q227" s="55">
        <v>365</v>
      </c>
      <c r="R227" s="47" t="s">
        <v>272</v>
      </c>
      <c r="S227" s="56" t="s">
        <v>273</v>
      </c>
      <c r="T227" s="50">
        <f t="shared" si="7"/>
        <v>3.1875450066411855</v>
      </c>
      <c r="U227" s="51">
        <f t="shared" si="8"/>
        <v>0.40488196674356336</v>
      </c>
      <c r="V227" s="44"/>
    </row>
    <row r="228" spans="1:22" x14ac:dyDescent="0.25">
      <c r="A228" s="59">
        <v>2011</v>
      </c>
      <c r="B228" s="59" t="s">
        <v>271</v>
      </c>
      <c r="C228" s="59" t="s">
        <v>228</v>
      </c>
      <c r="D228" s="60">
        <v>10902</v>
      </c>
      <c r="E228" s="60">
        <v>10233</v>
      </c>
      <c r="F228" s="60">
        <v>668</v>
      </c>
      <c r="G228" s="60">
        <v>452</v>
      </c>
      <c r="H228" s="60">
        <v>9028</v>
      </c>
      <c r="I228" s="60">
        <v>188</v>
      </c>
      <c r="J228" s="60">
        <v>566</v>
      </c>
      <c r="K228" s="60">
        <v>261</v>
      </c>
      <c r="L228" s="60">
        <v>139</v>
      </c>
      <c r="M228" s="60">
        <v>79</v>
      </c>
      <c r="N228" s="60">
        <v>152</v>
      </c>
      <c r="O228" s="60">
        <v>37</v>
      </c>
      <c r="P228" s="60">
        <v>67</v>
      </c>
      <c r="Q228" s="60">
        <v>365</v>
      </c>
      <c r="R228" s="59" t="s">
        <v>272</v>
      </c>
      <c r="S228" s="61" t="s">
        <v>273</v>
      </c>
      <c r="T228" s="50">
        <f t="shared" si="7"/>
        <v>3.2221415427202236</v>
      </c>
      <c r="U228" s="51">
        <f t="shared" si="8"/>
        <v>0.39281127547302241</v>
      </c>
      <c r="V228" s="44"/>
    </row>
    <row r="229" spans="1:22" x14ac:dyDescent="0.25">
      <c r="A229" s="47">
        <v>2012</v>
      </c>
      <c r="B229" s="47" t="s">
        <v>271</v>
      </c>
      <c r="C229" s="47" t="s">
        <v>228</v>
      </c>
      <c r="D229" s="55">
        <v>10620</v>
      </c>
      <c r="E229" s="55">
        <v>9957</v>
      </c>
      <c r="F229" s="55">
        <v>663</v>
      </c>
      <c r="G229" s="55">
        <v>439</v>
      </c>
      <c r="H229" s="55">
        <v>8747</v>
      </c>
      <c r="I229" s="55">
        <v>186</v>
      </c>
      <c r="J229" s="55">
        <v>585</v>
      </c>
      <c r="K229" s="55">
        <v>263</v>
      </c>
      <c r="L229" s="55">
        <v>142</v>
      </c>
      <c r="M229" s="55">
        <v>77</v>
      </c>
      <c r="N229" s="55">
        <v>146</v>
      </c>
      <c r="O229" s="55">
        <v>34</v>
      </c>
      <c r="P229" s="55">
        <v>76</v>
      </c>
      <c r="Q229" s="55">
        <v>366</v>
      </c>
      <c r="R229" s="47" t="s">
        <v>272</v>
      </c>
      <c r="S229" s="56" t="s">
        <v>273</v>
      </c>
      <c r="T229" s="50">
        <f t="shared" si="7"/>
        <v>3.191149330715398</v>
      </c>
      <c r="U229" s="51">
        <f t="shared" si="8"/>
        <v>0.38612109114323639</v>
      </c>
      <c r="V229" s="44"/>
    </row>
    <row r="230" spans="1:22" x14ac:dyDescent="0.25">
      <c r="A230" s="47">
        <v>2013</v>
      </c>
      <c r="B230" s="47" t="s">
        <v>271</v>
      </c>
      <c r="C230" s="47" t="s">
        <v>228</v>
      </c>
      <c r="D230" s="55">
        <v>10667</v>
      </c>
      <c r="E230" s="55">
        <v>10005</v>
      </c>
      <c r="F230" s="55">
        <v>662</v>
      </c>
      <c r="G230" s="55">
        <v>422</v>
      </c>
      <c r="H230" s="55">
        <v>8781</v>
      </c>
      <c r="I230" s="55">
        <v>190</v>
      </c>
      <c r="J230" s="55">
        <v>612</v>
      </c>
      <c r="K230" s="55">
        <v>263</v>
      </c>
      <c r="L230" s="55">
        <v>147</v>
      </c>
      <c r="M230" s="55">
        <v>78</v>
      </c>
      <c r="N230" s="55">
        <v>152</v>
      </c>
      <c r="O230" s="55">
        <v>22</v>
      </c>
      <c r="P230" s="55">
        <v>74</v>
      </c>
      <c r="Q230" s="55">
        <v>365</v>
      </c>
      <c r="R230" s="47" t="s">
        <v>272</v>
      </c>
      <c r="S230" s="56" t="s">
        <v>273</v>
      </c>
      <c r="T230" s="50">
        <f t="shared" si="7"/>
        <v>3.2509774162546021</v>
      </c>
      <c r="U230" s="51">
        <f t="shared" si="8"/>
        <v>0.39276683654479971</v>
      </c>
      <c r="V230" s="44"/>
    </row>
    <row r="231" spans="1:22" x14ac:dyDescent="0.25">
      <c r="A231" s="47">
        <v>2014</v>
      </c>
      <c r="B231" s="47" t="s">
        <v>271</v>
      </c>
      <c r="C231" s="47" t="s">
        <v>228</v>
      </c>
      <c r="D231" s="55">
        <v>10777</v>
      </c>
      <c r="E231" s="55">
        <v>10083</v>
      </c>
      <c r="F231" s="55">
        <v>694</v>
      </c>
      <c r="G231" s="55">
        <v>409</v>
      </c>
      <c r="H231" s="55">
        <v>8838</v>
      </c>
      <c r="I231" s="55">
        <v>204</v>
      </c>
      <c r="J231" s="55">
        <v>632</v>
      </c>
      <c r="K231" s="55">
        <v>264</v>
      </c>
      <c r="L231" s="55">
        <v>154</v>
      </c>
      <c r="M231" s="55">
        <v>76</v>
      </c>
      <c r="N231" s="55">
        <v>169</v>
      </c>
      <c r="O231" s="55">
        <v>31</v>
      </c>
      <c r="P231" s="55">
        <v>65</v>
      </c>
      <c r="Q231" s="55">
        <v>365</v>
      </c>
      <c r="R231" s="47" t="s">
        <v>272</v>
      </c>
      <c r="S231" s="56" t="s">
        <v>273</v>
      </c>
      <c r="T231" s="50">
        <f t="shared" si="7"/>
        <v>3.2991807182377975</v>
      </c>
      <c r="U231" s="51">
        <f t="shared" si="8"/>
        <v>0.41785773386840824</v>
      </c>
      <c r="V231" s="44"/>
    </row>
    <row r="232" spans="1:22" x14ac:dyDescent="0.25">
      <c r="A232" s="47">
        <v>2015</v>
      </c>
      <c r="B232" s="47" t="s">
        <v>271</v>
      </c>
      <c r="C232" s="47" t="s">
        <v>228</v>
      </c>
      <c r="D232" s="55">
        <v>11173</v>
      </c>
      <c r="E232" s="55">
        <v>10481</v>
      </c>
      <c r="F232" s="55">
        <v>692</v>
      </c>
      <c r="G232" s="55">
        <v>446</v>
      </c>
      <c r="H232" s="55">
        <v>9170</v>
      </c>
      <c r="I232" s="55">
        <v>202</v>
      </c>
      <c r="J232" s="55">
        <v>662</v>
      </c>
      <c r="K232" s="55">
        <v>257</v>
      </c>
      <c r="L232" s="55">
        <v>156</v>
      </c>
      <c r="M232" s="55">
        <v>82</v>
      </c>
      <c r="N232" s="55">
        <v>174</v>
      </c>
      <c r="O232" s="55">
        <v>24</v>
      </c>
      <c r="P232" s="55">
        <v>66</v>
      </c>
      <c r="Q232" s="55">
        <v>365</v>
      </c>
      <c r="R232" s="47" t="s">
        <v>272</v>
      </c>
      <c r="S232" s="56" t="s">
        <v>273</v>
      </c>
      <c r="T232" s="50">
        <f t="shared" si="7"/>
        <v>3.3784719967532473</v>
      </c>
      <c r="U232" s="51">
        <f t="shared" si="8"/>
        <v>0.42666722846996763</v>
      </c>
      <c r="V232" s="44"/>
    </row>
    <row r="233" spans="1:22" x14ac:dyDescent="0.25">
      <c r="A233" s="47">
        <v>2016</v>
      </c>
      <c r="B233" s="47" t="s">
        <v>271</v>
      </c>
      <c r="C233" s="47" t="s">
        <v>228</v>
      </c>
      <c r="D233" s="55">
        <v>11285</v>
      </c>
      <c r="E233" s="55">
        <v>10533</v>
      </c>
      <c r="F233" s="55">
        <v>752</v>
      </c>
      <c r="G233" s="55">
        <v>446</v>
      </c>
      <c r="H233" s="55">
        <v>9182</v>
      </c>
      <c r="I233" s="55">
        <v>217</v>
      </c>
      <c r="J233" s="55">
        <v>688</v>
      </c>
      <c r="K233" s="55">
        <v>273</v>
      </c>
      <c r="L233" s="55">
        <v>169</v>
      </c>
      <c r="M233" s="55">
        <v>92</v>
      </c>
      <c r="N233" s="55">
        <v>188</v>
      </c>
      <c r="O233" s="55">
        <v>30</v>
      </c>
      <c r="P233" s="55">
        <v>51</v>
      </c>
      <c r="Q233" s="55">
        <v>366</v>
      </c>
      <c r="R233" s="47" t="s">
        <v>272</v>
      </c>
      <c r="S233" s="56" t="s">
        <v>273</v>
      </c>
      <c r="T233" s="50">
        <f t="shared" si="7"/>
        <v>3.3945572824681052</v>
      </c>
      <c r="U233" s="51">
        <f t="shared" si="8"/>
        <v>0.46586904144592273</v>
      </c>
      <c r="V233" s="44"/>
    </row>
    <row r="234" spans="1:22" x14ac:dyDescent="0.25">
      <c r="A234" s="47">
        <v>2017</v>
      </c>
      <c r="B234" s="47" t="s">
        <v>271</v>
      </c>
      <c r="C234" s="47" t="s">
        <v>228</v>
      </c>
      <c r="D234" s="55">
        <v>11228</v>
      </c>
      <c r="E234" s="55">
        <v>10458</v>
      </c>
      <c r="F234" s="55">
        <v>770</v>
      </c>
      <c r="G234" s="55">
        <v>429</v>
      </c>
      <c r="H234" s="55">
        <v>9123</v>
      </c>
      <c r="I234" s="55">
        <v>223</v>
      </c>
      <c r="J234" s="55">
        <v>683</v>
      </c>
      <c r="K234" s="55">
        <v>275</v>
      </c>
      <c r="L234" s="55">
        <v>174</v>
      </c>
      <c r="M234" s="55">
        <v>96</v>
      </c>
      <c r="N234" s="55">
        <v>193</v>
      </c>
      <c r="O234" s="55">
        <v>33</v>
      </c>
      <c r="P234" s="55">
        <v>50</v>
      </c>
      <c r="Q234" s="55">
        <v>365</v>
      </c>
      <c r="R234" s="47" t="s">
        <v>272</v>
      </c>
      <c r="S234" s="56" t="s">
        <v>273</v>
      </c>
      <c r="T234" s="50">
        <f t="shared" si="7"/>
        <v>3.4116023003050016</v>
      </c>
      <c r="U234" s="51">
        <f t="shared" si="8"/>
        <v>0.4794154132503603</v>
      </c>
      <c r="V234" s="44"/>
    </row>
    <row r="235" spans="1:22" x14ac:dyDescent="0.25">
      <c r="A235" s="47">
        <v>2018</v>
      </c>
      <c r="B235" s="47" t="s">
        <v>271</v>
      </c>
      <c r="C235" s="47" t="s">
        <v>228</v>
      </c>
      <c r="D235" s="55">
        <v>10113</v>
      </c>
      <c r="E235" s="55">
        <v>9340</v>
      </c>
      <c r="F235" s="55">
        <v>773</v>
      </c>
      <c r="G235" s="55">
        <v>258</v>
      </c>
      <c r="H235" s="55">
        <v>8257</v>
      </c>
      <c r="I235" s="55">
        <v>194</v>
      </c>
      <c r="J235" s="55">
        <v>631</v>
      </c>
      <c r="K235" s="55">
        <v>260</v>
      </c>
      <c r="L235" s="55">
        <v>162</v>
      </c>
      <c r="M235" s="55">
        <v>105</v>
      </c>
      <c r="N235" s="55">
        <v>207</v>
      </c>
      <c r="O235" s="55">
        <v>39</v>
      </c>
      <c r="P235" s="55">
        <v>67</v>
      </c>
      <c r="Q235" s="55">
        <v>182</v>
      </c>
      <c r="R235" s="47" t="s">
        <v>272</v>
      </c>
      <c r="S235" s="56" t="s">
        <v>273</v>
      </c>
      <c r="T235" s="50">
        <f t="shared" si="7"/>
        <v>3.5149425906320739</v>
      </c>
      <c r="U235" s="51">
        <f t="shared" si="8"/>
        <v>0.49586173861694316</v>
      </c>
      <c r="V235" s="44"/>
    </row>
    <row r="236" spans="1:22" x14ac:dyDescent="0.25">
      <c r="A236" s="59">
        <v>2019</v>
      </c>
      <c r="B236" s="59" t="s">
        <v>271</v>
      </c>
      <c r="C236" s="59" t="s">
        <v>228</v>
      </c>
      <c r="D236" s="60">
        <v>12809</v>
      </c>
      <c r="E236" s="60">
        <v>11903</v>
      </c>
      <c r="F236" s="60">
        <v>906</v>
      </c>
      <c r="G236" s="60">
        <v>721</v>
      </c>
      <c r="H236" s="60">
        <v>10104</v>
      </c>
      <c r="I236" s="60">
        <v>301</v>
      </c>
      <c r="J236" s="60">
        <v>777</v>
      </c>
      <c r="K236" s="60">
        <v>327</v>
      </c>
      <c r="L236" s="60">
        <v>194</v>
      </c>
      <c r="M236" s="60">
        <v>120</v>
      </c>
      <c r="N236" s="60">
        <v>219</v>
      </c>
      <c r="O236" s="60">
        <v>45</v>
      </c>
      <c r="P236" s="60">
        <v>65</v>
      </c>
      <c r="Q236" s="60">
        <v>203</v>
      </c>
      <c r="R236" s="59" t="s">
        <v>272</v>
      </c>
      <c r="S236" s="61" t="s">
        <v>273</v>
      </c>
      <c r="T236" s="50">
        <f t="shared" si="7"/>
        <v>3.3761200011869819</v>
      </c>
      <c r="U236" s="51">
        <f t="shared" si="8"/>
        <v>0.55822456159626144</v>
      </c>
      <c r="V236" s="44"/>
    </row>
    <row r="237" spans="1:22" x14ac:dyDescent="0.25">
      <c r="A237" s="59">
        <v>2020</v>
      </c>
      <c r="B237" s="59" t="s">
        <v>271</v>
      </c>
      <c r="C237" s="59" t="s">
        <v>228</v>
      </c>
      <c r="D237" s="60">
        <v>7500</v>
      </c>
      <c r="E237" s="60">
        <v>7047</v>
      </c>
      <c r="F237" s="60">
        <v>424</v>
      </c>
      <c r="G237" s="60">
        <v>322</v>
      </c>
      <c r="H237" s="60">
        <v>6086</v>
      </c>
      <c r="I237" s="60">
        <v>112</v>
      </c>
      <c r="J237" s="60">
        <v>526</v>
      </c>
      <c r="K237" s="60">
        <v>120</v>
      </c>
      <c r="L237" s="60">
        <v>76</v>
      </c>
      <c r="M237" s="60">
        <v>15</v>
      </c>
      <c r="N237" s="60">
        <v>185</v>
      </c>
      <c r="O237" s="60">
        <v>29</v>
      </c>
      <c r="P237" s="60">
        <v>51</v>
      </c>
      <c r="Q237" s="60">
        <v>345</v>
      </c>
      <c r="R237" s="59" t="s">
        <v>272</v>
      </c>
      <c r="S237" s="61" t="s">
        <v>273</v>
      </c>
      <c r="T237" s="50">
        <f t="shared" si="7"/>
        <v>3.8903093750000002</v>
      </c>
      <c r="U237" s="51">
        <f t="shared" si="8"/>
        <v>0.30103213943750001</v>
      </c>
      <c r="V237" s="44"/>
    </row>
    <row r="238" spans="1:22" x14ac:dyDescent="0.25">
      <c r="A238" s="59">
        <v>2021</v>
      </c>
      <c r="B238" s="59" t="s">
        <v>271</v>
      </c>
      <c r="C238" s="59" t="s">
        <v>228</v>
      </c>
      <c r="D238" s="60">
        <v>10149</v>
      </c>
      <c r="E238" s="60">
        <v>9564</v>
      </c>
      <c r="F238" s="60">
        <v>552</v>
      </c>
      <c r="G238" s="60">
        <v>349</v>
      </c>
      <c r="H238" s="60">
        <v>8331</v>
      </c>
      <c r="I238" s="60">
        <v>154</v>
      </c>
      <c r="J238" s="60">
        <v>729</v>
      </c>
      <c r="K238" s="60">
        <v>156</v>
      </c>
      <c r="L238" s="60">
        <v>100</v>
      </c>
      <c r="M238" s="60">
        <v>18</v>
      </c>
      <c r="N238" s="60">
        <v>238</v>
      </c>
      <c r="O238" s="60">
        <v>39</v>
      </c>
      <c r="P238" s="60">
        <v>62</v>
      </c>
      <c r="Q238" s="60">
        <v>346</v>
      </c>
      <c r="R238" s="59" t="s">
        <v>272</v>
      </c>
      <c r="S238" s="61" t="s">
        <v>273</v>
      </c>
      <c r="T238" s="50">
        <f t="shared" si="7"/>
        <v>3.8711254838503861</v>
      </c>
      <c r="U238" s="51">
        <f t="shared" si="8"/>
        <v>0.38997718124308789</v>
      </c>
      <c r="V238" s="44"/>
    </row>
    <row r="239" spans="1:22" x14ac:dyDescent="0.25">
      <c r="A239" s="59">
        <v>2022</v>
      </c>
      <c r="B239" s="59" t="s">
        <v>271</v>
      </c>
      <c r="C239" s="59" t="s">
        <v>228</v>
      </c>
      <c r="D239" s="60">
        <v>11697</v>
      </c>
      <c r="E239" s="60">
        <v>11102</v>
      </c>
      <c r="F239" s="60">
        <v>565</v>
      </c>
      <c r="G239" s="60">
        <v>462</v>
      </c>
      <c r="H239" s="60">
        <v>9621</v>
      </c>
      <c r="I239" s="60">
        <v>180</v>
      </c>
      <c r="J239" s="60">
        <v>839</v>
      </c>
      <c r="K239" s="60">
        <v>157</v>
      </c>
      <c r="L239" s="60">
        <v>100</v>
      </c>
      <c r="M239" s="60">
        <v>18</v>
      </c>
      <c r="N239" s="60">
        <v>236</v>
      </c>
      <c r="O239" s="60">
        <v>53</v>
      </c>
      <c r="P239" s="60">
        <v>62</v>
      </c>
      <c r="Q239" s="60">
        <v>365</v>
      </c>
      <c r="R239" s="59" t="s">
        <v>272</v>
      </c>
      <c r="S239" s="61" t="s">
        <v>273</v>
      </c>
      <c r="T239" s="50">
        <f t="shared" si="7"/>
        <v>3.8058916846742017</v>
      </c>
      <c r="U239" s="51">
        <f t="shared" si="8"/>
        <v>0.39243500633596862</v>
      </c>
      <c r="V239" s="44"/>
    </row>
    <row r="240" spans="1:22" ht="13.8" thickBot="1" x14ac:dyDescent="0.3">
      <c r="A240" s="66">
        <v>2023</v>
      </c>
      <c r="B240" s="66" t="s">
        <v>271</v>
      </c>
      <c r="C240" s="66" t="s">
        <v>228</v>
      </c>
      <c r="D240" s="67">
        <v>11971</v>
      </c>
      <c r="E240" s="67">
        <v>11385</v>
      </c>
      <c r="F240" s="67">
        <v>554</v>
      </c>
      <c r="G240" s="67">
        <v>482</v>
      </c>
      <c r="H240" s="67">
        <v>9864</v>
      </c>
      <c r="I240" s="67">
        <v>179</v>
      </c>
      <c r="J240" s="67">
        <v>860</v>
      </c>
      <c r="K240" s="67">
        <v>147</v>
      </c>
      <c r="L240" s="67">
        <v>102</v>
      </c>
      <c r="M240" s="67">
        <v>18</v>
      </c>
      <c r="N240" s="67">
        <v>216</v>
      </c>
      <c r="O240" s="67">
        <v>72</v>
      </c>
      <c r="P240" s="67">
        <v>61</v>
      </c>
      <c r="Q240" s="67">
        <v>364</v>
      </c>
      <c r="R240" s="66" t="s">
        <v>272</v>
      </c>
      <c r="S240" s="68" t="s">
        <v>273</v>
      </c>
      <c r="T240" s="50">
        <f t="shared" si="7"/>
        <v>3.7060536713471279</v>
      </c>
      <c r="U240" s="51">
        <f t="shared" si="8"/>
        <v>0.37470055644155137</v>
      </c>
      <c r="V240" s="52"/>
    </row>
    <row r="241" spans="1:22" x14ac:dyDescent="0.25">
      <c r="A241" s="46">
        <v>2002</v>
      </c>
      <c r="B241" s="46" t="s">
        <v>274</v>
      </c>
      <c r="C241" s="46" t="s">
        <v>228</v>
      </c>
      <c r="D241" s="48">
        <v>11821</v>
      </c>
      <c r="E241" s="48">
        <v>10871</v>
      </c>
      <c r="F241" s="48">
        <v>950</v>
      </c>
      <c r="G241" s="48">
        <v>468</v>
      </c>
      <c r="H241" s="48">
        <v>9786</v>
      </c>
      <c r="I241" s="48">
        <v>181</v>
      </c>
      <c r="J241" s="48">
        <v>435</v>
      </c>
      <c r="K241" s="48">
        <v>338</v>
      </c>
      <c r="L241" s="48">
        <v>161</v>
      </c>
      <c r="M241" s="48">
        <v>148</v>
      </c>
      <c r="N241" s="48">
        <v>227</v>
      </c>
      <c r="O241" s="48">
        <v>77</v>
      </c>
      <c r="P241" s="48">
        <v>53</v>
      </c>
      <c r="Q241" s="48">
        <v>365</v>
      </c>
      <c r="R241" s="46" t="s">
        <v>57</v>
      </c>
      <c r="S241" s="49" t="s">
        <v>275</v>
      </c>
      <c r="T241" s="50">
        <f t="shared" si="7"/>
        <v>3.3576179384057077</v>
      </c>
      <c r="U241" s="51">
        <f t="shared" si="8"/>
        <v>0.58212701007108958</v>
      </c>
      <c r="V241" s="52">
        <f>IF(SLOPE(U241:U262,A241:A262)&gt;0,SLOPE(U241:U262,A241:A262),0)</f>
        <v>0</v>
      </c>
    </row>
    <row r="242" spans="1:22" x14ac:dyDescent="0.25">
      <c r="A242" s="47">
        <v>2003</v>
      </c>
      <c r="B242" s="47" t="s">
        <v>274</v>
      </c>
      <c r="C242" s="47" t="s">
        <v>228</v>
      </c>
      <c r="D242" s="55">
        <v>12073</v>
      </c>
      <c r="E242" s="55">
        <v>11085</v>
      </c>
      <c r="F242" s="55">
        <v>988</v>
      </c>
      <c r="G242" s="55">
        <v>486</v>
      </c>
      <c r="H242" s="55">
        <v>9919</v>
      </c>
      <c r="I242" s="55">
        <v>185</v>
      </c>
      <c r="J242" s="55">
        <v>495</v>
      </c>
      <c r="K242" s="55">
        <v>326</v>
      </c>
      <c r="L242" s="55">
        <v>180</v>
      </c>
      <c r="M242" s="55">
        <v>172</v>
      </c>
      <c r="N242" s="55">
        <v>241</v>
      </c>
      <c r="O242" s="55">
        <v>68</v>
      </c>
      <c r="P242" s="55">
        <v>54</v>
      </c>
      <c r="Q242" s="55">
        <v>365</v>
      </c>
      <c r="R242" s="47" t="s">
        <v>57</v>
      </c>
      <c r="S242" s="56" t="s">
        <v>275</v>
      </c>
      <c r="T242" s="50">
        <f t="shared" si="7"/>
        <v>3.4966687889833459</v>
      </c>
      <c r="U242" s="51">
        <f t="shared" si="8"/>
        <v>0.63048434934158704</v>
      </c>
      <c r="V242" s="44"/>
    </row>
    <row r="243" spans="1:22" x14ac:dyDescent="0.25">
      <c r="A243" s="47">
        <v>2004</v>
      </c>
      <c r="B243" s="47" t="s">
        <v>274</v>
      </c>
      <c r="C243" s="47" t="s">
        <v>228</v>
      </c>
      <c r="D243" s="55">
        <v>12232</v>
      </c>
      <c r="E243" s="55">
        <v>11229</v>
      </c>
      <c r="F243" s="55">
        <v>1003</v>
      </c>
      <c r="G243" s="55">
        <v>454</v>
      </c>
      <c r="H243" s="55">
        <v>10059</v>
      </c>
      <c r="I243" s="55">
        <v>198</v>
      </c>
      <c r="J243" s="55">
        <v>518</v>
      </c>
      <c r="K243" s="55">
        <v>334</v>
      </c>
      <c r="L243" s="55">
        <v>186</v>
      </c>
      <c r="M243" s="55">
        <v>174</v>
      </c>
      <c r="N243" s="55">
        <v>245</v>
      </c>
      <c r="O243" s="55">
        <v>64</v>
      </c>
      <c r="P243" s="55">
        <v>54</v>
      </c>
      <c r="Q243" s="55">
        <v>366</v>
      </c>
      <c r="R243" s="47" t="s">
        <v>57</v>
      </c>
      <c r="S243" s="56" t="s">
        <v>275</v>
      </c>
      <c r="T243" s="50">
        <f t="shared" si="7"/>
        <v>3.497811742993675</v>
      </c>
      <c r="U243" s="51">
        <f t="shared" si="8"/>
        <v>0.64026569502563468</v>
      </c>
      <c r="V243" s="44"/>
    </row>
    <row r="244" spans="1:22" x14ac:dyDescent="0.25">
      <c r="A244" s="47">
        <v>2005</v>
      </c>
      <c r="B244" s="47" t="s">
        <v>274</v>
      </c>
      <c r="C244" s="47" t="s">
        <v>228</v>
      </c>
      <c r="D244" s="55">
        <v>12094</v>
      </c>
      <c r="E244" s="55">
        <v>11104</v>
      </c>
      <c r="F244" s="55">
        <v>990</v>
      </c>
      <c r="G244" s="55">
        <v>449</v>
      </c>
      <c r="H244" s="55">
        <v>9931</v>
      </c>
      <c r="I244" s="55">
        <v>190</v>
      </c>
      <c r="J244" s="55">
        <v>534</v>
      </c>
      <c r="K244" s="55">
        <v>325</v>
      </c>
      <c r="L244" s="55">
        <v>185</v>
      </c>
      <c r="M244" s="55">
        <v>169</v>
      </c>
      <c r="N244" s="55">
        <v>257</v>
      </c>
      <c r="O244" s="55">
        <v>54</v>
      </c>
      <c r="P244" s="55">
        <v>54</v>
      </c>
      <c r="Q244" s="55">
        <v>365</v>
      </c>
      <c r="R244" s="47" t="s">
        <v>57</v>
      </c>
      <c r="S244" s="56" t="s">
        <v>275</v>
      </c>
      <c r="T244" s="50">
        <f t="shared" si="7"/>
        <v>3.5626184809520982</v>
      </c>
      <c r="U244" s="51">
        <f t="shared" si="8"/>
        <v>0.64367609404602033</v>
      </c>
      <c r="V244" s="44"/>
    </row>
    <row r="245" spans="1:22" x14ac:dyDescent="0.25">
      <c r="A245" s="47">
        <v>2006</v>
      </c>
      <c r="B245" s="47" t="s">
        <v>274</v>
      </c>
      <c r="C245" s="47" t="s">
        <v>228</v>
      </c>
      <c r="D245" s="55">
        <v>12039</v>
      </c>
      <c r="E245" s="55">
        <v>11103</v>
      </c>
      <c r="F245" s="55">
        <v>936</v>
      </c>
      <c r="G245" s="55">
        <v>438</v>
      </c>
      <c r="H245" s="55">
        <v>9923</v>
      </c>
      <c r="I245" s="55">
        <v>189</v>
      </c>
      <c r="J245" s="55">
        <v>554</v>
      </c>
      <c r="K245" s="55">
        <v>320</v>
      </c>
      <c r="L245" s="55">
        <v>177</v>
      </c>
      <c r="M245" s="55">
        <v>156</v>
      </c>
      <c r="N245" s="55">
        <v>236</v>
      </c>
      <c r="O245" s="55">
        <v>46</v>
      </c>
      <c r="P245" s="55">
        <v>54</v>
      </c>
      <c r="Q245" s="55">
        <v>365</v>
      </c>
      <c r="R245" s="47" t="s">
        <v>57</v>
      </c>
      <c r="S245" s="56" t="s">
        <v>275</v>
      </c>
      <c r="T245" s="50">
        <f t="shared" si="7"/>
        <v>3.5090138507373827</v>
      </c>
      <c r="U245" s="51">
        <f t="shared" si="8"/>
        <v>0.59940974598295971</v>
      </c>
      <c r="V245" s="44"/>
    </row>
    <row r="246" spans="1:22" x14ac:dyDescent="0.25">
      <c r="A246" s="59">
        <v>2007</v>
      </c>
      <c r="B246" s="59" t="s">
        <v>274</v>
      </c>
      <c r="C246" s="59" t="s">
        <v>228</v>
      </c>
      <c r="D246" s="60">
        <v>12133</v>
      </c>
      <c r="E246" s="60">
        <v>11204</v>
      </c>
      <c r="F246" s="60">
        <v>929</v>
      </c>
      <c r="G246" s="60">
        <v>451</v>
      </c>
      <c r="H246" s="60">
        <v>9990</v>
      </c>
      <c r="I246" s="60">
        <v>183</v>
      </c>
      <c r="J246" s="60">
        <v>580</v>
      </c>
      <c r="K246" s="60">
        <v>335</v>
      </c>
      <c r="L246" s="60">
        <v>185</v>
      </c>
      <c r="M246" s="60">
        <v>143</v>
      </c>
      <c r="N246" s="60">
        <v>214</v>
      </c>
      <c r="O246" s="60">
        <v>52</v>
      </c>
      <c r="P246" s="60">
        <v>53</v>
      </c>
      <c r="Q246" s="60">
        <v>348</v>
      </c>
      <c r="R246" s="59" t="s">
        <v>57</v>
      </c>
      <c r="S246" s="61" t="s">
        <v>275</v>
      </c>
      <c r="T246" s="50">
        <f t="shared" si="7"/>
        <v>3.3695745816759448</v>
      </c>
      <c r="U246" s="51">
        <f t="shared" si="8"/>
        <v>0.57128609851379386</v>
      </c>
      <c r="V246" s="44"/>
    </row>
    <row r="247" spans="1:22" x14ac:dyDescent="0.25">
      <c r="A247" s="47">
        <v>2008</v>
      </c>
      <c r="B247" s="47" t="s">
        <v>274</v>
      </c>
      <c r="C247" s="47" t="s">
        <v>228</v>
      </c>
      <c r="D247" s="55">
        <v>11625</v>
      </c>
      <c r="E247" s="55">
        <v>10744</v>
      </c>
      <c r="F247" s="55">
        <v>882</v>
      </c>
      <c r="G247" s="55">
        <v>413</v>
      </c>
      <c r="H247" s="55">
        <v>9584</v>
      </c>
      <c r="I247" s="55">
        <v>175</v>
      </c>
      <c r="J247" s="55">
        <v>572</v>
      </c>
      <c r="K247" s="55">
        <v>289</v>
      </c>
      <c r="L247" s="55">
        <v>180</v>
      </c>
      <c r="M247" s="55">
        <v>139</v>
      </c>
      <c r="N247" s="55">
        <v>222</v>
      </c>
      <c r="O247" s="55">
        <v>51</v>
      </c>
      <c r="P247" s="55">
        <v>53</v>
      </c>
      <c r="Q247" s="55">
        <v>366</v>
      </c>
      <c r="R247" s="47" t="s">
        <v>57</v>
      </c>
      <c r="S247" s="56" t="s">
        <v>275</v>
      </c>
      <c r="T247" s="50">
        <f t="shared" si="7"/>
        <v>3.5195579585964096</v>
      </c>
      <c r="U247" s="51">
        <f t="shared" si="8"/>
        <v>0.56652564680547102</v>
      </c>
      <c r="V247" s="44"/>
    </row>
    <row r="248" spans="1:22" x14ac:dyDescent="0.25">
      <c r="A248" s="47">
        <v>2009</v>
      </c>
      <c r="B248" s="47" t="s">
        <v>274</v>
      </c>
      <c r="C248" s="47" t="s">
        <v>228</v>
      </c>
      <c r="D248" s="55">
        <v>11994</v>
      </c>
      <c r="E248" s="55">
        <v>11103</v>
      </c>
      <c r="F248" s="55">
        <v>891</v>
      </c>
      <c r="G248" s="55">
        <v>450</v>
      </c>
      <c r="H248" s="55">
        <v>9886</v>
      </c>
      <c r="I248" s="55">
        <v>178</v>
      </c>
      <c r="J248" s="55">
        <v>590</v>
      </c>
      <c r="K248" s="55">
        <v>281</v>
      </c>
      <c r="L248" s="55">
        <v>178</v>
      </c>
      <c r="M248" s="55">
        <v>146</v>
      </c>
      <c r="N248" s="55">
        <v>237</v>
      </c>
      <c r="O248" s="55">
        <v>48</v>
      </c>
      <c r="P248" s="55">
        <v>54</v>
      </c>
      <c r="Q248" s="55">
        <v>365</v>
      </c>
      <c r="R248" s="47" t="s">
        <v>57</v>
      </c>
      <c r="S248" s="56" t="s">
        <v>275</v>
      </c>
      <c r="T248" s="50">
        <f t="shared" si="7"/>
        <v>3.6072166624604982</v>
      </c>
      <c r="U248" s="51">
        <f t="shared" si="8"/>
        <v>0.58656048344104539</v>
      </c>
      <c r="V248" s="44"/>
    </row>
    <row r="249" spans="1:22" x14ac:dyDescent="0.25">
      <c r="A249" s="59">
        <v>2010</v>
      </c>
      <c r="B249" s="59" t="s">
        <v>274</v>
      </c>
      <c r="C249" s="59" t="s">
        <v>228</v>
      </c>
      <c r="D249" s="60">
        <v>12420</v>
      </c>
      <c r="E249" s="60">
        <v>11503</v>
      </c>
      <c r="F249" s="60">
        <v>916</v>
      </c>
      <c r="G249" s="60">
        <v>447</v>
      </c>
      <c r="H249" s="60">
        <v>10240</v>
      </c>
      <c r="I249" s="60">
        <v>187</v>
      </c>
      <c r="J249" s="60">
        <v>629</v>
      </c>
      <c r="K249" s="60">
        <v>298</v>
      </c>
      <c r="L249" s="60">
        <v>184</v>
      </c>
      <c r="M249" s="60">
        <v>148</v>
      </c>
      <c r="N249" s="60">
        <v>236</v>
      </c>
      <c r="O249" s="60">
        <v>50</v>
      </c>
      <c r="P249" s="60">
        <v>54</v>
      </c>
      <c r="Q249" s="60">
        <v>365</v>
      </c>
      <c r="R249" s="59" t="s">
        <v>57</v>
      </c>
      <c r="S249" s="61" t="s">
        <v>275</v>
      </c>
      <c r="T249" s="50">
        <f t="shared" si="7"/>
        <v>3.5532121443436133</v>
      </c>
      <c r="U249" s="51">
        <f t="shared" si="8"/>
        <v>0.59399047416992179</v>
      </c>
      <c r="V249" s="44"/>
    </row>
    <row r="250" spans="1:22" x14ac:dyDescent="0.25">
      <c r="A250" s="47">
        <v>2011</v>
      </c>
      <c r="B250" s="47" t="s">
        <v>274</v>
      </c>
      <c r="C250" s="47" t="s">
        <v>228</v>
      </c>
      <c r="D250" s="55">
        <v>12371</v>
      </c>
      <c r="E250" s="55">
        <v>11487</v>
      </c>
      <c r="F250" s="55">
        <v>885</v>
      </c>
      <c r="G250" s="55">
        <v>461</v>
      </c>
      <c r="H250" s="55">
        <v>10197</v>
      </c>
      <c r="I250" s="55">
        <v>186</v>
      </c>
      <c r="J250" s="55">
        <v>642</v>
      </c>
      <c r="K250" s="55">
        <v>291</v>
      </c>
      <c r="L250" s="55">
        <v>184</v>
      </c>
      <c r="M250" s="55">
        <v>135</v>
      </c>
      <c r="N250" s="55">
        <v>233</v>
      </c>
      <c r="O250" s="55">
        <v>41</v>
      </c>
      <c r="P250" s="55">
        <v>59</v>
      </c>
      <c r="Q250" s="55">
        <v>365</v>
      </c>
      <c r="R250" s="47" t="s">
        <v>57</v>
      </c>
      <c r="S250" s="56" t="s">
        <v>275</v>
      </c>
      <c r="T250" s="50">
        <f t="shared" si="7"/>
        <v>3.559146281108597</v>
      </c>
      <c r="U250" s="51">
        <f t="shared" si="8"/>
        <v>0.57484661372755219</v>
      </c>
      <c r="V250" s="44"/>
    </row>
    <row r="251" spans="1:22" x14ac:dyDescent="0.25">
      <c r="A251" s="47">
        <v>2012</v>
      </c>
      <c r="B251" s="47" t="s">
        <v>274</v>
      </c>
      <c r="C251" s="47" t="s">
        <v>228</v>
      </c>
      <c r="D251" s="55">
        <v>12083</v>
      </c>
      <c r="E251" s="55">
        <v>11228</v>
      </c>
      <c r="F251" s="55">
        <v>856</v>
      </c>
      <c r="G251" s="55">
        <v>443</v>
      </c>
      <c r="H251" s="55">
        <v>9941</v>
      </c>
      <c r="I251" s="55">
        <v>187</v>
      </c>
      <c r="J251" s="55">
        <v>657</v>
      </c>
      <c r="K251" s="55">
        <v>283</v>
      </c>
      <c r="L251" s="55">
        <v>180</v>
      </c>
      <c r="M251" s="55">
        <v>130</v>
      </c>
      <c r="N251" s="55">
        <v>221</v>
      </c>
      <c r="O251" s="55">
        <v>42</v>
      </c>
      <c r="P251" s="55">
        <v>68</v>
      </c>
      <c r="Q251" s="55">
        <v>366</v>
      </c>
      <c r="R251" s="47" t="s">
        <v>57</v>
      </c>
      <c r="S251" s="56" t="s">
        <v>275</v>
      </c>
      <c r="T251" s="50">
        <f t="shared" si="7"/>
        <v>3.5355014579986861</v>
      </c>
      <c r="U251" s="51">
        <f t="shared" si="8"/>
        <v>0.55231603776855476</v>
      </c>
      <c r="V251" s="44"/>
    </row>
    <row r="252" spans="1:22" x14ac:dyDescent="0.25">
      <c r="A252" s="47">
        <v>2013</v>
      </c>
      <c r="B252" s="47" t="s">
        <v>274</v>
      </c>
      <c r="C252" s="47" t="s">
        <v>228</v>
      </c>
      <c r="D252" s="55">
        <v>12086</v>
      </c>
      <c r="E252" s="55">
        <v>11263</v>
      </c>
      <c r="F252" s="55">
        <v>823</v>
      </c>
      <c r="G252" s="55">
        <v>437</v>
      </c>
      <c r="H252" s="55">
        <v>9972</v>
      </c>
      <c r="I252" s="55">
        <v>187</v>
      </c>
      <c r="J252" s="55">
        <v>667</v>
      </c>
      <c r="K252" s="55">
        <v>272</v>
      </c>
      <c r="L252" s="55">
        <v>173</v>
      </c>
      <c r="M252" s="55">
        <v>125</v>
      </c>
      <c r="N252" s="55">
        <v>221</v>
      </c>
      <c r="O252" s="55">
        <v>33</v>
      </c>
      <c r="P252" s="55">
        <v>66</v>
      </c>
      <c r="Q252" s="55">
        <v>365</v>
      </c>
      <c r="R252" s="47" t="s">
        <v>57</v>
      </c>
      <c r="S252" s="56" t="s">
        <v>275</v>
      </c>
      <c r="T252" s="50">
        <f t="shared" si="7"/>
        <v>3.5785464047922675</v>
      </c>
      <c r="U252" s="51">
        <f t="shared" si="8"/>
        <v>0.53748872363378652</v>
      </c>
      <c r="V252" s="44"/>
    </row>
    <row r="253" spans="1:22" x14ac:dyDescent="0.25">
      <c r="A253" s="47">
        <v>2014</v>
      </c>
      <c r="B253" s="47" t="s">
        <v>274</v>
      </c>
      <c r="C253" s="47" t="s">
        <v>228</v>
      </c>
      <c r="D253" s="55">
        <v>12153</v>
      </c>
      <c r="E253" s="55">
        <v>11306</v>
      </c>
      <c r="F253" s="55">
        <v>847</v>
      </c>
      <c r="G253" s="55">
        <v>414</v>
      </c>
      <c r="H253" s="55">
        <v>9989</v>
      </c>
      <c r="I253" s="55">
        <v>197</v>
      </c>
      <c r="J253" s="55">
        <v>707</v>
      </c>
      <c r="K253" s="55">
        <v>273</v>
      </c>
      <c r="L253" s="55">
        <v>167</v>
      </c>
      <c r="M253" s="55">
        <v>114</v>
      </c>
      <c r="N253" s="55">
        <v>252</v>
      </c>
      <c r="O253" s="55">
        <v>41</v>
      </c>
      <c r="P253" s="55">
        <v>58</v>
      </c>
      <c r="Q253" s="55">
        <v>365</v>
      </c>
      <c r="R253" s="47" t="s">
        <v>57</v>
      </c>
      <c r="S253" s="56" t="s">
        <v>275</v>
      </c>
      <c r="T253" s="50">
        <f t="shared" si="7"/>
        <v>3.6295842907758074</v>
      </c>
      <c r="U253" s="51">
        <f t="shared" si="8"/>
        <v>0.5610520657073973</v>
      </c>
      <c r="V253" s="44"/>
    </row>
    <row r="254" spans="1:22" x14ac:dyDescent="0.25">
      <c r="A254" s="47">
        <v>2015</v>
      </c>
      <c r="B254" s="47" t="s">
        <v>274</v>
      </c>
      <c r="C254" s="47" t="s">
        <v>228</v>
      </c>
      <c r="D254" s="55">
        <v>12496</v>
      </c>
      <c r="E254" s="55">
        <v>11679</v>
      </c>
      <c r="F254" s="55">
        <v>817</v>
      </c>
      <c r="G254" s="55">
        <v>454</v>
      </c>
      <c r="H254" s="55">
        <v>10246</v>
      </c>
      <c r="I254" s="55">
        <v>197</v>
      </c>
      <c r="J254" s="55">
        <v>783</v>
      </c>
      <c r="K254" s="55">
        <v>260</v>
      </c>
      <c r="L254" s="55">
        <v>163</v>
      </c>
      <c r="M254" s="55">
        <v>108</v>
      </c>
      <c r="N254" s="55">
        <v>253</v>
      </c>
      <c r="O254" s="55">
        <v>34</v>
      </c>
      <c r="P254" s="55">
        <v>59</v>
      </c>
      <c r="Q254" s="55">
        <v>365</v>
      </c>
      <c r="R254" s="47" t="s">
        <v>57</v>
      </c>
      <c r="S254" s="56" t="s">
        <v>275</v>
      </c>
      <c r="T254" s="50">
        <f t="shared" si="7"/>
        <v>3.6806687826515705</v>
      </c>
      <c r="U254" s="51">
        <f t="shared" si="8"/>
        <v>0.54879691716530565</v>
      </c>
      <c r="V254" s="44"/>
    </row>
    <row r="255" spans="1:22" x14ac:dyDescent="0.25">
      <c r="A255" s="47">
        <v>2016</v>
      </c>
      <c r="B255" s="47" t="s">
        <v>274</v>
      </c>
      <c r="C255" s="47" t="s">
        <v>228</v>
      </c>
      <c r="D255" s="55">
        <v>12885</v>
      </c>
      <c r="E255" s="55">
        <v>12025</v>
      </c>
      <c r="F255" s="55">
        <v>859</v>
      </c>
      <c r="G255" s="55">
        <v>470</v>
      </c>
      <c r="H255" s="55">
        <v>10485</v>
      </c>
      <c r="I255" s="55">
        <v>214</v>
      </c>
      <c r="J255" s="55">
        <v>857</v>
      </c>
      <c r="K255" s="55">
        <v>291</v>
      </c>
      <c r="L255" s="55">
        <v>178</v>
      </c>
      <c r="M255" s="55">
        <v>102</v>
      </c>
      <c r="N255" s="55">
        <v>258</v>
      </c>
      <c r="O255" s="55">
        <v>30</v>
      </c>
      <c r="P255" s="55">
        <v>57</v>
      </c>
      <c r="Q255" s="55">
        <v>366</v>
      </c>
      <c r="R255" s="47" t="s">
        <v>57</v>
      </c>
      <c r="S255" s="56" t="s">
        <v>275</v>
      </c>
      <c r="T255" s="50">
        <f t="shared" si="7"/>
        <v>3.590946069080144</v>
      </c>
      <c r="U255" s="51">
        <f t="shared" si="8"/>
        <v>0.5629436378845214</v>
      </c>
      <c r="V255" s="44"/>
    </row>
    <row r="256" spans="1:22" x14ac:dyDescent="0.25">
      <c r="A256" s="47">
        <v>2017</v>
      </c>
      <c r="B256" s="47" t="s">
        <v>274</v>
      </c>
      <c r="C256" s="47" t="s">
        <v>228</v>
      </c>
      <c r="D256" s="55">
        <v>13176</v>
      </c>
      <c r="E256" s="55">
        <v>12293</v>
      </c>
      <c r="F256" s="55">
        <v>883</v>
      </c>
      <c r="G256" s="55">
        <v>478</v>
      </c>
      <c r="H256" s="55">
        <v>10691</v>
      </c>
      <c r="I256" s="55">
        <v>219</v>
      </c>
      <c r="J256" s="55">
        <v>906</v>
      </c>
      <c r="K256" s="55">
        <v>294</v>
      </c>
      <c r="L256" s="55">
        <v>188</v>
      </c>
      <c r="M256" s="55">
        <v>101</v>
      </c>
      <c r="N256" s="55">
        <v>264</v>
      </c>
      <c r="O256" s="55">
        <v>35</v>
      </c>
      <c r="P256" s="55">
        <v>58</v>
      </c>
      <c r="Q256" s="55">
        <v>365</v>
      </c>
      <c r="R256" s="47" t="s">
        <v>57</v>
      </c>
      <c r="S256" s="56" t="s">
        <v>275</v>
      </c>
      <c r="T256" s="50">
        <f t="shared" si="7"/>
        <v>3.5889328784899375</v>
      </c>
      <c r="U256" s="51">
        <f t="shared" si="8"/>
        <v>0.57834756103645713</v>
      </c>
      <c r="V256" s="44"/>
    </row>
    <row r="257" spans="1:22" x14ac:dyDescent="0.25">
      <c r="A257" s="47">
        <v>2018</v>
      </c>
      <c r="B257" s="47" t="s">
        <v>274</v>
      </c>
      <c r="C257" s="47" t="s">
        <v>228</v>
      </c>
      <c r="D257" s="55">
        <v>13330</v>
      </c>
      <c r="E257" s="55">
        <v>12401</v>
      </c>
      <c r="F257" s="55">
        <v>930</v>
      </c>
      <c r="G257" s="55">
        <v>508</v>
      </c>
      <c r="H257" s="55">
        <v>10735</v>
      </c>
      <c r="I257" s="55">
        <v>235</v>
      </c>
      <c r="J257" s="55">
        <v>923</v>
      </c>
      <c r="K257" s="55">
        <v>312</v>
      </c>
      <c r="L257" s="55">
        <v>196</v>
      </c>
      <c r="M257" s="55">
        <v>109</v>
      </c>
      <c r="N257" s="55">
        <v>274</v>
      </c>
      <c r="O257" s="55">
        <v>38</v>
      </c>
      <c r="P257" s="55">
        <v>59</v>
      </c>
      <c r="Q257" s="55">
        <v>365</v>
      </c>
      <c r="R257" s="47" t="s">
        <v>57</v>
      </c>
      <c r="S257" s="56" t="s">
        <v>275</v>
      </c>
      <c r="T257" s="50">
        <f t="shared" si="7"/>
        <v>3.5727807328108172</v>
      </c>
      <c r="U257" s="51">
        <f t="shared" si="8"/>
        <v>0.60639020987631598</v>
      </c>
      <c r="V257" s="44"/>
    </row>
    <row r="258" spans="1:22" x14ac:dyDescent="0.25">
      <c r="A258" s="47">
        <v>2019</v>
      </c>
      <c r="B258" s="47" t="s">
        <v>274</v>
      </c>
      <c r="C258" s="47" t="s">
        <v>228</v>
      </c>
      <c r="D258" s="55">
        <v>11202</v>
      </c>
      <c r="E258" s="55">
        <v>10262</v>
      </c>
      <c r="F258" s="55">
        <v>940</v>
      </c>
      <c r="G258" s="55">
        <v>123</v>
      </c>
      <c r="H258" s="55">
        <v>9181</v>
      </c>
      <c r="I258" s="55">
        <v>172</v>
      </c>
      <c r="J258" s="55">
        <v>786</v>
      </c>
      <c r="K258" s="55">
        <v>301</v>
      </c>
      <c r="L258" s="55">
        <v>199</v>
      </c>
      <c r="M258" s="55">
        <v>115</v>
      </c>
      <c r="N258" s="55">
        <v>287</v>
      </c>
      <c r="O258" s="55">
        <v>37</v>
      </c>
      <c r="P258" s="55">
        <v>59</v>
      </c>
      <c r="Q258" s="55">
        <v>138</v>
      </c>
      <c r="R258" s="47" t="s">
        <v>57</v>
      </c>
      <c r="S258" s="56" t="s">
        <v>275</v>
      </c>
      <c r="T258" s="50">
        <f t="shared" si="7"/>
        <v>3.6541854374147196</v>
      </c>
      <c r="U258" s="51">
        <f t="shared" si="8"/>
        <v>0.6268755117884951</v>
      </c>
      <c r="V258" s="44"/>
    </row>
    <row r="259" spans="1:22" x14ac:dyDescent="0.25">
      <c r="A259" s="59">
        <v>2020</v>
      </c>
      <c r="B259" s="59" t="s">
        <v>274</v>
      </c>
      <c r="C259" s="59" t="s">
        <v>228</v>
      </c>
      <c r="D259" s="60">
        <v>9422</v>
      </c>
      <c r="E259" s="60">
        <v>8722</v>
      </c>
      <c r="F259" s="60">
        <v>673</v>
      </c>
      <c r="G259" s="60">
        <v>343</v>
      </c>
      <c r="H259" s="60">
        <v>7633</v>
      </c>
      <c r="I259" s="60">
        <v>109</v>
      </c>
      <c r="J259" s="60">
        <v>638</v>
      </c>
      <c r="K259" s="60">
        <v>189</v>
      </c>
      <c r="L259" s="60">
        <v>90</v>
      </c>
      <c r="M259" s="60">
        <v>28</v>
      </c>
      <c r="N259" s="60">
        <v>331</v>
      </c>
      <c r="O259" s="60">
        <v>34</v>
      </c>
      <c r="P259" s="60">
        <v>56</v>
      </c>
      <c r="Q259" s="60">
        <v>346</v>
      </c>
      <c r="R259" s="59" t="s">
        <v>57</v>
      </c>
      <c r="S259" s="61" t="s">
        <v>275</v>
      </c>
      <c r="T259" s="50">
        <f t="shared" ref="T259:T322" si="9">K259*$AE$2*$AH$2/SUM(K259:O259)+K259*$AE$3*$AI$2/SUM(K259:O259)+$AH$7*L259*$AH$4*$AE$4/SUM(K259:O259)+$AI$7*L259*$AH$4*$AE$6/SUM(K259:O259)+$AJ$7*L259*$AH$4*$AE$7/SUM(K259:O259)+$AK$7*L259*$AH$4*$AE$9/SUM(K259:O259)+L259*$AI$4*$AH$7*$AE$5/SUM(K259:O259)+L259*$AI$4*$AE$8*$AJ$7/SUM(K259:O259)+M259*$AH$4*$AE$10/SUM(K259:O259)+M259*$AI$4*$AE$11/SUM(K259:O259)+N259*$AH$4*$AE$12/SUM(K259:O259)+N259*$AI$4*$AE$13/SUM(K259:O259)+O259*$AE$17*$AK$17/SUM(K259:O259)+O259*$AE$16*$AJ$17/SUM(K259:O259)+O259*$AE$15*$AI$17/SUM(K259:O259)+O259*$AE$14*$AH$17/SUM(K259:O259)</f>
        <v>4.0742709459577284</v>
      </c>
      <c r="U259" s="51">
        <f t="shared" ref="U259:U322" si="10">0.000001*F259*T259*365*0.5</f>
        <v>0.50041214325989314</v>
      </c>
      <c r="V259" s="44"/>
    </row>
    <row r="260" spans="1:22" x14ac:dyDescent="0.25">
      <c r="A260" s="59">
        <v>2021</v>
      </c>
      <c r="B260" s="59" t="s">
        <v>274</v>
      </c>
      <c r="C260" s="59" t="s">
        <v>228</v>
      </c>
      <c r="D260" s="60">
        <v>11669</v>
      </c>
      <c r="E260" s="60">
        <v>10954</v>
      </c>
      <c r="F260" s="60">
        <v>687</v>
      </c>
      <c r="G260" s="60">
        <v>414</v>
      </c>
      <c r="H260" s="60">
        <v>9593</v>
      </c>
      <c r="I260" s="60">
        <v>144</v>
      </c>
      <c r="J260" s="60">
        <v>803</v>
      </c>
      <c r="K260" s="60">
        <v>182</v>
      </c>
      <c r="L260" s="60">
        <v>97</v>
      </c>
      <c r="M260" s="60">
        <v>27</v>
      </c>
      <c r="N260" s="60">
        <v>333</v>
      </c>
      <c r="O260" s="60">
        <v>49</v>
      </c>
      <c r="P260" s="60">
        <v>55</v>
      </c>
      <c r="Q260" s="60">
        <v>365</v>
      </c>
      <c r="R260" s="59" t="s">
        <v>57</v>
      </c>
      <c r="S260" s="61" t="s">
        <v>275</v>
      </c>
      <c r="T260" s="50">
        <f t="shared" si="9"/>
        <v>4.0589739511179364</v>
      </c>
      <c r="U260" s="51">
        <f t="shared" si="10"/>
        <v>0.50890400655628909</v>
      </c>
      <c r="V260" s="44"/>
    </row>
    <row r="261" spans="1:22" x14ac:dyDescent="0.25">
      <c r="A261" s="59">
        <v>2022</v>
      </c>
      <c r="B261" s="59" t="s">
        <v>274</v>
      </c>
      <c r="C261" s="59" t="s">
        <v>228</v>
      </c>
      <c r="D261" s="60">
        <v>12939</v>
      </c>
      <c r="E261" s="60">
        <v>12234</v>
      </c>
      <c r="F261" s="60">
        <v>679</v>
      </c>
      <c r="G261" s="60">
        <v>481</v>
      </c>
      <c r="H261" s="60">
        <v>10718</v>
      </c>
      <c r="I261" s="60">
        <v>165</v>
      </c>
      <c r="J261" s="60">
        <v>870</v>
      </c>
      <c r="K261" s="60">
        <v>154</v>
      </c>
      <c r="L261" s="60">
        <v>98</v>
      </c>
      <c r="M261" s="60">
        <v>27</v>
      </c>
      <c r="N261" s="60">
        <v>344</v>
      </c>
      <c r="O261" s="60">
        <v>57</v>
      </c>
      <c r="P261" s="60">
        <v>55</v>
      </c>
      <c r="Q261" s="60">
        <v>365</v>
      </c>
      <c r="R261" s="59" t="s">
        <v>57</v>
      </c>
      <c r="S261" s="61" t="s">
        <v>275</v>
      </c>
      <c r="T261" s="50">
        <f t="shared" si="9"/>
        <v>4.1996112527286309</v>
      </c>
      <c r="U261" s="51">
        <f t="shared" si="10"/>
        <v>0.52040532741000001</v>
      </c>
      <c r="V261" s="44"/>
    </row>
    <row r="262" spans="1:22" ht="13.8" thickBot="1" x14ac:dyDescent="0.3">
      <c r="A262" s="66">
        <v>2023</v>
      </c>
      <c r="B262" s="66" t="s">
        <v>274</v>
      </c>
      <c r="C262" s="66" t="s">
        <v>228</v>
      </c>
      <c r="D262" s="67">
        <v>13304</v>
      </c>
      <c r="E262" s="67">
        <v>12616</v>
      </c>
      <c r="F262" s="67">
        <v>662</v>
      </c>
      <c r="G262" s="67">
        <v>505</v>
      </c>
      <c r="H262" s="67">
        <v>11057</v>
      </c>
      <c r="I262" s="67">
        <v>164</v>
      </c>
      <c r="J262" s="67">
        <v>891</v>
      </c>
      <c r="K262" s="67">
        <v>153</v>
      </c>
      <c r="L262" s="67">
        <v>99</v>
      </c>
      <c r="M262" s="67">
        <v>23</v>
      </c>
      <c r="N262" s="67">
        <v>312</v>
      </c>
      <c r="O262" s="67">
        <v>74</v>
      </c>
      <c r="P262" s="67">
        <v>54</v>
      </c>
      <c r="Q262" s="67">
        <v>364</v>
      </c>
      <c r="R262" s="66" t="s">
        <v>57</v>
      </c>
      <c r="S262" s="68" t="s">
        <v>275</v>
      </c>
      <c r="T262" s="50">
        <f t="shared" si="9"/>
        <v>4.0410458581783049</v>
      </c>
      <c r="U262" s="51">
        <f t="shared" si="10"/>
        <v>0.48821895535581183</v>
      </c>
      <c r="V262" s="52"/>
    </row>
    <row r="263" spans="1:22" x14ac:dyDescent="0.25">
      <c r="A263" s="46">
        <v>2002</v>
      </c>
      <c r="B263" s="46" t="s">
        <v>276</v>
      </c>
      <c r="C263" s="46" t="s">
        <v>228</v>
      </c>
      <c r="D263" s="48">
        <v>15157</v>
      </c>
      <c r="E263" s="48">
        <v>13998</v>
      </c>
      <c r="F263" s="48">
        <v>1160</v>
      </c>
      <c r="G263" s="48">
        <v>540</v>
      </c>
      <c r="H263" s="48">
        <v>12737</v>
      </c>
      <c r="I263" s="48">
        <v>181</v>
      </c>
      <c r="J263" s="48">
        <v>540</v>
      </c>
      <c r="K263" s="48">
        <v>422</v>
      </c>
      <c r="L263" s="48">
        <v>202</v>
      </c>
      <c r="M263" s="48">
        <v>150</v>
      </c>
      <c r="N263" s="48">
        <v>265</v>
      </c>
      <c r="O263" s="48">
        <v>121</v>
      </c>
      <c r="P263" s="48">
        <v>64</v>
      </c>
      <c r="Q263" s="48">
        <v>365</v>
      </c>
      <c r="R263" s="46" t="s">
        <v>277</v>
      </c>
      <c r="S263" s="49" t="s">
        <v>278</v>
      </c>
      <c r="T263" s="50">
        <f t="shared" si="9"/>
        <v>3.2232082203832171</v>
      </c>
      <c r="U263" s="51">
        <f t="shared" si="10"/>
        <v>0.68235318025512703</v>
      </c>
      <c r="V263" s="52">
        <f>IF(SLOPE(U263:U284,A263:A284)&gt;0,SLOPE(U263:U284,A263:A284),0)</f>
        <v>0</v>
      </c>
    </row>
    <row r="264" spans="1:22" x14ac:dyDescent="0.25">
      <c r="A264" s="47">
        <v>2003</v>
      </c>
      <c r="B264" s="47" t="s">
        <v>276</v>
      </c>
      <c r="C264" s="47" t="s">
        <v>228</v>
      </c>
      <c r="D264" s="55">
        <v>15516</v>
      </c>
      <c r="E264" s="55">
        <v>14340</v>
      </c>
      <c r="F264" s="55">
        <v>1176</v>
      </c>
      <c r="G264" s="55">
        <v>559</v>
      </c>
      <c r="H264" s="55">
        <v>12932</v>
      </c>
      <c r="I264" s="55">
        <v>176</v>
      </c>
      <c r="J264" s="55">
        <v>673</v>
      </c>
      <c r="K264" s="55">
        <v>392</v>
      </c>
      <c r="L264" s="55">
        <v>221</v>
      </c>
      <c r="M264" s="55">
        <v>161</v>
      </c>
      <c r="N264" s="55">
        <v>275</v>
      </c>
      <c r="O264" s="55">
        <v>127</v>
      </c>
      <c r="P264" s="55">
        <v>64</v>
      </c>
      <c r="Q264" s="55">
        <v>365</v>
      </c>
      <c r="R264" s="47" t="s">
        <v>277</v>
      </c>
      <c r="S264" s="56" t="s">
        <v>278</v>
      </c>
      <c r="T264" s="50">
        <f t="shared" si="9"/>
        <v>3.3303175582366733</v>
      </c>
      <c r="U264" s="51">
        <f t="shared" si="10"/>
        <v>0.71475275434875474</v>
      </c>
      <c r="V264" s="44"/>
    </row>
    <row r="265" spans="1:22" x14ac:dyDescent="0.25">
      <c r="A265" s="47">
        <v>2004</v>
      </c>
      <c r="B265" s="47" t="s">
        <v>276</v>
      </c>
      <c r="C265" s="47" t="s">
        <v>228</v>
      </c>
      <c r="D265" s="55">
        <v>15663</v>
      </c>
      <c r="E265" s="55">
        <v>14486</v>
      </c>
      <c r="F265" s="55">
        <v>1177</v>
      </c>
      <c r="G265" s="55">
        <v>509</v>
      </c>
      <c r="H265" s="55">
        <v>13101</v>
      </c>
      <c r="I265" s="55">
        <v>184</v>
      </c>
      <c r="J265" s="55">
        <v>692</v>
      </c>
      <c r="K265" s="55">
        <v>391</v>
      </c>
      <c r="L265" s="55">
        <v>224</v>
      </c>
      <c r="M265" s="55">
        <v>160</v>
      </c>
      <c r="N265" s="55">
        <v>273</v>
      </c>
      <c r="O265" s="55">
        <v>129</v>
      </c>
      <c r="P265" s="55">
        <v>64</v>
      </c>
      <c r="Q265" s="55">
        <v>366</v>
      </c>
      <c r="R265" s="47" t="s">
        <v>277</v>
      </c>
      <c r="S265" s="56" t="s">
        <v>278</v>
      </c>
      <c r="T265" s="50">
        <f t="shared" si="9"/>
        <v>3.3245466036865445</v>
      </c>
      <c r="U265" s="51">
        <f t="shared" si="10"/>
        <v>0.71412092183837894</v>
      </c>
      <c r="V265" s="44"/>
    </row>
    <row r="266" spans="1:22" x14ac:dyDescent="0.25">
      <c r="A266" s="47">
        <v>2005</v>
      </c>
      <c r="B266" s="47" t="s">
        <v>276</v>
      </c>
      <c r="C266" s="47" t="s">
        <v>228</v>
      </c>
      <c r="D266" s="55">
        <v>15489</v>
      </c>
      <c r="E266" s="55">
        <v>14339</v>
      </c>
      <c r="F266" s="55">
        <v>1150</v>
      </c>
      <c r="G266" s="55">
        <v>499</v>
      </c>
      <c r="H266" s="55">
        <v>12931</v>
      </c>
      <c r="I266" s="55">
        <v>188</v>
      </c>
      <c r="J266" s="55">
        <v>720</v>
      </c>
      <c r="K266" s="55">
        <v>373</v>
      </c>
      <c r="L266" s="55">
        <v>225</v>
      </c>
      <c r="M266" s="55">
        <v>156</v>
      </c>
      <c r="N266" s="55">
        <v>288</v>
      </c>
      <c r="O266" s="55">
        <v>108</v>
      </c>
      <c r="P266" s="55">
        <v>63</v>
      </c>
      <c r="Q266" s="55">
        <v>365</v>
      </c>
      <c r="R266" s="47" t="s">
        <v>277</v>
      </c>
      <c r="S266" s="56" t="s">
        <v>278</v>
      </c>
      <c r="T266" s="50">
        <f t="shared" si="9"/>
        <v>3.4226104927394694</v>
      </c>
      <c r="U266" s="51">
        <f t="shared" si="10"/>
        <v>0.71832037716369623</v>
      </c>
      <c r="V266" s="44"/>
    </row>
    <row r="267" spans="1:22" x14ac:dyDescent="0.25">
      <c r="A267" s="47">
        <v>2006</v>
      </c>
      <c r="B267" s="47" t="s">
        <v>276</v>
      </c>
      <c r="C267" s="47" t="s">
        <v>228</v>
      </c>
      <c r="D267" s="55">
        <v>15501</v>
      </c>
      <c r="E267" s="55">
        <v>14408</v>
      </c>
      <c r="F267" s="55">
        <v>1092</v>
      </c>
      <c r="G267" s="55">
        <v>497</v>
      </c>
      <c r="H267" s="55">
        <v>12959</v>
      </c>
      <c r="I267" s="55">
        <v>196</v>
      </c>
      <c r="J267" s="55">
        <v>757</v>
      </c>
      <c r="K267" s="55">
        <v>371</v>
      </c>
      <c r="L267" s="55">
        <v>227</v>
      </c>
      <c r="M267" s="55">
        <v>142</v>
      </c>
      <c r="N267" s="55">
        <v>261</v>
      </c>
      <c r="O267" s="55">
        <v>92</v>
      </c>
      <c r="P267" s="55">
        <v>63</v>
      </c>
      <c r="Q267" s="55">
        <v>365</v>
      </c>
      <c r="R267" s="47" t="s">
        <v>277</v>
      </c>
      <c r="S267" s="56" t="s">
        <v>278</v>
      </c>
      <c r="T267" s="50">
        <f t="shared" si="9"/>
        <v>3.3610616286435704</v>
      </c>
      <c r="U267" s="51">
        <f t="shared" si="10"/>
        <v>0.66982597197237703</v>
      </c>
      <c r="V267" s="44"/>
    </row>
    <row r="268" spans="1:22" x14ac:dyDescent="0.25">
      <c r="A268" s="59">
        <v>2007</v>
      </c>
      <c r="B268" s="59" t="s">
        <v>276</v>
      </c>
      <c r="C268" s="59" t="s">
        <v>228</v>
      </c>
      <c r="D268" s="60">
        <v>15668</v>
      </c>
      <c r="E268" s="60">
        <v>14593</v>
      </c>
      <c r="F268" s="60">
        <v>1075</v>
      </c>
      <c r="G268" s="60">
        <v>518</v>
      </c>
      <c r="H268" s="60">
        <v>13088</v>
      </c>
      <c r="I268" s="60">
        <v>199</v>
      </c>
      <c r="J268" s="60">
        <v>788</v>
      </c>
      <c r="K268" s="60">
        <v>371</v>
      </c>
      <c r="L268" s="60">
        <v>233</v>
      </c>
      <c r="M268" s="60">
        <v>146</v>
      </c>
      <c r="N268" s="60">
        <v>244</v>
      </c>
      <c r="O268" s="60">
        <v>81</v>
      </c>
      <c r="P268" s="60">
        <v>63</v>
      </c>
      <c r="Q268" s="60">
        <v>346</v>
      </c>
      <c r="R268" s="59" t="s">
        <v>277</v>
      </c>
      <c r="S268" s="61" t="s">
        <v>278</v>
      </c>
      <c r="T268" s="50">
        <f t="shared" si="9"/>
        <v>3.3423086448492003</v>
      </c>
      <c r="U268" s="51">
        <f t="shared" si="10"/>
        <v>0.65571917726135243</v>
      </c>
      <c r="V268" s="44"/>
    </row>
    <row r="269" spans="1:22" x14ac:dyDescent="0.25">
      <c r="A269" s="47">
        <v>2008</v>
      </c>
      <c r="B269" s="47" t="s">
        <v>276</v>
      </c>
      <c r="C269" s="47" t="s">
        <v>228</v>
      </c>
      <c r="D269" s="55">
        <v>15302</v>
      </c>
      <c r="E269" s="55">
        <v>14263</v>
      </c>
      <c r="F269" s="55">
        <v>1039</v>
      </c>
      <c r="G269" s="55">
        <v>485</v>
      </c>
      <c r="H269" s="55">
        <v>12792</v>
      </c>
      <c r="I269" s="55">
        <v>189</v>
      </c>
      <c r="J269" s="55">
        <v>796</v>
      </c>
      <c r="K269" s="55">
        <v>345</v>
      </c>
      <c r="L269" s="55">
        <v>227</v>
      </c>
      <c r="M269" s="55">
        <v>133</v>
      </c>
      <c r="N269" s="55">
        <v>252</v>
      </c>
      <c r="O269" s="55">
        <v>83</v>
      </c>
      <c r="P269" s="55">
        <v>63</v>
      </c>
      <c r="Q269" s="55">
        <v>366</v>
      </c>
      <c r="R269" s="47" t="s">
        <v>277</v>
      </c>
      <c r="S269" s="56" t="s">
        <v>278</v>
      </c>
      <c r="T269" s="50">
        <f t="shared" si="9"/>
        <v>3.3979705564058746</v>
      </c>
      <c r="U269" s="51">
        <f t="shared" si="10"/>
        <v>0.64431468197929098</v>
      </c>
      <c r="V269" s="44"/>
    </row>
    <row r="270" spans="1:22" x14ac:dyDescent="0.25">
      <c r="A270" s="47">
        <v>2009</v>
      </c>
      <c r="B270" s="47" t="s">
        <v>276</v>
      </c>
      <c r="C270" s="47" t="s">
        <v>228</v>
      </c>
      <c r="D270" s="55">
        <v>15966</v>
      </c>
      <c r="E270" s="55">
        <v>14883</v>
      </c>
      <c r="F270" s="55">
        <v>1084</v>
      </c>
      <c r="G270" s="55">
        <v>530</v>
      </c>
      <c r="H270" s="55">
        <v>13312</v>
      </c>
      <c r="I270" s="55">
        <v>202</v>
      </c>
      <c r="J270" s="55">
        <v>839</v>
      </c>
      <c r="K270" s="55">
        <v>351</v>
      </c>
      <c r="L270" s="55">
        <v>236</v>
      </c>
      <c r="M270" s="55">
        <v>142</v>
      </c>
      <c r="N270" s="55">
        <v>269</v>
      </c>
      <c r="O270" s="55">
        <v>86</v>
      </c>
      <c r="P270" s="55">
        <v>63</v>
      </c>
      <c r="Q270" s="55">
        <v>365</v>
      </c>
      <c r="R270" s="47" t="s">
        <v>277</v>
      </c>
      <c r="S270" s="56" t="s">
        <v>278</v>
      </c>
      <c r="T270" s="50">
        <f t="shared" si="9"/>
        <v>3.4409399323973706</v>
      </c>
      <c r="U270" s="51">
        <f t="shared" si="10"/>
        <v>0.6807211468261718</v>
      </c>
      <c r="V270" s="44"/>
    </row>
    <row r="271" spans="1:22" x14ac:dyDescent="0.25">
      <c r="A271" s="59">
        <v>2010</v>
      </c>
      <c r="B271" s="59" t="s">
        <v>276</v>
      </c>
      <c r="C271" s="59" t="s">
        <v>228</v>
      </c>
      <c r="D271" s="60">
        <v>16217</v>
      </c>
      <c r="E271" s="60">
        <v>15117</v>
      </c>
      <c r="F271" s="60">
        <v>1100</v>
      </c>
      <c r="G271" s="60">
        <v>498</v>
      </c>
      <c r="H271" s="60">
        <v>13546</v>
      </c>
      <c r="I271" s="60">
        <v>204</v>
      </c>
      <c r="J271" s="60">
        <v>869</v>
      </c>
      <c r="K271" s="60">
        <v>357</v>
      </c>
      <c r="L271" s="60">
        <v>236</v>
      </c>
      <c r="M271" s="60">
        <v>144</v>
      </c>
      <c r="N271" s="60">
        <v>271</v>
      </c>
      <c r="O271" s="60">
        <v>91</v>
      </c>
      <c r="P271" s="60">
        <v>63</v>
      </c>
      <c r="Q271" s="60">
        <v>365</v>
      </c>
      <c r="R271" s="59" t="s">
        <v>277</v>
      </c>
      <c r="S271" s="61" t="s">
        <v>278</v>
      </c>
      <c r="T271" s="50">
        <f t="shared" si="9"/>
        <v>3.42727846515298</v>
      </c>
      <c r="U271" s="51">
        <f t="shared" si="10"/>
        <v>0.68802615187946059</v>
      </c>
      <c r="V271" s="44"/>
    </row>
    <row r="272" spans="1:22" x14ac:dyDescent="0.25">
      <c r="A272" s="47">
        <v>2011</v>
      </c>
      <c r="B272" s="47" t="s">
        <v>276</v>
      </c>
      <c r="C272" s="47" t="s">
        <v>228</v>
      </c>
      <c r="D272" s="55">
        <v>16290</v>
      </c>
      <c r="E272" s="55">
        <v>15227</v>
      </c>
      <c r="F272" s="55">
        <v>1063</v>
      </c>
      <c r="G272" s="55">
        <v>539</v>
      </c>
      <c r="H272" s="55">
        <v>13591</v>
      </c>
      <c r="I272" s="55">
        <v>204</v>
      </c>
      <c r="J272" s="55">
        <v>893</v>
      </c>
      <c r="K272" s="55">
        <v>353</v>
      </c>
      <c r="L272" s="55">
        <v>232</v>
      </c>
      <c r="M272" s="55">
        <v>131</v>
      </c>
      <c r="N272" s="55">
        <v>270</v>
      </c>
      <c r="O272" s="55">
        <v>77</v>
      </c>
      <c r="P272" s="55">
        <v>68</v>
      </c>
      <c r="Q272" s="55">
        <v>365</v>
      </c>
      <c r="R272" s="47" t="s">
        <v>277</v>
      </c>
      <c r="S272" s="56" t="s">
        <v>278</v>
      </c>
      <c r="T272" s="50">
        <f t="shared" si="9"/>
        <v>3.4325589979715425</v>
      </c>
      <c r="U272" s="51">
        <f t="shared" si="10"/>
        <v>0.66590786420898429</v>
      </c>
      <c r="V272" s="44"/>
    </row>
    <row r="273" spans="1:22" x14ac:dyDescent="0.25">
      <c r="A273" s="59">
        <v>2012</v>
      </c>
      <c r="B273" s="59" t="s">
        <v>276</v>
      </c>
      <c r="C273" s="59" t="s">
        <v>228</v>
      </c>
      <c r="D273" s="60">
        <v>15836</v>
      </c>
      <c r="E273" s="60">
        <v>14808</v>
      </c>
      <c r="F273" s="60">
        <v>1028</v>
      </c>
      <c r="G273" s="60">
        <v>517</v>
      </c>
      <c r="H273" s="60">
        <v>13198</v>
      </c>
      <c r="I273" s="60">
        <v>202</v>
      </c>
      <c r="J273" s="60">
        <v>890</v>
      </c>
      <c r="K273" s="60">
        <v>343</v>
      </c>
      <c r="L273" s="60">
        <v>234</v>
      </c>
      <c r="M273" s="60">
        <v>121</v>
      </c>
      <c r="N273" s="60">
        <v>255</v>
      </c>
      <c r="O273" s="60">
        <v>74</v>
      </c>
      <c r="P273" s="60">
        <v>78</v>
      </c>
      <c r="Q273" s="60">
        <v>366</v>
      </c>
      <c r="R273" s="59" t="s">
        <v>277</v>
      </c>
      <c r="S273" s="61" t="s">
        <v>278</v>
      </c>
      <c r="T273" s="50">
        <f t="shared" si="9"/>
        <v>3.4061267482085253</v>
      </c>
      <c r="U273" s="51">
        <f t="shared" si="10"/>
        <v>0.63902343923140148</v>
      </c>
      <c r="V273" s="44"/>
    </row>
    <row r="274" spans="1:22" x14ac:dyDescent="0.25">
      <c r="A274" s="47">
        <v>2013</v>
      </c>
      <c r="B274" s="47" t="s">
        <v>276</v>
      </c>
      <c r="C274" s="47" t="s">
        <v>228</v>
      </c>
      <c r="D274" s="55">
        <v>15866</v>
      </c>
      <c r="E274" s="55">
        <v>14876</v>
      </c>
      <c r="F274" s="55">
        <v>989</v>
      </c>
      <c r="G274" s="55">
        <v>508</v>
      </c>
      <c r="H274" s="55">
        <v>13249</v>
      </c>
      <c r="I274" s="55">
        <v>203</v>
      </c>
      <c r="J274" s="55">
        <v>917</v>
      </c>
      <c r="K274" s="55">
        <v>333</v>
      </c>
      <c r="L274" s="55">
        <v>219</v>
      </c>
      <c r="M274" s="55">
        <v>116</v>
      </c>
      <c r="N274" s="55">
        <v>249</v>
      </c>
      <c r="O274" s="55">
        <v>73</v>
      </c>
      <c r="P274" s="55">
        <v>76</v>
      </c>
      <c r="Q274" s="55">
        <v>365</v>
      </c>
      <c r="R274" s="47" t="s">
        <v>277</v>
      </c>
      <c r="S274" s="56" t="s">
        <v>278</v>
      </c>
      <c r="T274" s="50">
        <f t="shared" si="9"/>
        <v>3.4024177011817387</v>
      </c>
      <c r="U274" s="51">
        <f t="shared" si="10"/>
        <v>0.61411087693054489</v>
      </c>
      <c r="V274" s="44"/>
    </row>
    <row r="275" spans="1:22" x14ac:dyDescent="0.25">
      <c r="A275" s="47">
        <v>2014</v>
      </c>
      <c r="B275" s="47" t="s">
        <v>276</v>
      </c>
      <c r="C275" s="47" t="s">
        <v>228</v>
      </c>
      <c r="D275" s="55">
        <v>15877</v>
      </c>
      <c r="E275" s="55">
        <v>14839</v>
      </c>
      <c r="F275" s="55">
        <v>1038</v>
      </c>
      <c r="G275" s="55">
        <v>489</v>
      </c>
      <c r="H275" s="55">
        <v>13191</v>
      </c>
      <c r="I275" s="55">
        <v>220</v>
      </c>
      <c r="J275" s="55">
        <v>938</v>
      </c>
      <c r="K275" s="55">
        <v>339</v>
      </c>
      <c r="L275" s="55">
        <v>217</v>
      </c>
      <c r="M275" s="55">
        <v>120</v>
      </c>
      <c r="N275" s="55">
        <v>282</v>
      </c>
      <c r="O275" s="55">
        <v>80</v>
      </c>
      <c r="P275" s="55">
        <v>66</v>
      </c>
      <c r="Q275" s="55">
        <v>365</v>
      </c>
      <c r="R275" s="47" t="s">
        <v>277</v>
      </c>
      <c r="S275" s="56" t="s">
        <v>278</v>
      </c>
      <c r="T275" s="50">
        <f t="shared" si="9"/>
        <v>3.4704587738683914</v>
      </c>
      <c r="U275" s="51">
        <f t="shared" si="10"/>
        <v>0.6574263578277586</v>
      </c>
      <c r="V275" s="44"/>
    </row>
    <row r="276" spans="1:22" x14ac:dyDescent="0.25">
      <c r="A276" s="47">
        <v>2015</v>
      </c>
      <c r="B276" s="47" t="s">
        <v>276</v>
      </c>
      <c r="C276" s="47" t="s">
        <v>228</v>
      </c>
      <c r="D276" s="55">
        <v>16522</v>
      </c>
      <c r="E276" s="55">
        <v>15484</v>
      </c>
      <c r="F276" s="55">
        <v>1038</v>
      </c>
      <c r="G276" s="55">
        <v>535</v>
      </c>
      <c r="H276" s="55">
        <v>13738</v>
      </c>
      <c r="I276" s="55">
        <v>217</v>
      </c>
      <c r="J276" s="55">
        <v>995</v>
      </c>
      <c r="K276" s="55">
        <v>341</v>
      </c>
      <c r="L276" s="55">
        <v>213</v>
      </c>
      <c r="M276" s="55">
        <v>122</v>
      </c>
      <c r="N276" s="55">
        <v>289</v>
      </c>
      <c r="O276" s="55">
        <v>72</v>
      </c>
      <c r="P276" s="55">
        <v>68</v>
      </c>
      <c r="Q276" s="55">
        <v>365</v>
      </c>
      <c r="R276" s="47" t="s">
        <v>277</v>
      </c>
      <c r="S276" s="56" t="s">
        <v>278</v>
      </c>
      <c r="T276" s="50">
        <f t="shared" si="9"/>
        <v>3.4986761327465792</v>
      </c>
      <c r="U276" s="51">
        <f t="shared" si="10"/>
        <v>0.66277171320684813</v>
      </c>
      <c r="V276" s="44"/>
    </row>
    <row r="277" spans="1:22" x14ac:dyDescent="0.25">
      <c r="A277" s="47">
        <v>2016</v>
      </c>
      <c r="B277" s="47" t="s">
        <v>276</v>
      </c>
      <c r="C277" s="47" t="s">
        <v>228</v>
      </c>
      <c r="D277" s="55">
        <v>16884</v>
      </c>
      <c r="E277" s="55">
        <v>15833</v>
      </c>
      <c r="F277" s="55">
        <v>1051</v>
      </c>
      <c r="G277" s="55">
        <v>544</v>
      </c>
      <c r="H277" s="55">
        <v>13983</v>
      </c>
      <c r="I277" s="55">
        <v>233</v>
      </c>
      <c r="J277" s="55">
        <v>1073</v>
      </c>
      <c r="K277" s="55">
        <v>342</v>
      </c>
      <c r="L277" s="55">
        <v>228</v>
      </c>
      <c r="M277" s="55">
        <v>116</v>
      </c>
      <c r="N277" s="55">
        <v>294</v>
      </c>
      <c r="O277" s="55">
        <v>71</v>
      </c>
      <c r="P277" s="55">
        <v>65</v>
      </c>
      <c r="Q277" s="55">
        <v>366</v>
      </c>
      <c r="R277" s="47" t="s">
        <v>277</v>
      </c>
      <c r="S277" s="56" t="s">
        <v>278</v>
      </c>
      <c r="T277" s="50">
        <f t="shared" si="9"/>
        <v>3.5043570158257018</v>
      </c>
      <c r="U277" s="51">
        <f t="shared" si="10"/>
        <v>0.67216195831298819</v>
      </c>
      <c r="V277" s="44"/>
    </row>
    <row r="278" spans="1:22" x14ac:dyDescent="0.25">
      <c r="A278" s="47">
        <v>2017</v>
      </c>
      <c r="B278" s="47" t="s">
        <v>276</v>
      </c>
      <c r="C278" s="47" t="s">
        <v>228</v>
      </c>
      <c r="D278" s="55">
        <v>15815</v>
      </c>
      <c r="E278" s="55">
        <v>14703</v>
      </c>
      <c r="F278" s="55">
        <v>1112</v>
      </c>
      <c r="G278" s="55">
        <v>519</v>
      </c>
      <c r="H278" s="55">
        <v>12490</v>
      </c>
      <c r="I278" s="55">
        <v>208</v>
      </c>
      <c r="J278" s="55">
        <v>1487</v>
      </c>
      <c r="K278" s="55">
        <v>374</v>
      </c>
      <c r="L278" s="55">
        <v>250</v>
      </c>
      <c r="M278" s="55">
        <v>130</v>
      </c>
      <c r="N278" s="55">
        <v>319</v>
      </c>
      <c r="O278" s="55">
        <v>40</v>
      </c>
      <c r="P278" s="55">
        <v>63</v>
      </c>
      <c r="Q278" s="55">
        <v>364</v>
      </c>
      <c r="R278" s="47" t="s">
        <v>277</v>
      </c>
      <c r="S278" s="56" t="s">
        <v>278</v>
      </c>
      <c r="T278" s="50">
        <f t="shared" si="9"/>
        <v>3.5615173504358997</v>
      </c>
      <c r="U278" s="51">
        <f t="shared" si="10"/>
        <v>0.72277433109746136</v>
      </c>
      <c r="V278" s="44"/>
    </row>
    <row r="279" spans="1:22" x14ac:dyDescent="0.25">
      <c r="A279" s="47">
        <v>2018</v>
      </c>
      <c r="B279" s="47" t="s">
        <v>276</v>
      </c>
      <c r="C279" s="47" t="s">
        <v>228</v>
      </c>
      <c r="D279" s="55">
        <v>17186</v>
      </c>
      <c r="E279" s="55">
        <v>15949</v>
      </c>
      <c r="F279" s="55">
        <v>1237</v>
      </c>
      <c r="G279" s="55">
        <v>548</v>
      </c>
      <c r="H279" s="55">
        <v>13332</v>
      </c>
      <c r="I279" s="55">
        <v>223</v>
      </c>
      <c r="J279" s="55">
        <v>1846</v>
      </c>
      <c r="K279" s="55">
        <v>422</v>
      </c>
      <c r="L279" s="55">
        <v>277</v>
      </c>
      <c r="M279" s="55">
        <v>161</v>
      </c>
      <c r="N279" s="55">
        <v>353</v>
      </c>
      <c r="O279" s="55">
        <v>24</v>
      </c>
      <c r="P279" s="55">
        <v>68</v>
      </c>
      <c r="Q279" s="55">
        <v>365</v>
      </c>
      <c r="R279" s="47" t="s">
        <v>277</v>
      </c>
      <c r="S279" s="56" t="s">
        <v>278</v>
      </c>
      <c r="T279" s="50">
        <f t="shared" si="9"/>
        <v>3.5959029226218298</v>
      </c>
      <c r="U279" s="51">
        <f t="shared" si="10"/>
        <v>0.81178407453918466</v>
      </c>
      <c r="V279" s="44"/>
    </row>
    <row r="280" spans="1:22" x14ac:dyDescent="0.25">
      <c r="A280" s="47">
        <v>2019</v>
      </c>
      <c r="B280" s="47" t="s">
        <v>276</v>
      </c>
      <c r="C280" s="47" t="s">
        <v>228</v>
      </c>
      <c r="D280" s="55">
        <v>17183</v>
      </c>
      <c r="E280" s="55">
        <v>15942</v>
      </c>
      <c r="F280" s="55">
        <v>1241</v>
      </c>
      <c r="G280" s="55">
        <v>515</v>
      </c>
      <c r="H280" s="55">
        <v>13277</v>
      </c>
      <c r="I280" s="55">
        <v>222</v>
      </c>
      <c r="J280" s="55">
        <v>1927</v>
      </c>
      <c r="K280" s="55">
        <v>423</v>
      </c>
      <c r="L280" s="55">
        <v>269</v>
      </c>
      <c r="M280" s="55">
        <v>186</v>
      </c>
      <c r="N280" s="55">
        <v>343</v>
      </c>
      <c r="O280" s="55">
        <v>20</v>
      </c>
      <c r="P280" s="55">
        <v>69</v>
      </c>
      <c r="Q280" s="55">
        <v>365</v>
      </c>
      <c r="R280" s="47" t="s">
        <v>277</v>
      </c>
      <c r="S280" s="56" t="s">
        <v>278</v>
      </c>
      <c r="T280" s="50">
        <f t="shared" si="9"/>
        <v>3.61099645671491</v>
      </c>
      <c r="U280" s="51">
        <f t="shared" si="10"/>
        <v>0.81782750500793455</v>
      </c>
      <c r="V280" s="44"/>
    </row>
    <row r="281" spans="1:22" x14ac:dyDescent="0.25">
      <c r="A281" s="59">
        <v>2020</v>
      </c>
      <c r="B281" s="59" t="s">
        <v>276</v>
      </c>
      <c r="C281" s="59" t="s">
        <v>228</v>
      </c>
      <c r="D281" s="60">
        <v>11997</v>
      </c>
      <c r="E281" s="60">
        <v>11200</v>
      </c>
      <c r="F281" s="60">
        <v>773</v>
      </c>
      <c r="G281" s="60">
        <v>372</v>
      </c>
      <c r="H281" s="60">
        <v>9660</v>
      </c>
      <c r="I281" s="60">
        <v>128</v>
      </c>
      <c r="J281" s="60">
        <v>1040</v>
      </c>
      <c r="K281" s="60">
        <v>133</v>
      </c>
      <c r="L281" s="60">
        <v>135</v>
      </c>
      <c r="M281" s="60">
        <v>43</v>
      </c>
      <c r="N281" s="60">
        <v>364</v>
      </c>
      <c r="O281" s="60">
        <v>99</v>
      </c>
      <c r="P281" s="60">
        <v>68</v>
      </c>
      <c r="Q281" s="60">
        <v>346</v>
      </c>
      <c r="R281" s="59" t="s">
        <v>277</v>
      </c>
      <c r="S281" s="61" t="s">
        <v>278</v>
      </c>
      <c r="T281" s="50">
        <f t="shared" si="9"/>
        <v>4.2127889297051633</v>
      </c>
      <c r="U281" s="51">
        <f t="shared" si="10"/>
        <v>0.59430866628583168</v>
      </c>
      <c r="V281" s="44"/>
    </row>
    <row r="282" spans="1:22" x14ac:dyDescent="0.25">
      <c r="A282" s="59">
        <v>2021</v>
      </c>
      <c r="B282" s="59" t="s">
        <v>276</v>
      </c>
      <c r="C282" s="59" t="s">
        <v>228</v>
      </c>
      <c r="D282" s="60">
        <v>14788</v>
      </c>
      <c r="E282" s="60">
        <v>13933</v>
      </c>
      <c r="F282" s="60">
        <v>829</v>
      </c>
      <c r="G282" s="60">
        <v>452</v>
      </c>
      <c r="H282" s="60">
        <v>12041</v>
      </c>
      <c r="I282" s="60">
        <v>166</v>
      </c>
      <c r="J282" s="60">
        <v>1274</v>
      </c>
      <c r="K282" s="60">
        <v>147</v>
      </c>
      <c r="L282" s="60">
        <v>147</v>
      </c>
      <c r="M282" s="60">
        <v>43</v>
      </c>
      <c r="N282" s="60">
        <v>364</v>
      </c>
      <c r="O282" s="60">
        <v>128</v>
      </c>
      <c r="P282" s="60">
        <v>66</v>
      </c>
      <c r="Q282" s="60">
        <v>365</v>
      </c>
      <c r="R282" s="59" t="s">
        <v>277</v>
      </c>
      <c r="S282" s="61" t="s">
        <v>278</v>
      </c>
      <c r="T282" s="50">
        <f t="shared" si="9"/>
        <v>4.0641653085301375</v>
      </c>
      <c r="U282" s="51">
        <f t="shared" si="10"/>
        <v>0.61487772994079581</v>
      </c>
      <c r="V282" s="44"/>
    </row>
    <row r="283" spans="1:22" x14ac:dyDescent="0.25">
      <c r="A283" s="59">
        <v>2022</v>
      </c>
      <c r="B283" s="59" t="s">
        <v>276</v>
      </c>
      <c r="C283" s="59" t="s">
        <v>228</v>
      </c>
      <c r="D283" s="60">
        <v>16566</v>
      </c>
      <c r="E283" s="60">
        <v>15689</v>
      </c>
      <c r="F283" s="60">
        <v>851</v>
      </c>
      <c r="G283" s="60">
        <v>543</v>
      </c>
      <c r="H283" s="60">
        <v>13521</v>
      </c>
      <c r="I283" s="60">
        <v>193</v>
      </c>
      <c r="J283" s="60">
        <v>1433</v>
      </c>
      <c r="K283" s="60">
        <v>155</v>
      </c>
      <c r="L283" s="60">
        <v>148</v>
      </c>
      <c r="M283" s="60">
        <v>42</v>
      </c>
      <c r="N283" s="60">
        <v>374</v>
      </c>
      <c r="O283" s="60">
        <v>132</v>
      </c>
      <c r="P283" s="60">
        <v>65</v>
      </c>
      <c r="Q283" s="60">
        <v>365</v>
      </c>
      <c r="R283" s="59" t="s">
        <v>277</v>
      </c>
      <c r="S283" s="61" t="s">
        <v>278</v>
      </c>
      <c r="T283" s="50">
        <f t="shared" si="9"/>
        <v>4.0457049840261456</v>
      </c>
      <c r="U283" s="51">
        <f t="shared" si="10"/>
        <v>0.62832832680664064</v>
      </c>
      <c r="V283" s="44"/>
    </row>
    <row r="284" spans="1:22" ht="13.8" thickBot="1" x14ac:dyDescent="0.3">
      <c r="A284" s="66">
        <v>2023</v>
      </c>
      <c r="B284" s="66" t="s">
        <v>276</v>
      </c>
      <c r="C284" s="66" t="s">
        <v>228</v>
      </c>
      <c r="D284" s="67">
        <v>16838</v>
      </c>
      <c r="E284" s="67">
        <v>15994</v>
      </c>
      <c r="F284" s="67">
        <v>819</v>
      </c>
      <c r="G284" s="67">
        <v>580</v>
      </c>
      <c r="H284" s="67">
        <v>13806</v>
      </c>
      <c r="I284" s="67">
        <v>186</v>
      </c>
      <c r="J284" s="67">
        <v>1422</v>
      </c>
      <c r="K284" s="67">
        <v>152</v>
      </c>
      <c r="L284" s="67">
        <v>146</v>
      </c>
      <c r="M284" s="67">
        <v>36</v>
      </c>
      <c r="N284" s="67">
        <v>344</v>
      </c>
      <c r="O284" s="67">
        <v>141</v>
      </c>
      <c r="P284" s="67">
        <v>64</v>
      </c>
      <c r="Q284" s="67">
        <v>364</v>
      </c>
      <c r="R284" s="66" t="s">
        <v>277</v>
      </c>
      <c r="S284" s="68" t="s">
        <v>278</v>
      </c>
      <c r="T284" s="50">
        <f t="shared" si="9"/>
        <v>3.9473150999933231</v>
      </c>
      <c r="U284" s="51">
        <f t="shared" si="10"/>
        <v>0.58999531970825192</v>
      </c>
      <c r="V284" s="52"/>
    </row>
    <row r="285" spans="1:22" x14ac:dyDescent="0.25">
      <c r="A285" s="46">
        <v>2002</v>
      </c>
      <c r="B285" s="46" t="s">
        <v>279</v>
      </c>
      <c r="C285" s="46" t="s">
        <v>228</v>
      </c>
      <c r="D285" s="48">
        <v>15226</v>
      </c>
      <c r="E285" s="48">
        <v>13951</v>
      </c>
      <c r="F285" s="48">
        <v>1275</v>
      </c>
      <c r="G285" s="48">
        <v>703</v>
      </c>
      <c r="H285" s="48">
        <v>12554</v>
      </c>
      <c r="I285" s="48">
        <v>193</v>
      </c>
      <c r="J285" s="48">
        <v>501</v>
      </c>
      <c r="K285" s="48">
        <v>496</v>
      </c>
      <c r="L285" s="48">
        <v>224</v>
      </c>
      <c r="M285" s="48">
        <v>171</v>
      </c>
      <c r="N285" s="48">
        <v>275</v>
      </c>
      <c r="O285" s="48">
        <v>109</v>
      </c>
      <c r="P285" s="48">
        <v>41</v>
      </c>
      <c r="Q285" s="48">
        <v>365</v>
      </c>
      <c r="R285" s="46" t="s">
        <v>280</v>
      </c>
      <c r="S285" s="49" t="s">
        <v>281</v>
      </c>
      <c r="T285" s="50">
        <f t="shared" si="9"/>
        <v>3.1624677887561274</v>
      </c>
      <c r="U285" s="51">
        <f t="shared" si="10"/>
        <v>0.73586672359619132</v>
      </c>
      <c r="V285" s="52">
        <f>IF(SLOPE(U285:U306,A285:A306)&gt;0,SLOPE(U285:U306,A285:A306),0)</f>
        <v>0</v>
      </c>
    </row>
    <row r="286" spans="1:22" x14ac:dyDescent="0.25">
      <c r="A286" s="47">
        <v>2003</v>
      </c>
      <c r="B286" s="47" t="s">
        <v>279</v>
      </c>
      <c r="C286" s="47" t="s">
        <v>228</v>
      </c>
      <c r="D286" s="55">
        <v>15342</v>
      </c>
      <c r="E286" s="55">
        <v>14071</v>
      </c>
      <c r="F286" s="55">
        <v>1271</v>
      </c>
      <c r="G286" s="55">
        <v>639</v>
      </c>
      <c r="H286" s="55">
        <v>12610</v>
      </c>
      <c r="I286" s="55">
        <v>184</v>
      </c>
      <c r="J286" s="55">
        <v>638</v>
      </c>
      <c r="K286" s="55">
        <v>450</v>
      </c>
      <c r="L286" s="55">
        <v>240</v>
      </c>
      <c r="M286" s="55">
        <v>185</v>
      </c>
      <c r="N286" s="55">
        <v>282</v>
      </c>
      <c r="O286" s="55">
        <v>113</v>
      </c>
      <c r="P286" s="55">
        <v>40</v>
      </c>
      <c r="Q286" s="55">
        <v>365</v>
      </c>
      <c r="R286" s="47" t="s">
        <v>280</v>
      </c>
      <c r="S286" s="56" t="s">
        <v>281</v>
      </c>
      <c r="T286" s="50">
        <f t="shared" si="9"/>
        <v>3.2906459422674699</v>
      </c>
      <c r="U286" s="51">
        <f t="shared" si="10"/>
        <v>0.76329000615350662</v>
      </c>
      <c r="V286" s="44"/>
    </row>
    <row r="287" spans="1:22" x14ac:dyDescent="0.25">
      <c r="A287" s="47">
        <v>2004</v>
      </c>
      <c r="B287" s="47" t="s">
        <v>279</v>
      </c>
      <c r="C287" s="47" t="s">
        <v>228</v>
      </c>
      <c r="D287" s="55">
        <v>15188</v>
      </c>
      <c r="E287" s="55">
        <v>13964</v>
      </c>
      <c r="F287" s="55">
        <v>1225</v>
      </c>
      <c r="G287" s="55">
        <v>539</v>
      </c>
      <c r="H287" s="55">
        <v>12550</v>
      </c>
      <c r="I287" s="55">
        <v>190</v>
      </c>
      <c r="J287" s="55">
        <v>685</v>
      </c>
      <c r="K287" s="55">
        <v>406</v>
      </c>
      <c r="L287" s="55">
        <v>239</v>
      </c>
      <c r="M287" s="55">
        <v>168</v>
      </c>
      <c r="N287" s="55">
        <v>288</v>
      </c>
      <c r="O287" s="55">
        <v>123</v>
      </c>
      <c r="P287" s="55">
        <v>43</v>
      </c>
      <c r="Q287" s="55">
        <v>366</v>
      </c>
      <c r="R287" s="47" t="s">
        <v>280</v>
      </c>
      <c r="S287" s="56" t="s">
        <v>281</v>
      </c>
      <c r="T287" s="50">
        <f t="shared" si="9"/>
        <v>3.3540527493345973</v>
      </c>
      <c r="U287" s="51">
        <f t="shared" si="10"/>
        <v>0.74984041777311583</v>
      </c>
      <c r="V287" s="44"/>
    </row>
    <row r="288" spans="1:22" x14ac:dyDescent="0.25">
      <c r="A288" s="47">
        <v>2005</v>
      </c>
      <c r="B288" s="47" t="s">
        <v>279</v>
      </c>
      <c r="C288" s="47" t="s">
        <v>228</v>
      </c>
      <c r="D288" s="55">
        <v>15104</v>
      </c>
      <c r="E288" s="55">
        <v>13909</v>
      </c>
      <c r="F288" s="55">
        <v>1195</v>
      </c>
      <c r="G288" s="55">
        <v>526</v>
      </c>
      <c r="H288" s="55">
        <v>12460</v>
      </c>
      <c r="I288" s="55">
        <v>195</v>
      </c>
      <c r="J288" s="55">
        <v>727</v>
      </c>
      <c r="K288" s="55">
        <v>400</v>
      </c>
      <c r="L288" s="55">
        <v>240</v>
      </c>
      <c r="M288" s="55">
        <v>163</v>
      </c>
      <c r="N288" s="55">
        <v>300</v>
      </c>
      <c r="O288" s="55">
        <v>92</v>
      </c>
      <c r="P288" s="55">
        <v>43</v>
      </c>
      <c r="Q288" s="55">
        <v>365</v>
      </c>
      <c r="R288" s="47" t="s">
        <v>280</v>
      </c>
      <c r="S288" s="56" t="s">
        <v>281</v>
      </c>
      <c r="T288" s="50">
        <f t="shared" si="9"/>
        <v>3.4280103989605122</v>
      </c>
      <c r="U288" s="51">
        <f t="shared" si="10"/>
        <v>0.74760621788330062</v>
      </c>
      <c r="V288" s="44"/>
    </row>
    <row r="289" spans="1:22" x14ac:dyDescent="0.25">
      <c r="A289" s="47">
        <v>2006</v>
      </c>
      <c r="B289" s="47" t="s">
        <v>279</v>
      </c>
      <c r="C289" s="47" t="s">
        <v>228</v>
      </c>
      <c r="D289" s="55">
        <v>15075</v>
      </c>
      <c r="E289" s="55">
        <v>13965</v>
      </c>
      <c r="F289" s="55">
        <v>1109</v>
      </c>
      <c r="G289" s="55">
        <v>523</v>
      </c>
      <c r="H289" s="55">
        <v>12474</v>
      </c>
      <c r="I289" s="55">
        <v>200</v>
      </c>
      <c r="J289" s="55">
        <v>769</v>
      </c>
      <c r="K289" s="55">
        <v>402</v>
      </c>
      <c r="L289" s="55">
        <v>239</v>
      </c>
      <c r="M289" s="55">
        <v>148</v>
      </c>
      <c r="N289" s="55">
        <v>271</v>
      </c>
      <c r="O289" s="55">
        <v>49</v>
      </c>
      <c r="P289" s="55">
        <v>42</v>
      </c>
      <c r="Q289" s="55">
        <v>365</v>
      </c>
      <c r="R289" s="47" t="s">
        <v>280</v>
      </c>
      <c r="S289" s="56" t="s">
        <v>281</v>
      </c>
      <c r="T289" s="50">
        <f t="shared" si="9"/>
        <v>3.3905961070907771</v>
      </c>
      <c r="U289" s="51">
        <f t="shared" si="10"/>
        <v>0.68623122260437008</v>
      </c>
      <c r="V289" s="44"/>
    </row>
    <row r="290" spans="1:22" x14ac:dyDescent="0.25">
      <c r="A290" s="59">
        <v>2007</v>
      </c>
      <c r="B290" s="59" t="s">
        <v>279</v>
      </c>
      <c r="C290" s="59" t="s">
        <v>228</v>
      </c>
      <c r="D290" s="60">
        <v>15713</v>
      </c>
      <c r="E290" s="60">
        <v>14604</v>
      </c>
      <c r="F290" s="60">
        <v>1109</v>
      </c>
      <c r="G290" s="60">
        <v>556</v>
      </c>
      <c r="H290" s="60">
        <v>13010</v>
      </c>
      <c r="I290" s="60">
        <v>204</v>
      </c>
      <c r="J290" s="60">
        <v>835</v>
      </c>
      <c r="K290" s="60">
        <v>411</v>
      </c>
      <c r="L290" s="60">
        <v>246</v>
      </c>
      <c r="M290" s="60">
        <v>141</v>
      </c>
      <c r="N290" s="60">
        <v>257</v>
      </c>
      <c r="O290" s="60">
        <v>53</v>
      </c>
      <c r="P290" s="60">
        <v>43</v>
      </c>
      <c r="Q290" s="60">
        <v>349</v>
      </c>
      <c r="R290" s="59" t="s">
        <v>280</v>
      </c>
      <c r="S290" s="61" t="s">
        <v>281</v>
      </c>
      <c r="T290" s="50">
        <f t="shared" si="9"/>
        <v>3.3195973596676152</v>
      </c>
      <c r="U290" s="51">
        <f t="shared" si="10"/>
        <v>0.67186160861652777</v>
      </c>
      <c r="V290" s="44"/>
    </row>
    <row r="291" spans="1:22" x14ac:dyDescent="0.25">
      <c r="A291" s="47">
        <v>2008</v>
      </c>
      <c r="B291" s="47" t="s">
        <v>279</v>
      </c>
      <c r="C291" s="47" t="s">
        <v>228</v>
      </c>
      <c r="D291" s="55">
        <v>15738</v>
      </c>
      <c r="E291" s="55">
        <v>14616</v>
      </c>
      <c r="F291" s="55">
        <v>1123</v>
      </c>
      <c r="G291" s="55">
        <v>520</v>
      </c>
      <c r="H291" s="55">
        <v>13049</v>
      </c>
      <c r="I291" s="55">
        <v>194</v>
      </c>
      <c r="J291" s="55">
        <v>853</v>
      </c>
      <c r="K291" s="55">
        <v>391</v>
      </c>
      <c r="L291" s="55">
        <v>245</v>
      </c>
      <c r="M291" s="55">
        <v>133</v>
      </c>
      <c r="N291" s="55">
        <v>264</v>
      </c>
      <c r="O291" s="55">
        <v>89</v>
      </c>
      <c r="P291" s="55">
        <v>43</v>
      </c>
      <c r="Q291" s="55">
        <v>366</v>
      </c>
      <c r="R291" s="47" t="s">
        <v>280</v>
      </c>
      <c r="S291" s="56" t="s">
        <v>281</v>
      </c>
      <c r="T291" s="50">
        <f t="shared" si="9"/>
        <v>3.3187563853000364</v>
      </c>
      <c r="U291" s="51">
        <f t="shared" si="10"/>
        <v>0.68017082427627906</v>
      </c>
      <c r="V291" s="44"/>
    </row>
    <row r="292" spans="1:22" x14ac:dyDescent="0.25">
      <c r="A292" s="47">
        <v>2009</v>
      </c>
      <c r="B292" s="47" t="s">
        <v>279</v>
      </c>
      <c r="C292" s="47" t="s">
        <v>228</v>
      </c>
      <c r="D292" s="55">
        <v>16224</v>
      </c>
      <c r="E292" s="55">
        <v>15098</v>
      </c>
      <c r="F292" s="55">
        <v>1126</v>
      </c>
      <c r="G292" s="55">
        <v>558</v>
      </c>
      <c r="H292" s="55">
        <v>13440</v>
      </c>
      <c r="I292" s="55">
        <v>201</v>
      </c>
      <c r="J292" s="55">
        <v>899</v>
      </c>
      <c r="K292" s="55">
        <v>382</v>
      </c>
      <c r="L292" s="55">
        <v>251</v>
      </c>
      <c r="M292" s="55">
        <v>141</v>
      </c>
      <c r="N292" s="55">
        <v>275</v>
      </c>
      <c r="O292" s="55">
        <v>78</v>
      </c>
      <c r="P292" s="55">
        <v>42</v>
      </c>
      <c r="Q292" s="55">
        <v>365</v>
      </c>
      <c r="R292" s="47" t="s">
        <v>280</v>
      </c>
      <c r="S292" s="56" t="s">
        <v>281</v>
      </c>
      <c r="T292" s="50">
        <f t="shared" si="9"/>
        <v>3.3975709751674108</v>
      </c>
      <c r="U292" s="51">
        <f t="shared" si="10"/>
        <v>0.69818384754202711</v>
      </c>
      <c r="V292" s="44"/>
    </row>
    <row r="293" spans="1:22" x14ac:dyDescent="0.25">
      <c r="A293" s="47">
        <v>2010</v>
      </c>
      <c r="B293" s="47" t="s">
        <v>279</v>
      </c>
      <c r="C293" s="47" t="s">
        <v>228</v>
      </c>
      <c r="D293" s="55">
        <v>16518</v>
      </c>
      <c r="E293" s="55">
        <v>15392</v>
      </c>
      <c r="F293" s="55">
        <v>1126</v>
      </c>
      <c r="G293" s="55">
        <v>530</v>
      </c>
      <c r="H293" s="55">
        <v>13719</v>
      </c>
      <c r="I293" s="55">
        <v>203</v>
      </c>
      <c r="J293" s="55">
        <v>939</v>
      </c>
      <c r="K293" s="55">
        <v>377</v>
      </c>
      <c r="L293" s="55">
        <v>247</v>
      </c>
      <c r="M293" s="55">
        <v>139</v>
      </c>
      <c r="N293" s="55">
        <v>279</v>
      </c>
      <c r="O293" s="55">
        <v>84</v>
      </c>
      <c r="P293" s="55">
        <v>43</v>
      </c>
      <c r="Q293" s="55">
        <v>365</v>
      </c>
      <c r="R293" s="47" t="s">
        <v>280</v>
      </c>
      <c r="S293" s="56" t="s">
        <v>281</v>
      </c>
      <c r="T293" s="50">
        <f t="shared" si="9"/>
        <v>3.4056554926436915</v>
      </c>
      <c r="U293" s="51">
        <f t="shared" si="10"/>
        <v>0.69984517546081537</v>
      </c>
      <c r="V293" s="44"/>
    </row>
    <row r="294" spans="1:22" x14ac:dyDescent="0.25">
      <c r="A294" s="47">
        <v>2011</v>
      </c>
      <c r="B294" s="47" t="s">
        <v>279</v>
      </c>
      <c r="C294" s="47" t="s">
        <v>228</v>
      </c>
      <c r="D294" s="55">
        <v>16474</v>
      </c>
      <c r="E294" s="55">
        <v>15393</v>
      </c>
      <c r="F294" s="55">
        <v>1081</v>
      </c>
      <c r="G294" s="55">
        <v>566</v>
      </c>
      <c r="H294" s="55">
        <v>13661</v>
      </c>
      <c r="I294" s="55">
        <v>205</v>
      </c>
      <c r="J294" s="55">
        <v>962</v>
      </c>
      <c r="K294" s="55">
        <v>358</v>
      </c>
      <c r="L294" s="55">
        <v>243</v>
      </c>
      <c r="M294" s="55">
        <v>126</v>
      </c>
      <c r="N294" s="55">
        <v>277</v>
      </c>
      <c r="O294" s="55">
        <v>78</v>
      </c>
      <c r="P294" s="55">
        <v>48</v>
      </c>
      <c r="Q294" s="55">
        <v>365</v>
      </c>
      <c r="R294" s="47" t="s">
        <v>280</v>
      </c>
      <c r="S294" s="56" t="s">
        <v>281</v>
      </c>
      <c r="T294" s="50">
        <f t="shared" si="9"/>
        <v>3.4316318104403734</v>
      </c>
      <c r="U294" s="51">
        <f t="shared" si="10"/>
        <v>0.6770009026432029</v>
      </c>
      <c r="V294" s="44"/>
    </row>
    <row r="295" spans="1:22" x14ac:dyDescent="0.25">
      <c r="A295" s="59">
        <v>2012</v>
      </c>
      <c r="B295" s="59" t="s">
        <v>279</v>
      </c>
      <c r="C295" s="59" t="s">
        <v>228</v>
      </c>
      <c r="D295" s="60">
        <v>16352</v>
      </c>
      <c r="E295" s="60">
        <v>15290</v>
      </c>
      <c r="F295" s="60">
        <v>1062</v>
      </c>
      <c r="G295" s="60">
        <v>561</v>
      </c>
      <c r="H295" s="60">
        <v>13555</v>
      </c>
      <c r="I295" s="60">
        <v>199</v>
      </c>
      <c r="J295" s="60">
        <v>975</v>
      </c>
      <c r="K295" s="60">
        <v>357</v>
      </c>
      <c r="L295" s="60">
        <v>241</v>
      </c>
      <c r="M295" s="60">
        <v>118</v>
      </c>
      <c r="N295" s="60">
        <v>265</v>
      </c>
      <c r="O295" s="60">
        <v>82</v>
      </c>
      <c r="P295" s="60">
        <v>58</v>
      </c>
      <c r="Q295" s="60">
        <v>366</v>
      </c>
      <c r="R295" s="59" t="s">
        <v>280</v>
      </c>
      <c r="S295" s="61" t="s">
        <v>281</v>
      </c>
      <c r="T295" s="50">
        <f t="shared" si="9"/>
        <v>3.3828392854189939</v>
      </c>
      <c r="U295" s="51">
        <f t="shared" si="10"/>
        <v>0.65564499610348237</v>
      </c>
      <c r="V295" s="44"/>
    </row>
    <row r="296" spans="1:22" x14ac:dyDescent="0.25">
      <c r="A296" s="47">
        <v>2013</v>
      </c>
      <c r="B296" s="47" t="s">
        <v>279</v>
      </c>
      <c r="C296" s="47" t="s">
        <v>228</v>
      </c>
      <c r="D296" s="55">
        <v>16484</v>
      </c>
      <c r="E296" s="55">
        <v>15464</v>
      </c>
      <c r="F296" s="55">
        <v>1019</v>
      </c>
      <c r="G296" s="55">
        <v>550</v>
      </c>
      <c r="H296" s="55">
        <v>13694</v>
      </c>
      <c r="I296" s="55">
        <v>204</v>
      </c>
      <c r="J296" s="55">
        <v>1017</v>
      </c>
      <c r="K296" s="55">
        <v>343</v>
      </c>
      <c r="L296" s="55">
        <v>228</v>
      </c>
      <c r="M296" s="55">
        <v>113</v>
      </c>
      <c r="N296" s="55">
        <v>256</v>
      </c>
      <c r="O296" s="55">
        <v>80</v>
      </c>
      <c r="P296" s="55">
        <v>55</v>
      </c>
      <c r="Q296" s="55">
        <v>365</v>
      </c>
      <c r="R296" s="47" t="s">
        <v>280</v>
      </c>
      <c r="S296" s="56" t="s">
        <v>281</v>
      </c>
      <c r="T296" s="50">
        <f t="shared" si="9"/>
        <v>3.3826713819316794</v>
      </c>
      <c r="U296" s="51">
        <f t="shared" si="10"/>
        <v>0.62906694021937959</v>
      </c>
      <c r="V296" s="44"/>
    </row>
    <row r="297" spans="1:22" x14ac:dyDescent="0.25">
      <c r="A297" s="59">
        <v>2014</v>
      </c>
      <c r="B297" s="59" t="s">
        <v>279</v>
      </c>
      <c r="C297" s="59" t="s">
        <v>228</v>
      </c>
      <c r="D297" s="60">
        <v>14010</v>
      </c>
      <c r="E297" s="60">
        <v>13134</v>
      </c>
      <c r="F297" s="60">
        <v>876</v>
      </c>
      <c r="G297" s="60">
        <v>508</v>
      </c>
      <c r="H297" s="60">
        <v>11562</v>
      </c>
      <c r="I297" s="60">
        <v>185</v>
      </c>
      <c r="J297" s="60">
        <v>878</v>
      </c>
      <c r="K297" s="60">
        <v>285</v>
      </c>
      <c r="L297" s="60">
        <v>184</v>
      </c>
      <c r="M297" s="60">
        <v>94</v>
      </c>
      <c r="N297" s="60">
        <v>238</v>
      </c>
      <c r="O297" s="60">
        <v>75</v>
      </c>
      <c r="P297" s="60">
        <v>38</v>
      </c>
      <c r="Q297" s="60">
        <v>365</v>
      </c>
      <c r="R297" s="59" t="s">
        <v>280</v>
      </c>
      <c r="S297" s="61" t="s">
        <v>281</v>
      </c>
      <c r="T297" s="50">
        <f t="shared" si="9"/>
        <v>3.4449781332495006</v>
      </c>
      <c r="U297" s="51">
        <f t="shared" si="10"/>
        <v>0.55074865416259766</v>
      </c>
      <c r="V297" s="44"/>
    </row>
    <row r="298" spans="1:22" x14ac:dyDescent="0.25">
      <c r="A298" s="47">
        <v>2015</v>
      </c>
      <c r="B298" s="47" t="s">
        <v>279</v>
      </c>
      <c r="C298" s="47" t="s">
        <v>228</v>
      </c>
      <c r="D298" s="55">
        <v>17520</v>
      </c>
      <c r="E298" s="55">
        <v>16515</v>
      </c>
      <c r="F298" s="55">
        <v>1005</v>
      </c>
      <c r="G298" s="55">
        <v>616</v>
      </c>
      <c r="H298" s="55">
        <v>14878</v>
      </c>
      <c r="I298" s="55">
        <v>223</v>
      </c>
      <c r="J298" s="55">
        <v>798</v>
      </c>
      <c r="K298" s="55">
        <v>354</v>
      </c>
      <c r="L298" s="55">
        <v>184</v>
      </c>
      <c r="M298" s="55">
        <v>105</v>
      </c>
      <c r="N298" s="55">
        <v>279</v>
      </c>
      <c r="O298" s="55">
        <v>85</v>
      </c>
      <c r="P298" s="55">
        <v>45</v>
      </c>
      <c r="Q298" s="55">
        <v>365</v>
      </c>
      <c r="R298" s="47" t="s">
        <v>280</v>
      </c>
      <c r="S298" s="56" t="s">
        <v>281</v>
      </c>
      <c r="T298" s="50">
        <f t="shared" si="9"/>
        <v>3.3779252410858365</v>
      </c>
      <c r="U298" s="51">
        <f t="shared" si="10"/>
        <v>0.619553713280656</v>
      </c>
      <c r="V298" s="44"/>
    </row>
    <row r="299" spans="1:22" x14ac:dyDescent="0.25">
      <c r="A299" s="47">
        <v>2016</v>
      </c>
      <c r="B299" s="47" t="s">
        <v>279</v>
      </c>
      <c r="C299" s="47" t="s">
        <v>228</v>
      </c>
      <c r="D299" s="55">
        <v>17925</v>
      </c>
      <c r="E299" s="55">
        <v>16893</v>
      </c>
      <c r="F299" s="55">
        <v>1032</v>
      </c>
      <c r="G299" s="55">
        <v>623</v>
      </c>
      <c r="H299" s="55">
        <v>15153</v>
      </c>
      <c r="I299" s="55">
        <v>237</v>
      </c>
      <c r="J299" s="55">
        <v>880</v>
      </c>
      <c r="K299" s="55">
        <v>372</v>
      </c>
      <c r="L299" s="55">
        <v>190</v>
      </c>
      <c r="M299" s="55">
        <v>100</v>
      </c>
      <c r="N299" s="55">
        <v>287</v>
      </c>
      <c r="O299" s="55">
        <v>84</v>
      </c>
      <c r="P299" s="55">
        <v>44</v>
      </c>
      <c r="Q299" s="55">
        <v>366</v>
      </c>
      <c r="R299" s="47" t="s">
        <v>280</v>
      </c>
      <c r="S299" s="56" t="s">
        <v>281</v>
      </c>
      <c r="T299" s="50">
        <f t="shared" si="9"/>
        <v>3.3494576131224285</v>
      </c>
      <c r="U299" s="51">
        <f t="shared" si="10"/>
        <v>0.63083684685547814</v>
      </c>
      <c r="V299" s="44"/>
    </row>
    <row r="300" spans="1:22" x14ac:dyDescent="0.25">
      <c r="A300" s="47">
        <v>2017</v>
      </c>
      <c r="B300" s="47" t="s">
        <v>279</v>
      </c>
      <c r="C300" s="47" t="s">
        <v>228</v>
      </c>
      <c r="D300" s="55">
        <v>18255</v>
      </c>
      <c r="E300" s="55">
        <v>17176</v>
      </c>
      <c r="F300" s="55">
        <v>1079</v>
      </c>
      <c r="G300" s="55">
        <v>628</v>
      </c>
      <c r="H300" s="55">
        <v>15369</v>
      </c>
      <c r="I300" s="55">
        <v>249</v>
      </c>
      <c r="J300" s="55">
        <v>930</v>
      </c>
      <c r="K300" s="55">
        <v>385</v>
      </c>
      <c r="L300" s="55">
        <v>201</v>
      </c>
      <c r="M300" s="55">
        <v>106</v>
      </c>
      <c r="N300" s="55">
        <v>293</v>
      </c>
      <c r="O300" s="55">
        <v>95</v>
      </c>
      <c r="P300" s="55">
        <v>43</v>
      </c>
      <c r="Q300" s="55">
        <v>365</v>
      </c>
      <c r="R300" s="47" t="s">
        <v>280</v>
      </c>
      <c r="S300" s="56" t="s">
        <v>281</v>
      </c>
      <c r="T300" s="50">
        <f t="shared" si="9"/>
        <v>3.3334614766438802</v>
      </c>
      <c r="U300" s="51">
        <f t="shared" si="10"/>
        <v>0.65641690032702116</v>
      </c>
      <c r="V300" s="44"/>
    </row>
    <row r="301" spans="1:22" x14ac:dyDescent="0.25">
      <c r="A301" s="47">
        <v>2018</v>
      </c>
      <c r="B301" s="47" t="s">
        <v>279</v>
      </c>
      <c r="C301" s="47" t="s">
        <v>228</v>
      </c>
      <c r="D301" s="55">
        <v>18293</v>
      </c>
      <c r="E301" s="55">
        <v>17197</v>
      </c>
      <c r="F301" s="55">
        <v>1096</v>
      </c>
      <c r="G301" s="55">
        <v>623</v>
      </c>
      <c r="H301" s="55">
        <v>15354</v>
      </c>
      <c r="I301" s="55">
        <v>245</v>
      </c>
      <c r="J301" s="55">
        <v>976</v>
      </c>
      <c r="K301" s="55">
        <v>385</v>
      </c>
      <c r="L301" s="55">
        <v>202</v>
      </c>
      <c r="M301" s="55">
        <v>105</v>
      </c>
      <c r="N301" s="55">
        <v>286</v>
      </c>
      <c r="O301" s="55">
        <v>117</v>
      </c>
      <c r="P301" s="55">
        <v>41</v>
      </c>
      <c r="Q301" s="55">
        <v>365</v>
      </c>
      <c r="R301" s="47" t="s">
        <v>280</v>
      </c>
      <c r="S301" s="56" t="s">
        <v>281</v>
      </c>
      <c r="T301" s="50">
        <f t="shared" si="9"/>
        <v>3.2830308865760558</v>
      </c>
      <c r="U301" s="51">
        <f t="shared" si="10"/>
        <v>0.6566718379329427</v>
      </c>
      <c r="V301" s="44"/>
    </row>
    <row r="302" spans="1:22" x14ac:dyDescent="0.25">
      <c r="A302" s="59">
        <v>2019</v>
      </c>
      <c r="B302" s="59" t="s">
        <v>279</v>
      </c>
      <c r="C302" s="59" t="s">
        <v>228</v>
      </c>
      <c r="D302" s="60">
        <v>17605</v>
      </c>
      <c r="E302" s="60">
        <v>16538</v>
      </c>
      <c r="F302" s="60">
        <v>1067</v>
      </c>
      <c r="G302" s="60">
        <v>573</v>
      </c>
      <c r="H302" s="60">
        <v>14766</v>
      </c>
      <c r="I302" s="60">
        <v>223</v>
      </c>
      <c r="J302" s="60">
        <v>976</v>
      </c>
      <c r="K302" s="60">
        <v>371</v>
      </c>
      <c r="L302" s="60">
        <v>193</v>
      </c>
      <c r="M302" s="60">
        <v>105</v>
      </c>
      <c r="N302" s="60">
        <v>300</v>
      </c>
      <c r="O302" s="60">
        <v>99</v>
      </c>
      <c r="P302" s="60">
        <v>44</v>
      </c>
      <c r="Q302" s="60">
        <v>204</v>
      </c>
      <c r="R302" s="59" t="s">
        <v>280</v>
      </c>
      <c r="S302" s="61" t="s">
        <v>281</v>
      </c>
      <c r="T302" s="50">
        <f t="shared" si="9"/>
        <v>3.3741593984539593</v>
      </c>
      <c r="U302" s="51">
        <f t="shared" si="10"/>
        <v>0.65704162426244339</v>
      </c>
      <c r="V302" s="44"/>
    </row>
    <row r="303" spans="1:22" x14ac:dyDescent="0.25">
      <c r="A303" s="59">
        <v>2020</v>
      </c>
      <c r="B303" s="59" t="s">
        <v>279</v>
      </c>
      <c r="C303" s="59" t="s">
        <v>228</v>
      </c>
      <c r="D303" s="60">
        <v>12869</v>
      </c>
      <c r="E303" s="60">
        <v>12023</v>
      </c>
      <c r="F303" s="60">
        <v>821</v>
      </c>
      <c r="G303" s="60">
        <v>425</v>
      </c>
      <c r="H303" s="60">
        <v>10586</v>
      </c>
      <c r="I303" s="60">
        <v>119</v>
      </c>
      <c r="J303" s="60">
        <v>892</v>
      </c>
      <c r="K303" s="60">
        <v>175</v>
      </c>
      <c r="L303" s="60">
        <v>128</v>
      </c>
      <c r="M303" s="60">
        <v>35</v>
      </c>
      <c r="N303" s="60">
        <v>399</v>
      </c>
      <c r="O303" s="60">
        <v>85</v>
      </c>
      <c r="P303" s="60">
        <v>45</v>
      </c>
      <c r="Q303" s="60">
        <v>346</v>
      </c>
      <c r="R303" s="59" t="s">
        <v>280</v>
      </c>
      <c r="S303" s="61" t="s">
        <v>281</v>
      </c>
      <c r="T303" s="50">
        <f t="shared" si="9"/>
        <v>4.1564779002243002</v>
      </c>
      <c r="U303" s="51">
        <f t="shared" si="10"/>
        <v>0.62277547498535746</v>
      </c>
      <c r="V303" s="44"/>
    </row>
    <row r="304" spans="1:22" x14ac:dyDescent="0.25">
      <c r="A304" s="59">
        <v>2021</v>
      </c>
      <c r="B304" s="59" t="s">
        <v>279</v>
      </c>
      <c r="C304" s="59" t="s">
        <v>228</v>
      </c>
      <c r="D304" s="60">
        <v>15773</v>
      </c>
      <c r="E304" s="60">
        <v>14660</v>
      </c>
      <c r="F304" s="60">
        <v>884</v>
      </c>
      <c r="G304" s="60">
        <v>504</v>
      </c>
      <c r="H304" s="60">
        <v>12913</v>
      </c>
      <c r="I304" s="60">
        <v>152</v>
      </c>
      <c r="J304" s="60">
        <v>1092</v>
      </c>
      <c r="K304" s="60">
        <v>192</v>
      </c>
      <c r="L304" s="60">
        <v>142</v>
      </c>
      <c r="M304" s="60">
        <v>35</v>
      </c>
      <c r="N304" s="60">
        <v>390</v>
      </c>
      <c r="O304" s="60">
        <v>125</v>
      </c>
      <c r="P304" s="60">
        <v>43</v>
      </c>
      <c r="Q304" s="60">
        <v>365</v>
      </c>
      <c r="R304" s="59" t="s">
        <v>280</v>
      </c>
      <c r="S304" s="61" t="s">
        <v>281</v>
      </c>
      <c r="T304" s="50">
        <f t="shared" si="9"/>
        <v>3.9585615284086888</v>
      </c>
      <c r="U304" s="51">
        <f t="shared" si="10"/>
        <v>0.63863473137817373</v>
      </c>
      <c r="V304" s="44"/>
    </row>
    <row r="305" spans="1:22" x14ac:dyDescent="0.25">
      <c r="A305" s="59">
        <v>2022</v>
      </c>
      <c r="B305" s="59" t="s">
        <v>279</v>
      </c>
      <c r="C305" s="59" t="s">
        <v>228</v>
      </c>
      <c r="D305" s="60">
        <v>17669</v>
      </c>
      <c r="E305" s="60">
        <v>16667</v>
      </c>
      <c r="F305" s="60">
        <v>973</v>
      </c>
      <c r="G305" s="60">
        <v>593</v>
      </c>
      <c r="H305" s="60">
        <v>14698</v>
      </c>
      <c r="I305" s="60">
        <v>173</v>
      </c>
      <c r="J305" s="60">
        <v>1203</v>
      </c>
      <c r="K305" s="60">
        <v>186</v>
      </c>
      <c r="L305" s="60">
        <v>143</v>
      </c>
      <c r="M305" s="60">
        <v>35</v>
      </c>
      <c r="N305" s="60">
        <v>399</v>
      </c>
      <c r="O305" s="60">
        <v>210</v>
      </c>
      <c r="P305" s="60">
        <v>42</v>
      </c>
      <c r="Q305" s="60">
        <v>365</v>
      </c>
      <c r="R305" s="59" t="s">
        <v>280</v>
      </c>
      <c r="S305" s="61" t="s">
        <v>281</v>
      </c>
      <c r="T305" s="50">
        <f t="shared" si="9"/>
        <v>3.8085266288921988</v>
      </c>
      <c r="U305" s="51">
        <f t="shared" si="10"/>
        <v>0.67628959480895989</v>
      </c>
      <c r="V305" s="44"/>
    </row>
    <row r="306" spans="1:22" ht="13.8" thickBot="1" x14ac:dyDescent="0.3">
      <c r="A306" s="66">
        <v>2023</v>
      </c>
      <c r="B306" s="66" t="s">
        <v>279</v>
      </c>
      <c r="C306" s="66" t="s">
        <v>228</v>
      </c>
      <c r="D306" s="67">
        <v>17703</v>
      </c>
      <c r="E306" s="67">
        <v>16779</v>
      </c>
      <c r="F306" s="67">
        <v>894</v>
      </c>
      <c r="G306" s="67">
        <v>597</v>
      </c>
      <c r="H306" s="67">
        <v>14546</v>
      </c>
      <c r="I306" s="67">
        <v>170</v>
      </c>
      <c r="J306" s="67">
        <v>1466</v>
      </c>
      <c r="K306" s="67">
        <v>163</v>
      </c>
      <c r="L306" s="67">
        <v>165</v>
      </c>
      <c r="M306" s="67">
        <v>35</v>
      </c>
      <c r="N306" s="67">
        <v>354</v>
      </c>
      <c r="O306" s="67">
        <v>177</v>
      </c>
      <c r="P306" s="67">
        <v>44</v>
      </c>
      <c r="Q306" s="67">
        <v>360</v>
      </c>
      <c r="R306" s="66" t="s">
        <v>280</v>
      </c>
      <c r="S306" s="68" t="s">
        <v>281</v>
      </c>
      <c r="T306" s="50">
        <f t="shared" si="9"/>
        <v>3.841365446564335</v>
      </c>
      <c r="U306" s="51">
        <f t="shared" si="10"/>
        <v>0.62673797943420406</v>
      </c>
      <c r="V306" s="44"/>
    </row>
    <row r="307" spans="1:22" x14ac:dyDescent="0.25">
      <c r="A307" s="46">
        <v>2002</v>
      </c>
      <c r="B307" s="46" t="s">
        <v>282</v>
      </c>
      <c r="C307" s="46" t="s">
        <v>228</v>
      </c>
      <c r="D307" s="48">
        <v>2932</v>
      </c>
      <c r="E307" s="48">
        <v>2823</v>
      </c>
      <c r="F307" s="48">
        <v>109</v>
      </c>
      <c r="G307" s="48">
        <v>265</v>
      </c>
      <c r="H307" s="48">
        <v>2476</v>
      </c>
      <c r="I307" s="48">
        <v>20</v>
      </c>
      <c r="J307" s="48">
        <v>62</v>
      </c>
      <c r="K307" s="48">
        <v>44</v>
      </c>
      <c r="L307" s="48">
        <v>14</v>
      </c>
      <c r="M307" s="48">
        <v>21</v>
      </c>
      <c r="N307" s="48">
        <v>15</v>
      </c>
      <c r="O307" s="48">
        <v>16</v>
      </c>
      <c r="P307" s="48">
        <v>65</v>
      </c>
      <c r="Q307" s="48">
        <v>365</v>
      </c>
      <c r="R307" s="46" t="s">
        <v>283</v>
      </c>
      <c r="S307" s="49" t="s">
        <v>284</v>
      </c>
      <c r="T307" s="50">
        <f t="shared" si="9"/>
        <v>2.9055674937855112</v>
      </c>
      <c r="U307" s="51">
        <f t="shared" si="10"/>
        <v>5.7799001370128278E-2</v>
      </c>
      <c r="V307" s="52">
        <f>IF(SLOPE(U307:U328,A307:A328)&gt;0,SLOPE(U307:U328,A307:A328),0)</f>
        <v>3.515218578039161E-4</v>
      </c>
    </row>
    <row r="308" spans="1:22" x14ac:dyDescent="0.25">
      <c r="A308" s="47">
        <v>2003</v>
      </c>
      <c r="B308" s="47" t="s">
        <v>282</v>
      </c>
      <c r="C308" s="47" t="s">
        <v>228</v>
      </c>
      <c r="D308" s="55">
        <v>2692</v>
      </c>
      <c r="E308" s="55">
        <v>2589</v>
      </c>
      <c r="F308" s="55">
        <v>102</v>
      </c>
      <c r="G308" s="55">
        <v>278</v>
      </c>
      <c r="H308" s="55">
        <v>2224</v>
      </c>
      <c r="I308" s="55">
        <v>19</v>
      </c>
      <c r="J308" s="55">
        <v>68</v>
      </c>
      <c r="K308" s="55">
        <v>38</v>
      </c>
      <c r="L308" s="55">
        <v>14</v>
      </c>
      <c r="M308" s="55">
        <v>27</v>
      </c>
      <c r="N308" s="55">
        <v>8</v>
      </c>
      <c r="O308" s="55">
        <v>15</v>
      </c>
      <c r="P308" s="55">
        <v>64</v>
      </c>
      <c r="Q308" s="55">
        <v>365</v>
      </c>
      <c r="R308" s="47" t="s">
        <v>283</v>
      </c>
      <c r="S308" s="56" t="s">
        <v>284</v>
      </c>
      <c r="T308" s="50">
        <f t="shared" si="9"/>
        <v>2.9547105018765318</v>
      </c>
      <c r="U308" s="51">
        <f t="shared" si="10"/>
        <v>5.5001935992431639E-2</v>
      </c>
      <c r="V308" s="44"/>
    </row>
    <row r="309" spans="1:22" x14ac:dyDescent="0.25">
      <c r="A309" s="47">
        <v>2004</v>
      </c>
      <c r="B309" s="47" t="s">
        <v>282</v>
      </c>
      <c r="C309" s="47" t="s">
        <v>228</v>
      </c>
      <c r="D309" s="55">
        <v>2667</v>
      </c>
      <c r="E309" s="55">
        <v>2569</v>
      </c>
      <c r="F309" s="55">
        <v>98</v>
      </c>
      <c r="G309" s="55">
        <v>240</v>
      </c>
      <c r="H309" s="55">
        <v>2242</v>
      </c>
      <c r="I309" s="55">
        <v>19</v>
      </c>
      <c r="J309" s="55">
        <v>69</v>
      </c>
      <c r="K309" s="55">
        <v>34</v>
      </c>
      <c r="L309" s="55">
        <v>13</v>
      </c>
      <c r="M309" s="55">
        <v>24</v>
      </c>
      <c r="N309" s="55">
        <v>9</v>
      </c>
      <c r="O309" s="55">
        <v>18</v>
      </c>
      <c r="P309" s="55">
        <v>63</v>
      </c>
      <c r="Q309" s="55">
        <v>366</v>
      </c>
      <c r="R309" s="47" t="s">
        <v>283</v>
      </c>
      <c r="S309" s="56" t="s">
        <v>284</v>
      </c>
      <c r="T309" s="50">
        <f t="shared" si="9"/>
        <v>2.960650472835618</v>
      </c>
      <c r="U309" s="51">
        <f t="shared" si="10"/>
        <v>5.2951233706665025E-2</v>
      </c>
      <c r="V309" s="44"/>
    </row>
    <row r="310" spans="1:22" x14ac:dyDescent="0.25">
      <c r="A310" s="47">
        <v>2005</v>
      </c>
      <c r="B310" s="47" t="s">
        <v>282</v>
      </c>
      <c r="C310" s="47" t="s">
        <v>228</v>
      </c>
      <c r="D310" s="55">
        <v>2533</v>
      </c>
      <c r="E310" s="55">
        <v>2427</v>
      </c>
      <c r="F310" s="55">
        <v>106</v>
      </c>
      <c r="G310" s="55">
        <v>223</v>
      </c>
      <c r="H310" s="55">
        <v>2108</v>
      </c>
      <c r="I310" s="55">
        <v>19</v>
      </c>
      <c r="J310" s="55">
        <v>77</v>
      </c>
      <c r="K310" s="55">
        <v>41</v>
      </c>
      <c r="L310" s="55">
        <v>14</v>
      </c>
      <c r="M310" s="55">
        <v>25</v>
      </c>
      <c r="N310" s="55">
        <v>10</v>
      </c>
      <c r="O310" s="55">
        <v>16</v>
      </c>
      <c r="P310" s="55">
        <v>63</v>
      </c>
      <c r="Q310" s="55">
        <v>365</v>
      </c>
      <c r="R310" s="47" t="s">
        <v>283</v>
      </c>
      <c r="S310" s="56" t="s">
        <v>284</v>
      </c>
      <c r="T310" s="50">
        <f t="shared" si="9"/>
        <v>2.9000603211600824</v>
      </c>
      <c r="U310" s="51">
        <f t="shared" si="10"/>
        <v>5.6101666912841797E-2</v>
      </c>
      <c r="V310" s="44"/>
    </row>
    <row r="311" spans="1:22" x14ac:dyDescent="0.25">
      <c r="A311" s="47">
        <v>2006</v>
      </c>
      <c r="B311" s="47" t="s">
        <v>282</v>
      </c>
      <c r="C311" s="47" t="s">
        <v>228</v>
      </c>
      <c r="D311" s="55">
        <v>2398</v>
      </c>
      <c r="E311" s="55">
        <v>2238</v>
      </c>
      <c r="F311" s="55">
        <v>160</v>
      </c>
      <c r="G311" s="55">
        <v>247</v>
      </c>
      <c r="H311" s="55">
        <v>1894</v>
      </c>
      <c r="I311" s="55">
        <v>18</v>
      </c>
      <c r="J311" s="55">
        <v>78</v>
      </c>
      <c r="K311" s="55">
        <v>41</v>
      </c>
      <c r="L311" s="55">
        <v>16</v>
      </c>
      <c r="M311" s="55">
        <v>29</v>
      </c>
      <c r="N311" s="55">
        <v>56</v>
      </c>
      <c r="O311" s="55">
        <v>17</v>
      </c>
      <c r="P311" s="55">
        <v>63</v>
      </c>
      <c r="Q311" s="55">
        <v>365</v>
      </c>
      <c r="R311" s="47" t="s">
        <v>283</v>
      </c>
      <c r="S311" s="56" t="s">
        <v>284</v>
      </c>
      <c r="T311" s="50">
        <f t="shared" si="9"/>
        <v>3.9050191627358481</v>
      </c>
      <c r="U311" s="51">
        <f t="shared" si="10"/>
        <v>0.11402655955188676</v>
      </c>
      <c r="V311" s="44"/>
    </row>
    <row r="312" spans="1:22" x14ac:dyDescent="0.25">
      <c r="A312" s="59">
        <v>2007</v>
      </c>
      <c r="B312" s="59" t="s">
        <v>282</v>
      </c>
      <c r="C312" s="59" t="s">
        <v>228</v>
      </c>
      <c r="D312" s="60">
        <v>2222</v>
      </c>
      <c r="E312" s="60">
        <v>2105</v>
      </c>
      <c r="F312" s="60">
        <v>118</v>
      </c>
      <c r="G312" s="60">
        <v>207</v>
      </c>
      <c r="H312" s="60">
        <v>1789</v>
      </c>
      <c r="I312" s="60">
        <v>21</v>
      </c>
      <c r="J312" s="60">
        <v>87</v>
      </c>
      <c r="K312" s="60">
        <v>45</v>
      </c>
      <c r="L312" s="60">
        <v>16</v>
      </c>
      <c r="M312" s="60">
        <v>24</v>
      </c>
      <c r="N312" s="60">
        <v>17</v>
      </c>
      <c r="O312" s="60">
        <v>16</v>
      </c>
      <c r="P312" s="60">
        <v>60</v>
      </c>
      <c r="Q312" s="60">
        <v>357</v>
      </c>
      <c r="R312" s="59" t="s">
        <v>283</v>
      </c>
      <c r="S312" s="61" t="s">
        <v>285</v>
      </c>
      <c r="T312" s="50">
        <f t="shared" si="9"/>
        <v>3.0172223003840042</v>
      </c>
      <c r="U312" s="51">
        <f t="shared" si="10"/>
        <v>6.4975882238769517E-2</v>
      </c>
      <c r="V312" s="44"/>
    </row>
    <row r="313" spans="1:22" x14ac:dyDescent="0.25">
      <c r="A313" s="47">
        <v>2008</v>
      </c>
      <c r="B313" s="47" t="s">
        <v>282</v>
      </c>
      <c r="C313" s="47" t="s">
        <v>228</v>
      </c>
      <c r="D313" s="55">
        <v>2199</v>
      </c>
      <c r="E313" s="55">
        <v>2093</v>
      </c>
      <c r="F313" s="55">
        <v>106</v>
      </c>
      <c r="G313" s="55">
        <v>197</v>
      </c>
      <c r="H313" s="55">
        <v>1790</v>
      </c>
      <c r="I313" s="55">
        <v>21</v>
      </c>
      <c r="J313" s="55">
        <v>85</v>
      </c>
      <c r="K313" s="55">
        <v>38</v>
      </c>
      <c r="L313" s="55">
        <v>16</v>
      </c>
      <c r="M313" s="55">
        <v>17</v>
      </c>
      <c r="N313" s="55">
        <v>19</v>
      </c>
      <c r="O313" s="55">
        <v>15</v>
      </c>
      <c r="P313" s="55">
        <v>60</v>
      </c>
      <c r="Q313" s="55">
        <v>366</v>
      </c>
      <c r="R313" s="47" t="s">
        <v>283</v>
      </c>
      <c r="S313" s="56" t="s">
        <v>285</v>
      </c>
      <c r="T313" s="50">
        <f t="shared" si="9"/>
        <v>3.0871752697172616</v>
      </c>
      <c r="U313" s="51">
        <f t="shared" si="10"/>
        <v>5.9721405592680431E-2</v>
      </c>
      <c r="V313" s="44"/>
    </row>
    <row r="314" spans="1:22" x14ac:dyDescent="0.25">
      <c r="A314" s="47">
        <v>2009</v>
      </c>
      <c r="B314" s="47" t="s">
        <v>282</v>
      </c>
      <c r="C314" s="47" t="s">
        <v>228</v>
      </c>
      <c r="D314" s="55">
        <v>2247</v>
      </c>
      <c r="E314" s="55">
        <v>2144</v>
      </c>
      <c r="F314" s="55">
        <v>103</v>
      </c>
      <c r="G314" s="55">
        <v>228</v>
      </c>
      <c r="H314" s="55">
        <v>1810</v>
      </c>
      <c r="I314" s="55">
        <v>22</v>
      </c>
      <c r="J314" s="55">
        <v>85</v>
      </c>
      <c r="K314" s="55">
        <v>36</v>
      </c>
      <c r="L314" s="55">
        <v>14</v>
      </c>
      <c r="M314" s="55">
        <v>19</v>
      </c>
      <c r="N314" s="55">
        <v>18</v>
      </c>
      <c r="O314" s="55">
        <v>17</v>
      </c>
      <c r="P314" s="55">
        <v>62</v>
      </c>
      <c r="Q314" s="55">
        <v>365</v>
      </c>
      <c r="R314" s="47" t="s">
        <v>283</v>
      </c>
      <c r="S314" s="56" t="s">
        <v>285</v>
      </c>
      <c r="T314" s="50">
        <f t="shared" si="9"/>
        <v>3.1048348529522234</v>
      </c>
      <c r="U314" s="51">
        <f t="shared" si="10"/>
        <v>5.8363133148369419E-2</v>
      </c>
      <c r="V314" s="44"/>
    </row>
    <row r="315" spans="1:22" x14ac:dyDescent="0.25">
      <c r="A315" s="47">
        <v>2010</v>
      </c>
      <c r="B315" s="47" t="s">
        <v>282</v>
      </c>
      <c r="C315" s="47" t="s">
        <v>228</v>
      </c>
      <c r="D315" s="55">
        <v>2278</v>
      </c>
      <c r="E315" s="55">
        <v>2165</v>
      </c>
      <c r="F315" s="55">
        <v>112</v>
      </c>
      <c r="G315" s="55">
        <v>215</v>
      </c>
      <c r="H315" s="55">
        <v>1840</v>
      </c>
      <c r="I315" s="55">
        <v>20</v>
      </c>
      <c r="J315" s="55">
        <v>90</v>
      </c>
      <c r="K315" s="55">
        <v>37</v>
      </c>
      <c r="L315" s="55">
        <v>15</v>
      </c>
      <c r="M315" s="55">
        <v>20</v>
      </c>
      <c r="N315" s="55">
        <v>24</v>
      </c>
      <c r="O315" s="55">
        <v>17</v>
      </c>
      <c r="P315" s="55">
        <v>62</v>
      </c>
      <c r="Q315" s="55">
        <v>365</v>
      </c>
      <c r="R315" s="47" t="s">
        <v>283</v>
      </c>
      <c r="S315" s="56" t="s">
        <v>285</v>
      </c>
      <c r="T315" s="50">
        <f t="shared" si="9"/>
        <v>3.2714150973969858</v>
      </c>
      <c r="U315" s="51">
        <f t="shared" si="10"/>
        <v>6.6867724590794389E-2</v>
      </c>
      <c r="V315" s="44"/>
    </row>
    <row r="316" spans="1:22" x14ac:dyDescent="0.25">
      <c r="A316" s="47">
        <v>2011</v>
      </c>
      <c r="B316" s="47" t="s">
        <v>282</v>
      </c>
      <c r="C316" s="47" t="s">
        <v>228</v>
      </c>
      <c r="D316" s="55">
        <v>2277</v>
      </c>
      <c r="E316" s="55">
        <v>2170</v>
      </c>
      <c r="F316" s="55">
        <v>107</v>
      </c>
      <c r="G316" s="55">
        <v>231</v>
      </c>
      <c r="H316" s="55">
        <v>1827</v>
      </c>
      <c r="I316" s="55">
        <v>22</v>
      </c>
      <c r="J316" s="55">
        <v>91</v>
      </c>
      <c r="K316" s="55">
        <v>38</v>
      </c>
      <c r="L316" s="55">
        <v>14</v>
      </c>
      <c r="M316" s="55">
        <v>21</v>
      </c>
      <c r="N316" s="55">
        <v>18</v>
      </c>
      <c r="O316" s="55">
        <v>16</v>
      </c>
      <c r="P316" s="55">
        <v>68</v>
      </c>
      <c r="Q316" s="55">
        <v>365</v>
      </c>
      <c r="R316" s="47" t="s">
        <v>283</v>
      </c>
      <c r="S316" s="56" t="s">
        <v>285</v>
      </c>
      <c r="T316" s="50">
        <f t="shared" si="9"/>
        <v>3.114292699510806</v>
      </c>
      <c r="U316" s="51">
        <f t="shared" si="10"/>
        <v>6.0814350689697261E-2</v>
      </c>
      <c r="V316" s="44"/>
    </row>
    <row r="317" spans="1:22" x14ac:dyDescent="0.25">
      <c r="A317" s="47">
        <v>2012</v>
      </c>
      <c r="B317" s="47" t="s">
        <v>282</v>
      </c>
      <c r="C317" s="47" t="s">
        <v>228</v>
      </c>
      <c r="D317" s="55">
        <v>2266</v>
      </c>
      <c r="E317" s="55">
        <v>2154</v>
      </c>
      <c r="F317" s="55">
        <v>113</v>
      </c>
      <c r="G317" s="55">
        <v>233</v>
      </c>
      <c r="H317" s="55">
        <v>1803</v>
      </c>
      <c r="I317" s="55">
        <v>21</v>
      </c>
      <c r="J317" s="55">
        <v>97</v>
      </c>
      <c r="K317" s="55">
        <v>39</v>
      </c>
      <c r="L317" s="55">
        <v>14</v>
      </c>
      <c r="M317" s="55">
        <v>22</v>
      </c>
      <c r="N317" s="55">
        <v>20</v>
      </c>
      <c r="O317" s="55">
        <v>18</v>
      </c>
      <c r="P317" s="55">
        <v>77</v>
      </c>
      <c r="Q317" s="55">
        <v>366</v>
      </c>
      <c r="R317" s="47" t="s">
        <v>283</v>
      </c>
      <c r="S317" s="56" t="s">
        <v>285</v>
      </c>
      <c r="T317" s="50">
        <f t="shared" si="9"/>
        <v>3.1431347872303648</v>
      </c>
      <c r="U317" s="51">
        <f t="shared" si="10"/>
        <v>6.48192971496582E-2</v>
      </c>
      <c r="V317" s="44"/>
    </row>
    <row r="318" spans="1:22" x14ac:dyDescent="0.25">
      <c r="A318" s="47">
        <v>2013</v>
      </c>
      <c r="B318" s="47" t="s">
        <v>282</v>
      </c>
      <c r="C318" s="47" t="s">
        <v>228</v>
      </c>
      <c r="D318" s="55">
        <v>2255</v>
      </c>
      <c r="E318" s="55">
        <v>2139</v>
      </c>
      <c r="F318" s="55">
        <v>116</v>
      </c>
      <c r="G318" s="55">
        <v>219</v>
      </c>
      <c r="H318" s="55">
        <v>1804</v>
      </c>
      <c r="I318" s="55">
        <v>24</v>
      </c>
      <c r="J318" s="55">
        <v>93</v>
      </c>
      <c r="K318" s="55">
        <v>39</v>
      </c>
      <c r="L318" s="55">
        <v>14</v>
      </c>
      <c r="M318" s="55">
        <v>23</v>
      </c>
      <c r="N318" s="55">
        <v>22</v>
      </c>
      <c r="O318" s="55">
        <v>17</v>
      </c>
      <c r="P318" s="55">
        <v>75</v>
      </c>
      <c r="Q318" s="55">
        <v>365</v>
      </c>
      <c r="R318" s="47" t="s">
        <v>283</v>
      </c>
      <c r="S318" s="56" t="s">
        <v>285</v>
      </c>
      <c r="T318" s="50">
        <f t="shared" si="9"/>
        <v>3.2256183551290754</v>
      </c>
      <c r="U318" s="51">
        <f t="shared" si="10"/>
        <v>6.8286340578082527E-2</v>
      </c>
      <c r="V318" s="44"/>
    </row>
    <row r="319" spans="1:22" x14ac:dyDescent="0.25">
      <c r="A319" s="59">
        <v>2014</v>
      </c>
      <c r="B319" s="59" t="s">
        <v>282</v>
      </c>
      <c r="C319" s="59" t="s">
        <v>228</v>
      </c>
      <c r="D319" s="60">
        <v>2156</v>
      </c>
      <c r="E319" s="60">
        <v>2050</v>
      </c>
      <c r="F319" s="60">
        <v>106</v>
      </c>
      <c r="G319" s="60">
        <v>223</v>
      </c>
      <c r="H319" s="60">
        <v>1722</v>
      </c>
      <c r="I319" s="60">
        <v>20</v>
      </c>
      <c r="J319" s="60">
        <v>85</v>
      </c>
      <c r="K319" s="60">
        <v>33</v>
      </c>
      <c r="L319" s="60">
        <v>12</v>
      </c>
      <c r="M319" s="60">
        <v>23</v>
      </c>
      <c r="N319" s="60">
        <v>20</v>
      </c>
      <c r="O319" s="60">
        <v>17</v>
      </c>
      <c r="P319" s="60">
        <v>66</v>
      </c>
      <c r="Q319" s="60">
        <v>365</v>
      </c>
      <c r="R319" s="59" t="s">
        <v>283</v>
      </c>
      <c r="S319" s="61" t="s">
        <v>285</v>
      </c>
      <c r="T319" s="50">
        <f t="shared" si="9"/>
        <v>3.2974496372767854</v>
      </c>
      <c r="U319" s="51">
        <f t="shared" si="10"/>
        <v>6.3789163233119422E-2</v>
      </c>
      <c r="V319" s="44"/>
    </row>
    <row r="320" spans="1:22" x14ac:dyDescent="0.25">
      <c r="A320" s="47">
        <v>2015</v>
      </c>
      <c r="B320" s="47" t="s">
        <v>282</v>
      </c>
      <c r="C320" s="47" t="s">
        <v>228</v>
      </c>
      <c r="D320" s="55">
        <v>2230</v>
      </c>
      <c r="E320" s="55">
        <v>2111</v>
      </c>
      <c r="F320" s="55">
        <v>119</v>
      </c>
      <c r="G320" s="55">
        <v>222</v>
      </c>
      <c r="H320" s="55">
        <v>1780</v>
      </c>
      <c r="I320" s="55">
        <v>24</v>
      </c>
      <c r="J320" s="55">
        <v>85</v>
      </c>
      <c r="K320" s="55">
        <v>37</v>
      </c>
      <c r="L320" s="55">
        <v>18</v>
      </c>
      <c r="M320" s="55">
        <v>34</v>
      </c>
      <c r="N320" s="55">
        <v>17</v>
      </c>
      <c r="O320" s="55">
        <v>14</v>
      </c>
      <c r="P320" s="55">
        <v>69</v>
      </c>
      <c r="Q320" s="55">
        <v>365</v>
      </c>
      <c r="R320" s="47" t="s">
        <v>283</v>
      </c>
      <c r="S320" s="56" t="s">
        <v>285</v>
      </c>
      <c r="T320" s="50">
        <f t="shared" si="9"/>
        <v>3.3836140747070305</v>
      </c>
      <c r="U320" s="51">
        <f t="shared" si="10"/>
        <v>7.3483638667449919E-2</v>
      </c>
      <c r="V320" s="44"/>
    </row>
    <row r="321" spans="1:22" x14ac:dyDescent="0.25">
      <c r="A321" s="47">
        <v>2016</v>
      </c>
      <c r="B321" s="47" t="s">
        <v>282</v>
      </c>
      <c r="C321" s="47" t="s">
        <v>228</v>
      </c>
      <c r="D321" s="55">
        <v>2262</v>
      </c>
      <c r="E321" s="55">
        <v>2135</v>
      </c>
      <c r="F321" s="55">
        <v>128</v>
      </c>
      <c r="G321" s="55">
        <v>219</v>
      </c>
      <c r="H321" s="55">
        <v>1806</v>
      </c>
      <c r="I321" s="55">
        <v>24</v>
      </c>
      <c r="J321" s="55">
        <v>86</v>
      </c>
      <c r="K321" s="55">
        <v>42</v>
      </c>
      <c r="L321" s="55">
        <v>18</v>
      </c>
      <c r="M321" s="55">
        <v>35</v>
      </c>
      <c r="N321" s="55">
        <v>19</v>
      </c>
      <c r="O321" s="55">
        <v>13</v>
      </c>
      <c r="P321" s="55">
        <v>66</v>
      </c>
      <c r="Q321" s="55">
        <v>366</v>
      </c>
      <c r="R321" s="47" t="s">
        <v>283</v>
      </c>
      <c r="S321" s="56" t="s">
        <v>285</v>
      </c>
      <c r="T321" s="50">
        <f t="shared" si="9"/>
        <v>3.3531255959338084</v>
      </c>
      <c r="U321" s="51">
        <f t="shared" si="10"/>
        <v>7.8329013921013768E-2</v>
      </c>
      <c r="V321" s="44"/>
    </row>
    <row r="322" spans="1:22" x14ac:dyDescent="0.25">
      <c r="A322" s="47">
        <v>2017</v>
      </c>
      <c r="B322" s="47" t="s">
        <v>282</v>
      </c>
      <c r="C322" s="47" t="s">
        <v>228</v>
      </c>
      <c r="D322" s="55">
        <v>2354</v>
      </c>
      <c r="E322" s="55">
        <v>2225</v>
      </c>
      <c r="F322" s="55">
        <v>129</v>
      </c>
      <c r="G322" s="55">
        <v>240</v>
      </c>
      <c r="H322" s="55">
        <v>1864</v>
      </c>
      <c r="I322" s="55">
        <v>26</v>
      </c>
      <c r="J322" s="55">
        <v>95</v>
      </c>
      <c r="K322" s="55">
        <v>42</v>
      </c>
      <c r="L322" s="55">
        <v>17</v>
      </c>
      <c r="M322" s="55">
        <v>36</v>
      </c>
      <c r="N322" s="55">
        <v>22</v>
      </c>
      <c r="O322" s="55">
        <v>13</v>
      </c>
      <c r="P322" s="55">
        <v>67</v>
      </c>
      <c r="Q322" s="55">
        <v>365</v>
      </c>
      <c r="R322" s="47" t="s">
        <v>283</v>
      </c>
      <c r="S322" s="56" t="s">
        <v>285</v>
      </c>
      <c r="T322" s="50">
        <f t="shared" si="9"/>
        <v>3.4291230562650239</v>
      </c>
      <c r="U322" s="51">
        <f t="shared" si="10"/>
        <v>8.073012955211932E-2</v>
      </c>
      <c r="V322" s="44"/>
    </row>
    <row r="323" spans="1:22" x14ac:dyDescent="0.25">
      <c r="A323" s="47">
        <v>2018</v>
      </c>
      <c r="B323" s="47" t="s">
        <v>282</v>
      </c>
      <c r="C323" s="47" t="s">
        <v>228</v>
      </c>
      <c r="D323" s="55">
        <v>2362</v>
      </c>
      <c r="E323" s="55">
        <v>2197</v>
      </c>
      <c r="F323" s="55">
        <v>165</v>
      </c>
      <c r="G323" s="55">
        <v>228</v>
      </c>
      <c r="H323" s="55">
        <v>1831</v>
      </c>
      <c r="I323" s="55">
        <v>33</v>
      </c>
      <c r="J323" s="55">
        <v>105</v>
      </c>
      <c r="K323" s="55">
        <v>50</v>
      </c>
      <c r="L323" s="55">
        <v>23</v>
      </c>
      <c r="M323" s="55">
        <v>48</v>
      </c>
      <c r="N323" s="55">
        <v>26</v>
      </c>
      <c r="O323" s="55">
        <v>18</v>
      </c>
      <c r="P323" s="55">
        <v>66</v>
      </c>
      <c r="Q323" s="55">
        <v>365</v>
      </c>
      <c r="R323" s="47" t="s">
        <v>283</v>
      </c>
      <c r="S323" s="56" t="s">
        <v>285</v>
      </c>
      <c r="T323" s="50">
        <f t="shared" ref="T323:T386" si="11">K323*$AE$2*$AH$2/SUM(K323:O323)+K323*$AE$3*$AI$2/SUM(K323:O323)+$AH$7*L323*$AH$4*$AE$4/SUM(K323:O323)+$AI$7*L323*$AH$4*$AE$6/SUM(K323:O323)+$AJ$7*L323*$AH$4*$AE$7/SUM(K323:O323)+$AK$7*L323*$AH$4*$AE$9/SUM(K323:O323)+L323*$AI$4*$AH$7*$AE$5/SUM(K323:O323)+L323*$AI$4*$AE$8*$AJ$7/SUM(K323:O323)+M323*$AH$4*$AE$10/SUM(K323:O323)+M323*$AI$4*$AE$11/SUM(K323:O323)+N323*$AH$4*$AE$12/SUM(K323:O323)+N323*$AI$4*$AE$13/SUM(K323:O323)+O323*$AE$17*$AK$17/SUM(K323:O323)+O323*$AE$16*$AJ$17/SUM(K323:O323)+O323*$AE$15*$AI$17/SUM(K323:O323)+O323*$AE$14*$AH$17/SUM(K323:O323)</f>
        <v>3.4634200920336169</v>
      </c>
      <c r="U323" s="51">
        <f t="shared" ref="U323:U386" si="12">0.000001*F323*T323*365*0.5</f>
        <v>0.10429223752136228</v>
      </c>
      <c r="V323" s="44"/>
    </row>
    <row r="324" spans="1:22" x14ac:dyDescent="0.25">
      <c r="A324" s="59">
        <v>2019</v>
      </c>
      <c r="B324" s="59" t="s">
        <v>282</v>
      </c>
      <c r="C324" s="59" t="s">
        <v>228</v>
      </c>
      <c r="D324" s="60">
        <v>2356</v>
      </c>
      <c r="E324" s="60">
        <v>2170</v>
      </c>
      <c r="F324" s="60">
        <v>186</v>
      </c>
      <c r="G324" s="60">
        <v>226</v>
      </c>
      <c r="H324" s="60">
        <v>1798</v>
      </c>
      <c r="I324" s="60">
        <v>36</v>
      </c>
      <c r="J324" s="60">
        <v>110</v>
      </c>
      <c r="K324" s="60">
        <v>57</v>
      </c>
      <c r="L324" s="60">
        <v>22</v>
      </c>
      <c r="M324" s="60">
        <v>55</v>
      </c>
      <c r="N324" s="60">
        <v>31</v>
      </c>
      <c r="O324" s="60">
        <v>21</v>
      </c>
      <c r="P324" s="60">
        <v>66</v>
      </c>
      <c r="Q324" s="60">
        <v>194</v>
      </c>
      <c r="R324" s="59" t="s">
        <v>283</v>
      </c>
      <c r="S324" s="61" t="s">
        <v>285</v>
      </c>
      <c r="T324" s="50">
        <f t="shared" si="11"/>
        <v>3.4743638036584348</v>
      </c>
      <c r="U324" s="51">
        <f t="shared" si="12"/>
        <v>0.11793727931518556</v>
      </c>
      <c r="V324" s="44"/>
    </row>
    <row r="325" spans="1:22" x14ac:dyDescent="0.25">
      <c r="A325" s="59">
        <v>2020</v>
      </c>
      <c r="B325" s="59" t="s">
        <v>282</v>
      </c>
      <c r="C325" s="59" t="s">
        <v>228</v>
      </c>
      <c r="D325" s="60">
        <v>1543</v>
      </c>
      <c r="E325" s="60">
        <v>1441</v>
      </c>
      <c r="F325" s="60">
        <v>97</v>
      </c>
      <c r="G325" s="60">
        <v>173</v>
      </c>
      <c r="H325" s="60">
        <v>1190</v>
      </c>
      <c r="I325" s="60">
        <v>14</v>
      </c>
      <c r="J325" s="60">
        <v>64</v>
      </c>
      <c r="K325" s="60">
        <v>18</v>
      </c>
      <c r="L325" s="60">
        <v>8</v>
      </c>
      <c r="M325" s="60">
        <v>1</v>
      </c>
      <c r="N325" s="60">
        <v>13</v>
      </c>
      <c r="O325" s="60">
        <v>59</v>
      </c>
      <c r="P325" s="60">
        <v>52</v>
      </c>
      <c r="Q325" s="60">
        <v>350</v>
      </c>
      <c r="R325" s="59" t="s">
        <v>283</v>
      </c>
      <c r="S325" s="61" t="s">
        <v>285</v>
      </c>
      <c r="T325" s="50">
        <f t="shared" si="11"/>
        <v>2.3791867404513889</v>
      </c>
      <c r="U325" s="51">
        <f t="shared" si="12"/>
        <v>4.211755327284071E-2</v>
      </c>
      <c r="V325" s="44"/>
    </row>
    <row r="326" spans="1:22" x14ac:dyDescent="0.25">
      <c r="A326" s="59">
        <v>2021</v>
      </c>
      <c r="B326" s="59" t="s">
        <v>282</v>
      </c>
      <c r="C326" s="59" t="s">
        <v>228</v>
      </c>
      <c r="D326" s="60">
        <v>2202</v>
      </c>
      <c r="E326" s="60">
        <v>2062</v>
      </c>
      <c r="F326" s="60">
        <v>134</v>
      </c>
      <c r="G326" s="60">
        <v>227</v>
      </c>
      <c r="H326" s="60">
        <v>1717</v>
      </c>
      <c r="I326" s="60">
        <v>21</v>
      </c>
      <c r="J326" s="60">
        <v>97</v>
      </c>
      <c r="K326" s="60">
        <v>24</v>
      </c>
      <c r="L326" s="60">
        <v>11</v>
      </c>
      <c r="M326" s="60">
        <v>1</v>
      </c>
      <c r="N326" s="60">
        <v>18</v>
      </c>
      <c r="O326" s="60">
        <v>80</v>
      </c>
      <c r="P326" s="60">
        <v>63</v>
      </c>
      <c r="Q326" s="60">
        <v>365</v>
      </c>
      <c r="R326" s="59" t="s">
        <v>283</v>
      </c>
      <c r="S326" s="61" t="s">
        <v>285</v>
      </c>
      <c r="T326" s="50">
        <f t="shared" si="11"/>
        <v>2.3884315877885962</v>
      </c>
      <c r="U326" s="51">
        <f t="shared" si="12"/>
        <v>5.8409094479370122E-2</v>
      </c>
      <c r="V326" s="44"/>
    </row>
    <row r="327" spans="1:22" x14ac:dyDescent="0.25">
      <c r="A327" s="59">
        <v>2022</v>
      </c>
      <c r="B327" s="59" t="s">
        <v>282</v>
      </c>
      <c r="C327" s="59" t="s">
        <v>228</v>
      </c>
      <c r="D327" s="60">
        <v>2303</v>
      </c>
      <c r="E327" s="60">
        <v>2170</v>
      </c>
      <c r="F327" s="60">
        <v>127</v>
      </c>
      <c r="G327" s="60">
        <v>255</v>
      </c>
      <c r="H327" s="60">
        <v>1805</v>
      </c>
      <c r="I327" s="60">
        <v>18</v>
      </c>
      <c r="J327" s="60">
        <v>92</v>
      </c>
      <c r="K327" s="60">
        <v>21</v>
      </c>
      <c r="L327" s="60">
        <v>9</v>
      </c>
      <c r="M327" s="60">
        <v>1</v>
      </c>
      <c r="N327" s="60">
        <v>17</v>
      </c>
      <c r="O327" s="60">
        <v>79</v>
      </c>
      <c r="P327" s="60">
        <v>63</v>
      </c>
      <c r="Q327" s="60">
        <v>365</v>
      </c>
      <c r="R327" s="59" t="s">
        <v>283</v>
      </c>
      <c r="S327" s="61" t="s">
        <v>285</v>
      </c>
      <c r="T327" s="50">
        <f t="shared" si="11"/>
        <v>2.3789608548382133</v>
      </c>
      <c r="U327" s="51">
        <f t="shared" si="12"/>
        <v>5.5138365213012686E-2</v>
      </c>
      <c r="V327" s="44"/>
    </row>
    <row r="328" spans="1:22" ht="13.8" thickBot="1" x14ac:dyDescent="0.3">
      <c r="A328" s="66">
        <v>2023</v>
      </c>
      <c r="B328" s="66" t="s">
        <v>282</v>
      </c>
      <c r="C328" s="66" t="s">
        <v>228</v>
      </c>
      <c r="D328" s="67">
        <v>2319</v>
      </c>
      <c r="E328" s="67">
        <v>2192</v>
      </c>
      <c r="F328" s="67">
        <v>121</v>
      </c>
      <c r="G328" s="67">
        <v>261</v>
      </c>
      <c r="H328" s="67">
        <v>1824</v>
      </c>
      <c r="I328" s="67">
        <v>19</v>
      </c>
      <c r="J328" s="67">
        <v>88</v>
      </c>
      <c r="K328" s="67">
        <v>18</v>
      </c>
      <c r="L328" s="67">
        <v>11</v>
      </c>
      <c r="M328" s="67">
        <v>1</v>
      </c>
      <c r="N328" s="67">
        <v>14</v>
      </c>
      <c r="O328" s="67">
        <v>77</v>
      </c>
      <c r="P328" s="67">
        <v>63</v>
      </c>
      <c r="Q328" s="67">
        <v>364</v>
      </c>
      <c r="R328" s="66" t="s">
        <v>283</v>
      </c>
      <c r="S328" s="68" t="s">
        <v>285</v>
      </c>
      <c r="T328" s="69">
        <f t="shared" si="11"/>
        <v>2.3571351106501806</v>
      </c>
      <c r="U328" s="70">
        <f t="shared" si="12"/>
        <v>5.2051436080932614E-2</v>
      </c>
      <c r="V328" s="44"/>
    </row>
    <row r="329" spans="1:22" x14ac:dyDescent="0.25">
      <c r="A329" s="46">
        <v>2002</v>
      </c>
      <c r="B329" s="46" t="s">
        <v>286</v>
      </c>
      <c r="C329" s="46" t="s">
        <v>228</v>
      </c>
      <c r="D329" s="48">
        <v>8242</v>
      </c>
      <c r="E329" s="48">
        <v>7990</v>
      </c>
      <c r="F329" s="48">
        <v>252</v>
      </c>
      <c r="G329" s="48">
        <v>457</v>
      </c>
      <c r="H329" s="48">
        <v>7312</v>
      </c>
      <c r="I329" s="48">
        <v>35</v>
      </c>
      <c r="J329" s="48">
        <v>186</v>
      </c>
      <c r="K329" s="48">
        <v>138</v>
      </c>
      <c r="L329" s="48">
        <v>37</v>
      </c>
      <c r="M329" s="48">
        <v>22</v>
      </c>
      <c r="N329" s="48">
        <v>20</v>
      </c>
      <c r="O329" s="48">
        <v>34</v>
      </c>
      <c r="P329" s="48">
        <v>57</v>
      </c>
      <c r="Q329" s="48">
        <v>365</v>
      </c>
      <c r="R329" s="46" t="s">
        <v>287</v>
      </c>
      <c r="S329" s="49" t="s">
        <v>288</v>
      </c>
      <c r="T329" s="50">
        <f t="shared" si="11"/>
        <v>2.1938943688138068</v>
      </c>
      <c r="U329" s="51">
        <f t="shared" si="12"/>
        <v>0.10089720202174698</v>
      </c>
      <c r="V329" s="52">
        <f>IF(SLOPE(U329:U347,A329:A347)&gt;0,SLOPE(U329:U347,A329:A347),0)</f>
        <v>0</v>
      </c>
    </row>
    <row r="330" spans="1:22" x14ac:dyDescent="0.25">
      <c r="A330" s="47">
        <v>2003</v>
      </c>
      <c r="B330" s="47" t="s">
        <v>286</v>
      </c>
      <c r="C330" s="47" t="s">
        <v>228</v>
      </c>
      <c r="D330" s="55">
        <v>8043</v>
      </c>
      <c r="E330" s="55">
        <v>7772</v>
      </c>
      <c r="F330" s="55">
        <v>271</v>
      </c>
      <c r="G330" s="55">
        <v>479</v>
      </c>
      <c r="H330" s="55">
        <v>7025</v>
      </c>
      <c r="I330" s="55">
        <v>36</v>
      </c>
      <c r="J330" s="55">
        <v>232</v>
      </c>
      <c r="K330" s="55">
        <v>147</v>
      </c>
      <c r="L330" s="55">
        <v>46</v>
      </c>
      <c r="M330" s="55">
        <v>28</v>
      </c>
      <c r="N330" s="55">
        <v>14</v>
      </c>
      <c r="O330" s="55">
        <v>35</v>
      </c>
      <c r="P330" s="55">
        <v>55</v>
      </c>
      <c r="Q330" s="55">
        <v>365</v>
      </c>
      <c r="R330" s="47" t="s">
        <v>287</v>
      </c>
      <c r="S330" s="56" t="s">
        <v>288</v>
      </c>
      <c r="T330" s="50">
        <f t="shared" si="11"/>
        <v>2.1788189832899301</v>
      </c>
      <c r="U330" s="51">
        <f t="shared" si="12"/>
        <v>0.10775893986606172</v>
      </c>
      <c r="V330" s="44"/>
    </row>
    <row r="331" spans="1:22" x14ac:dyDescent="0.25">
      <c r="A331" s="47">
        <v>2004</v>
      </c>
      <c r="B331" s="47" t="s">
        <v>286</v>
      </c>
      <c r="C331" s="47" t="s">
        <v>228</v>
      </c>
      <c r="D331" s="55">
        <v>8079</v>
      </c>
      <c r="E331" s="55">
        <v>7817</v>
      </c>
      <c r="F331" s="55">
        <v>262</v>
      </c>
      <c r="G331" s="55">
        <v>433</v>
      </c>
      <c r="H331" s="55">
        <v>7110</v>
      </c>
      <c r="I331" s="55">
        <v>33</v>
      </c>
      <c r="J331" s="55">
        <v>242</v>
      </c>
      <c r="K331" s="55">
        <v>139</v>
      </c>
      <c r="L331" s="55">
        <v>46</v>
      </c>
      <c r="M331" s="55">
        <v>24</v>
      </c>
      <c r="N331" s="55">
        <v>15</v>
      </c>
      <c r="O331" s="55">
        <v>37</v>
      </c>
      <c r="P331" s="55">
        <v>56</v>
      </c>
      <c r="Q331" s="55">
        <v>366</v>
      </c>
      <c r="R331" s="47" t="s">
        <v>287</v>
      </c>
      <c r="S331" s="56" t="s">
        <v>288</v>
      </c>
      <c r="T331" s="50">
        <f t="shared" si="11"/>
        <v>2.186017430331058</v>
      </c>
      <c r="U331" s="51">
        <f t="shared" si="12"/>
        <v>0.10452442343127952</v>
      </c>
      <c r="V331" s="44"/>
    </row>
    <row r="332" spans="1:22" x14ac:dyDescent="0.25">
      <c r="A332" s="47">
        <v>2005</v>
      </c>
      <c r="B332" s="47" t="s">
        <v>286</v>
      </c>
      <c r="C332" s="47" t="s">
        <v>228</v>
      </c>
      <c r="D332" s="55">
        <v>7861</v>
      </c>
      <c r="E332" s="55">
        <v>7611</v>
      </c>
      <c r="F332" s="55">
        <v>250</v>
      </c>
      <c r="G332" s="55">
        <v>416</v>
      </c>
      <c r="H332" s="55">
        <v>6912</v>
      </c>
      <c r="I332" s="55">
        <v>32</v>
      </c>
      <c r="J332" s="55">
        <v>251</v>
      </c>
      <c r="K332" s="55">
        <v>124</v>
      </c>
      <c r="L332" s="55">
        <v>49</v>
      </c>
      <c r="M332" s="55">
        <v>27</v>
      </c>
      <c r="N332" s="55">
        <v>16</v>
      </c>
      <c r="O332" s="55">
        <v>34</v>
      </c>
      <c r="P332" s="55">
        <v>55</v>
      </c>
      <c r="Q332" s="55">
        <v>365</v>
      </c>
      <c r="R332" s="47" t="s">
        <v>287</v>
      </c>
      <c r="S332" s="56" t="s">
        <v>288</v>
      </c>
      <c r="T332" s="50">
        <f t="shared" si="11"/>
        <v>2.3451770556640619</v>
      </c>
      <c r="U332" s="51">
        <f t="shared" si="12"/>
        <v>0.10699870316467282</v>
      </c>
      <c r="V332" s="44"/>
    </row>
    <row r="333" spans="1:22" x14ac:dyDescent="0.25">
      <c r="A333" s="47">
        <v>2006</v>
      </c>
      <c r="B333" s="47" t="s">
        <v>286</v>
      </c>
      <c r="C333" s="47" t="s">
        <v>228</v>
      </c>
      <c r="D333" s="55">
        <v>7973</v>
      </c>
      <c r="E333" s="55">
        <v>7696</v>
      </c>
      <c r="F333" s="55">
        <v>277</v>
      </c>
      <c r="G333" s="55">
        <v>413</v>
      </c>
      <c r="H333" s="55">
        <v>6997</v>
      </c>
      <c r="I333" s="55">
        <v>38</v>
      </c>
      <c r="J333" s="55">
        <v>249</v>
      </c>
      <c r="K333" s="55">
        <v>140</v>
      </c>
      <c r="L333" s="55">
        <v>59</v>
      </c>
      <c r="M333" s="55">
        <v>26</v>
      </c>
      <c r="N333" s="55">
        <v>17</v>
      </c>
      <c r="O333" s="55">
        <v>36</v>
      </c>
      <c r="P333" s="55">
        <v>55</v>
      </c>
      <c r="Q333" s="55">
        <v>365</v>
      </c>
      <c r="R333" s="47" t="s">
        <v>287</v>
      </c>
      <c r="S333" s="56" t="s">
        <v>288</v>
      </c>
      <c r="T333" s="50">
        <f t="shared" si="11"/>
        <v>2.3074663252796195</v>
      </c>
      <c r="U333" s="51">
        <f t="shared" si="12"/>
        <v>0.11664819140869798</v>
      </c>
      <c r="V333" s="44"/>
    </row>
    <row r="334" spans="1:22" x14ac:dyDescent="0.25">
      <c r="A334" s="59">
        <v>2007</v>
      </c>
      <c r="B334" s="59" t="s">
        <v>286</v>
      </c>
      <c r="C334" s="59" t="s">
        <v>228</v>
      </c>
      <c r="D334" s="60">
        <v>7694</v>
      </c>
      <c r="E334" s="60">
        <v>7417</v>
      </c>
      <c r="F334" s="60">
        <v>276</v>
      </c>
      <c r="G334" s="60">
        <v>398</v>
      </c>
      <c r="H334" s="60">
        <v>6713</v>
      </c>
      <c r="I334" s="60">
        <v>30</v>
      </c>
      <c r="J334" s="60">
        <v>276</v>
      </c>
      <c r="K334" s="60">
        <v>134</v>
      </c>
      <c r="L334" s="60">
        <v>62</v>
      </c>
      <c r="M334" s="60">
        <v>22</v>
      </c>
      <c r="N334" s="60">
        <v>22</v>
      </c>
      <c r="O334" s="60">
        <v>37</v>
      </c>
      <c r="P334" s="60">
        <v>55</v>
      </c>
      <c r="Q334" s="60">
        <v>347</v>
      </c>
      <c r="R334" s="59" t="s">
        <v>287</v>
      </c>
      <c r="S334" s="61" t="s">
        <v>289</v>
      </c>
      <c r="T334" s="50">
        <f t="shared" si="11"/>
        <v>2.3809575512607175</v>
      </c>
      <c r="U334" s="51">
        <f t="shared" si="12"/>
        <v>0.11992883185700233</v>
      </c>
      <c r="V334" s="44"/>
    </row>
    <row r="335" spans="1:22" x14ac:dyDescent="0.25">
      <c r="A335" s="47">
        <v>2008</v>
      </c>
      <c r="B335" s="47" t="s">
        <v>286</v>
      </c>
      <c r="C335" s="47" t="s">
        <v>228</v>
      </c>
      <c r="D335" s="55">
        <v>7407</v>
      </c>
      <c r="E335" s="55">
        <v>7140</v>
      </c>
      <c r="F335" s="55">
        <v>266</v>
      </c>
      <c r="G335" s="55">
        <v>372</v>
      </c>
      <c r="H335" s="55">
        <v>6451</v>
      </c>
      <c r="I335" s="55">
        <v>28</v>
      </c>
      <c r="J335" s="55">
        <v>290</v>
      </c>
      <c r="K335" s="55">
        <v>127</v>
      </c>
      <c r="L335" s="55">
        <v>59</v>
      </c>
      <c r="M335" s="55">
        <v>17</v>
      </c>
      <c r="N335" s="55">
        <v>26</v>
      </c>
      <c r="O335" s="55">
        <v>37</v>
      </c>
      <c r="P335" s="55">
        <v>55</v>
      </c>
      <c r="Q335" s="55">
        <v>366</v>
      </c>
      <c r="R335" s="47" t="s">
        <v>287</v>
      </c>
      <c r="S335" s="56" t="s">
        <v>289</v>
      </c>
      <c r="T335" s="50">
        <f t="shared" si="11"/>
        <v>2.4094514499750348</v>
      </c>
      <c r="U335" s="51">
        <f t="shared" si="12"/>
        <v>0.11696682063903807</v>
      </c>
      <c r="V335" s="44"/>
    </row>
    <row r="336" spans="1:22" x14ac:dyDescent="0.25">
      <c r="A336" s="47">
        <v>2009</v>
      </c>
      <c r="B336" s="47" t="s">
        <v>286</v>
      </c>
      <c r="C336" s="47" t="s">
        <v>228</v>
      </c>
      <c r="D336" s="55">
        <v>7656</v>
      </c>
      <c r="E336" s="55">
        <v>7406</v>
      </c>
      <c r="F336" s="55">
        <v>250</v>
      </c>
      <c r="G336" s="55">
        <v>404</v>
      </c>
      <c r="H336" s="55">
        <v>6664</v>
      </c>
      <c r="I336" s="55">
        <v>30</v>
      </c>
      <c r="J336" s="55">
        <v>308</v>
      </c>
      <c r="K336" s="55">
        <v>113</v>
      </c>
      <c r="L336" s="55">
        <v>57</v>
      </c>
      <c r="M336" s="55">
        <v>19</v>
      </c>
      <c r="N336" s="55">
        <v>24</v>
      </c>
      <c r="O336" s="55">
        <v>36</v>
      </c>
      <c r="P336" s="55">
        <v>56</v>
      </c>
      <c r="Q336" s="55">
        <v>365</v>
      </c>
      <c r="R336" s="47" t="s">
        <v>287</v>
      </c>
      <c r="S336" s="56" t="s">
        <v>289</v>
      </c>
      <c r="T336" s="50">
        <f t="shared" si="11"/>
        <v>2.483710510989269</v>
      </c>
      <c r="U336" s="51">
        <f t="shared" si="12"/>
        <v>0.11331929206388541</v>
      </c>
      <c r="V336" s="44"/>
    </row>
    <row r="337" spans="1:22" x14ac:dyDescent="0.25">
      <c r="A337" s="47">
        <v>2010</v>
      </c>
      <c r="B337" s="47" t="s">
        <v>286</v>
      </c>
      <c r="C337" s="47" t="s">
        <v>228</v>
      </c>
      <c r="D337" s="55">
        <v>7876</v>
      </c>
      <c r="E337" s="55">
        <v>7614</v>
      </c>
      <c r="F337" s="55">
        <v>262</v>
      </c>
      <c r="G337" s="55">
        <v>400</v>
      </c>
      <c r="H337" s="55">
        <v>6847</v>
      </c>
      <c r="I337" s="55">
        <v>35</v>
      </c>
      <c r="J337" s="55">
        <v>332</v>
      </c>
      <c r="K337" s="55">
        <v>119</v>
      </c>
      <c r="L337" s="55">
        <v>62</v>
      </c>
      <c r="M337" s="55">
        <v>19</v>
      </c>
      <c r="N337" s="55">
        <v>30</v>
      </c>
      <c r="O337" s="55">
        <v>31</v>
      </c>
      <c r="P337" s="55">
        <v>56</v>
      </c>
      <c r="Q337" s="55">
        <v>365</v>
      </c>
      <c r="R337" s="47" t="s">
        <v>287</v>
      </c>
      <c r="S337" s="56" t="s">
        <v>289</v>
      </c>
      <c r="T337" s="50">
        <f t="shared" si="11"/>
        <v>2.567695153481202</v>
      </c>
      <c r="U337" s="51">
        <f t="shared" si="12"/>
        <v>0.12277434376370366</v>
      </c>
      <c r="V337" s="44"/>
    </row>
    <row r="338" spans="1:22" x14ac:dyDescent="0.25">
      <c r="A338" s="47">
        <v>2011</v>
      </c>
      <c r="B338" s="47" t="s">
        <v>286</v>
      </c>
      <c r="C338" s="47" t="s">
        <v>228</v>
      </c>
      <c r="D338" s="55">
        <v>7910</v>
      </c>
      <c r="E338" s="55">
        <v>7630</v>
      </c>
      <c r="F338" s="55">
        <v>280</v>
      </c>
      <c r="G338" s="55">
        <v>428</v>
      </c>
      <c r="H338" s="55">
        <v>6820</v>
      </c>
      <c r="I338" s="55">
        <v>36</v>
      </c>
      <c r="J338" s="55">
        <v>347</v>
      </c>
      <c r="K338" s="55">
        <v>123</v>
      </c>
      <c r="L338" s="55">
        <v>72</v>
      </c>
      <c r="M338" s="55">
        <v>23</v>
      </c>
      <c r="N338" s="55">
        <v>34</v>
      </c>
      <c r="O338" s="55">
        <v>28</v>
      </c>
      <c r="P338" s="55">
        <v>61</v>
      </c>
      <c r="Q338" s="55">
        <v>365</v>
      </c>
      <c r="R338" s="47" t="s">
        <v>287</v>
      </c>
      <c r="S338" s="56" t="s">
        <v>289</v>
      </c>
      <c r="T338" s="50">
        <f t="shared" si="11"/>
        <v>2.683647391183035</v>
      </c>
      <c r="U338" s="51">
        <f t="shared" si="12"/>
        <v>0.13713438168945308</v>
      </c>
      <c r="V338" s="44"/>
    </row>
    <row r="339" spans="1:22" x14ac:dyDescent="0.25">
      <c r="A339" s="47">
        <v>2012</v>
      </c>
      <c r="B339" s="47" t="s">
        <v>286</v>
      </c>
      <c r="C339" s="47" t="s">
        <v>228</v>
      </c>
      <c r="D339" s="55">
        <v>8054</v>
      </c>
      <c r="E339" s="55">
        <v>7793</v>
      </c>
      <c r="F339" s="55">
        <v>261</v>
      </c>
      <c r="G339" s="55">
        <v>421</v>
      </c>
      <c r="H339" s="55">
        <v>6979</v>
      </c>
      <c r="I339" s="55">
        <v>35</v>
      </c>
      <c r="J339" s="55">
        <v>358</v>
      </c>
      <c r="K339" s="55">
        <v>123</v>
      </c>
      <c r="L339" s="55">
        <v>51</v>
      </c>
      <c r="M339" s="55">
        <v>23</v>
      </c>
      <c r="N339" s="55">
        <v>37</v>
      </c>
      <c r="O339" s="55">
        <v>28</v>
      </c>
      <c r="P339" s="55">
        <v>71</v>
      </c>
      <c r="Q339" s="55">
        <v>366</v>
      </c>
      <c r="R339" s="47" t="s">
        <v>287</v>
      </c>
      <c r="S339" s="56" t="s">
        <v>289</v>
      </c>
      <c r="T339" s="50">
        <f t="shared" si="11"/>
        <v>2.6357983351845777</v>
      </c>
      <c r="U339" s="51">
        <f t="shared" si="12"/>
        <v>0.1255496642006794</v>
      </c>
      <c r="V339" s="44"/>
    </row>
    <row r="340" spans="1:22" x14ac:dyDescent="0.25">
      <c r="A340" s="47">
        <v>2013</v>
      </c>
      <c r="B340" s="47" t="s">
        <v>286</v>
      </c>
      <c r="C340" s="47" t="s">
        <v>228</v>
      </c>
      <c r="D340" s="55">
        <v>7743</v>
      </c>
      <c r="E340" s="55">
        <v>7496</v>
      </c>
      <c r="F340" s="55">
        <v>247</v>
      </c>
      <c r="G340" s="55">
        <v>415</v>
      </c>
      <c r="H340" s="55">
        <v>6713</v>
      </c>
      <c r="I340" s="55">
        <v>34</v>
      </c>
      <c r="J340" s="55">
        <v>335</v>
      </c>
      <c r="K340" s="55">
        <v>108</v>
      </c>
      <c r="L340" s="55">
        <v>50</v>
      </c>
      <c r="M340" s="55">
        <v>26</v>
      </c>
      <c r="N340" s="55">
        <v>38</v>
      </c>
      <c r="O340" s="55">
        <v>25</v>
      </c>
      <c r="P340" s="55">
        <v>69</v>
      </c>
      <c r="Q340" s="55">
        <v>365</v>
      </c>
      <c r="R340" s="47" t="s">
        <v>287</v>
      </c>
      <c r="S340" s="56" t="s">
        <v>289</v>
      </c>
      <c r="T340" s="50">
        <f t="shared" si="11"/>
        <v>2.7984472359722918</v>
      </c>
      <c r="U340" s="51">
        <f t="shared" si="12"/>
        <v>0.12614700527954098</v>
      </c>
      <c r="V340" s="44"/>
    </row>
    <row r="341" spans="1:22" x14ac:dyDescent="0.25">
      <c r="A341" s="59">
        <v>2014</v>
      </c>
      <c r="B341" s="59" t="s">
        <v>286</v>
      </c>
      <c r="C341" s="59" t="s">
        <v>228</v>
      </c>
      <c r="D341" s="60">
        <v>6214</v>
      </c>
      <c r="E341" s="60">
        <v>6026</v>
      </c>
      <c r="F341" s="60">
        <v>188</v>
      </c>
      <c r="G341" s="60">
        <v>363</v>
      </c>
      <c r="H341" s="60">
        <v>5372</v>
      </c>
      <c r="I341" s="60">
        <v>29</v>
      </c>
      <c r="J341" s="60">
        <v>261</v>
      </c>
      <c r="K341" s="60">
        <v>82</v>
      </c>
      <c r="L341" s="60">
        <v>37</v>
      </c>
      <c r="M341" s="60">
        <v>23</v>
      </c>
      <c r="N341" s="60">
        <v>27</v>
      </c>
      <c r="O341" s="60">
        <v>18</v>
      </c>
      <c r="P341" s="60">
        <v>51</v>
      </c>
      <c r="Q341" s="60">
        <v>365</v>
      </c>
      <c r="R341" s="59" t="s">
        <v>287</v>
      </c>
      <c r="S341" s="61" t="s">
        <v>289</v>
      </c>
      <c r="T341" s="50">
        <f t="shared" si="11"/>
        <v>2.8081802058092409</v>
      </c>
      <c r="U341" s="51">
        <f t="shared" si="12"/>
        <v>9.6348662861315063E-2</v>
      </c>
      <c r="V341" s="44"/>
    </row>
    <row r="342" spans="1:22" x14ac:dyDescent="0.25">
      <c r="A342" s="59">
        <v>2015</v>
      </c>
      <c r="B342" s="59" t="s">
        <v>286</v>
      </c>
      <c r="C342" s="59" t="s">
        <v>228</v>
      </c>
      <c r="D342" s="60">
        <v>7958</v>
      </c>
      <c r="E342" s="60">
        <v>7713</v>
      </c>
      <c r="F342" s="60">
        <v>240</v>
      </c>
      <c r="G342" s="60">
        <v>385</v>
      </c>
      <c r="H342" s="60">
        <v>7216</v>
      </c>
      <c r="I342" s="60">
        <v>4</v>
      </c>
      <c r="J342" s="60">
        <v>108</v>
      </c>
      <c r="K342" s="60">
        <v>101</v>
      </c>
      <c r="L342" s="60">
        <v>58</v>
      </c>
      <c r="M342" s="60">
        <v>12</v>
      </c>
      <c r="N342" s="60">
        <v>10</v>
      </c>
      <c r="O342" s="60">
        <v>59</v>
      </c>
      <c r="P342" s="60">
        <v>67</v>
      </c>
      <c r="Q342" s="60">
        <v>334</v>
      </c>
      <c r="R342" s="59" t="s">
        <v>287</v>
      </c>
      <c r="S342" s="61" t="s">
        <v>289</v>
      </c>
      <c r="T342" s="50">
        <f t="shared" si="11"/>
        <v>2.2113753153483069</v>
      </c>
      <c r="U342" s="51">
        <f t="shared" si="12"/>
        <v>9.6858238812255831E-2</v>
      </c>
      <c r="V342" s="44"/>
    </row>
    <row r="343" spans="1:22" x14ac:dyDescent="0.25">
      <c r="A343" s="59">
        <v>2019</v>
      </c>
      <c r="B343" s="59" t="s">
        <v>286</v>
      </c>
      <c r="C343" s="59" t="s">
        <v>228</v>
      </c>
      <c r="D343" s="60">
        <v>8050</v>
      </c>
      <c r="E343" s="60">
        <v>7721</v>
      </c>
      <c r="F343" s="60">
        <v>322</v>
      </c>
      <c r="G343" s="60">
        <v>545</v>
      </c>
      <c r="H343" s="60">
        <v>6928</v>
      </c>
      <c r="I343" s="60">
        <v>28</v>
      </c>
      <c r="J343" s="60">
        <v>222</v>
      </c>
      <c r="K343" s="60">
        <v>123</v>
      </c>
      <c r="L343" s="60">
        <v>71</v>
      </c>
      <c r="M343" s="60">
        <v>32</v>
      </c>
      <c r="N343" s="60">
        <v>31</v>
      </c>
      <c r="O343" s="60">
        <v>66</v>
      </c>
      <c r="P343" s="60">
        <v>61</v>
      </c>
      <c r="Q343" s="60">
        <v>207</v>
      </c>
      <c r="R343" s="59" t="s">
        <v>287</v>
      </c>
      <c r="S343" s="61" t="s">
        <v>289</v>
      </c>
      <c r="T343" s="50">
        <f t="shared" si="11"/>
        <v>2.6141596233734035</v>
      </c>
      <c r="U343" s="51">
        <f t="shared" si="12"/>
        <v>0.15362109026753804</v>
      </c>
      <c r="V343" s="44"/>
    </row>
    <row r="344" spans="1:22" x14ac:dyDescent="0.25">
      <c r="A344" s="59">
        <v>2020</v>
      </c>
      <c r="B344" s="59" t="s">
        <v>286</v>
      </c>
      <c r="C344" s="59" t="s">
        <v>228</v>
      </c>
      <c r="D344" s="60">
        <v>6591</v>
      </c>
      <c r="E344" s="60">
        <v>6403</v>
      </c>
      <c r="F344" s="60">
        <v>178</v>
      </c>
      <c r="G344" s="60">
        <v>469</v>
      </c>
      <c r="H344" s="60">
        <v>5656</v>
      </c>
      <c r="I344" s="60">
        <v>24</v>
      </c>
      <c r="J344" s="60">
        <v>253</v>
      </c>
      <c r="K344" s="60">
        <v>49</v>
      </c>
      <c r="L344" s="60">
        <v>27</v>
      </c>
      <c r="M344" s="60">
        <v>2</v>
      </c>
      <c r="N344" s="60">
        <v>17</v>
      </c>
      <c r="O344" s="60">
        <v>82</v>
      </c>
      <c r="P344" s="60">
        <v>57</v>
      </c>
      <c r="Q344" s="60">
        <v>196</v>
      </c>
      <c r="R344" s="59" t="s">
        <v>287</v>
      </c>
      <c r="S344" s="61" t="s">
        <v>289</v>
      </c>
      <c r="T344" s="50">
        <f t="shared" si="11"/>
        <v>2.2788275112001237</v>
      </c>
      <c r="U344" s="51">
        <f t="shared" si="12"/>
        <v>7.4027711701336013E-2</v>
      </c>
      <c r="V344" s="44"/>
    </row>
    <row r="345" spans="1:22" x14ac:dyDescent="0.25">
      <c r="A345" s="59">
        <v>2021</v>
      </c>
      <c r="B345" s="59" t="s">
        <v>286</v>
      </c>
      <c r="C345" s="59" t="s">
        <v>228</v>
      </c>
      <c r="D345" s="60">
        <v>7042</v>
      </c>
      <c r="E345" s="60">
        <v>6819</v>
      </c>
      <c r="F345" s="60">
        <v>213</v>
      </c>
      <c r="G345" s="60">
        <v>440</v>
      </c>
      <c r="H345" s="60">
        <v>6080</v>
      </c>
      <c r="I345" s="60">
        <v>27</v>
      </c>
      <c r="J345" s="60">
        <v>272</v>
      </c>
      <c r="K345" s="60">
        <v>53</v>
      </c>
      <c r="L345" s="60">
        <v>24</v>
      </c>
      <c r="M345" s="60">
        <v>3</v>
      </c>
      <c r="N345" s="60">
        <v>20</v>
      </c>
      <c r="O345" s="60">
        <v>114</v>
      </c>
      <c r="P345" s="60">
        <v>57</v>
      </c>
      <c r="Q345" s="60">
        <v>365</v>
      </c>
      <c r="R345" s="59" t="s">
        <v>287</v>
      </c>
      <c r="S345" s="61" t="s">
        <v>289</v>
      </c>
      <c r="T345" s="50">
        <f t="shared" si="11"/>
        <v>2.225212516428154</v>
      </c>
      <c r="U345" s="51">
        <f t="shared" si="12"/>
        <v>8.6499573544853409E-2</v>
      </c>
      <c r="V345" s="44"/>
    </row>
    <row r="346" spans="1:22" x14ac:dyDescent="0.25">
      <c r="A346" s="59">
        <v>2022</v>
      </c>
      <c r="B346" s="59" t="s">
        <v>286</v>
      </c>
      <c r="C346" s="59" t="s">
        <v>228</v>
      </c>
      <c r="D346" s="60">
        <v>7587</v>
      </c>
      <c r="E346" s="60">
        <v>7377</v>
      </c>
      <c r="F346" s="60">
        <v>203</v>
      </c>
      <c r="G346" s="60">
        <v>498</v>
      </c>
      <c r="H346" s="60">
        <v>6568</v>
      </c>
      <c r="I346" s="60">
        <v>27</v>
      </c>
      <c r="J346" s="60">
        <v>284</v>
      </c>
      <c r="K346" s="60">
        <v>45</v>
      </c>
      <c r="L346" s="60">
        <v>23</v>
      </c>
      <c r="M346" s="60">
        <v>2</v>
      </c>
      <c r="N346" s="60">
        <v>19</v>
      </c>
      <c r="O346" s="60">
        <v>113</v>
      </c>
      <c r="P346" s="60">
        <v>57</v>
      </c>
      <c r="Q346" s="60">
        <v>365</v>
      </c>
      <c r="R346" s="59" t="s">
        <v>287</v>
      </c>
      <c r="S346" s="61" t="s">
        <v>289</v>
      </c>
      <c r="T346" s="50">
        <f t="shared" si="11"/>
        <v>2.2413851415048729</v>
      </c>
      <c r="U346" s="51">
        <f t="shared" si="12"/>
        <v>8.3037716029901787E-2</v>
      </c>
      <c r="V346" s="44"/>
    </row>
    <row r="347" spans="1:22" ht="13.8" thickBot="1" x14ac:dyDescent="0.3">
      <c r="A347" s="66">
        <v>2023</v>
      </c>
      <c r="B347" s="66" t="s">
        <v>286</v>
      </c>
      <c r="C347" s="66" t="s">
        <v>228</v>
      </c>
      <c r="D347" s="67">
        <v>7791</v>
      </c>
      <c r="E347" s="67">
        <v>7580</v>
      </c>
      <c r="F347" s="67">
        <v>203</v>
      </c>
      <c r="G347" s="67">
        <v>516</v>
      </c>
      <c r="H347" s="67">
        <v>6764</v>
      </c>
      <c r="I347" s="67">
        <v>28</v>
      </c>
      <c r="J347" s="67">
        <v>272</v>
      </c>
      <c r="K347" s="67">
        <v>47</v>
      </c>
      <c r="L347" s="67">
        <v>25</v>
      </c>
      <c r="M347" s="67">
        <v>2</v>
      </c>
      <c r="N347" s="67">
        <v>19</v>
      </c>
      <c r="O347" s="67">
        <v>110</v>
      </c>
      <c r="P347" s="67">
        <v>57</v>
      </c>
      <c r="Q347" s="67">
        <v>364</v>
      </c>
      <c r="R347" s="66" t="s">
        <v>287</v>
      </c>
      <c r="S347" s="68" t="s">
        <v>289</v>
      </c>
      <c r="T347" s="50">
        <f t="shared" si="11"/>
        <v>2.2490876897802492</v>
      </c>
      <c r="U347" s="51">
        <f t="shared" si="12"/>
        <v>8.3323076187133777E-2</v>
      </c>
      <c r="V347" s="44"/>
    </row>
    <row r="348" spans="1:22" x14ac:dyDescent="0.25">
      <c r="A348" s="46">
        <v>2002</v>
      </c>
      <c r="B348" s="46" t="s">
        <v>290</v>
      </c>
      <c r="C348" s="46" t="s">
        <v>228</v>
      </c>
      <c r="D348" s="48">
        <v>26195</v>
      </c>
      <c r="E348" s="48">
        <v>24332</v>
      </c>
      <c r="F348" s="48">
        <v>1864</v>
      </c>
      <c r="G348" s="48">
        <v>589</v>
      </c>
      <c r="H348" s="48">
        <v>22224</v>
      </c>
      <c r="I348" s="48">
        <v>177</v>
      </c>
      <c r="J348" s="48">
        <v>1342</v>
      </c>
      <c r="K348" s="48">
        <v>566</v>
      </c>
      <c r="L348" s="48">
        <v>358</v>
      </c>
      <c r="M348" s="48">
        <v>228</v>
      </c>
      <c r="N348" s="48">
        <v>506</v>
      </c>
      <c r="O348" s="48">
        <v>206</v>
      </c>
      <c r="P348" s="48">
        <v>102</v>
      </c>
      <c r="Q348" s="48">
        <v>364</v>
      </c>
      <c r="R348" s="46" t="s">
        <v>283</v>
      </c>
      <c r="S348" s="49" t="s">
        <v>291</v>
      </c>
      <c r="T348" s="50">
        <f t="shared" si="11"/>
        <v>3.4814238519627652</v>
      </c>
      <c r="U348" s="51">
        <f t="shared" si="12"/>
        <v>1.1843107659606935</v>
      </c>
      <c r="V348" s="52">
        <f>IF(SLOPE(U348:U369,A348:A369)&gt;0,SLOPE(U348:U369,A348:A369),0)</f>
        <v>0</v>
      </c>
    </row>
    <row r="349" spans="1:22" x14ac:dyDescent="0.25">
      <c r="A349" s="47">
        <v>2003</v>
      </c>
      <c r="B349" s="47" t="s">
        <v>290</v>
      </c>
      <c r="C349" s="47" t="s">
        <v>228</v>
      </c>
      <c r="D349" s="55">
        <v>26921</v>
      </c>
      <c r="E349" s="55">
        <v>25020</v>
      </c>
      <c r="F349" s="55">
        <v>1900</v>
      </c>
      <c r="G349" s="55">
        <v>611</v>
      </c>
      <c r="H349" s="55">
        <v>22795</v>
      </c>
      <c r="I349" s="55">
        <v>188</v>
      </c>
      <c r="J349" s="55">
        <v>1427</v>
      </c>
      <c r="K349" s="55">
        <v>542</v>
      </c>
      <c r="L349" s="55">
        <v>369</v>
      </c>
      <c r="M349" s="55">
        <v>244</v>
      </c>
      <c r="N349" s="55">
        <v>528</v>
      </c>
      <c r="O349" s="55">
        <v>218</v>
      </c>
      <c r="P349" s="55">
        <v>101</v>
      </c>
      <c r="Q349" s="55">
        <v>365</v>
      </c>
      <c r="R349" s="47" t="s">
        <v>283</v>
      </c>
      <c r="S349" s="56" t="s">
        <v>291</v>
      </c>
      <c r="T349" s="50">
        <f t="shared" si="11"/>
        <v>3.5520168410797357</v>
      </c>
      <c r="U349" s="51">
        <f t="shared" si="12"/>
        <v>1.2316618396443983</v>
      </c>
      <c r="V349" s="57"/>
    </row>
    <row r="350" spans="1:22" x14ac:dyDescent="0.25">
      <c r="A350" s="47">
        <v>2004</v>
      </c>
      <c r="B350" s="47" t="s">
        <v>290</v>
      </c>
      <c r="C350" s="47" t="s">
        <v>228</v>
      </c>
      <c r="D350" s="55">
        <v>27768</v>
      </c>
      <c r="E350" s="55">
        <v>25813</v>
      </c>
      <c r="F350" s="55">
        <v>1954</v>
      </c>
      <c r="G350" s="55">
        <v>597</v>
      </c>
      <c r="H350" s="55">
        <v>23569</v>
      </c>
      <c r="I350" s="55">
        <v>198</v>
      </c>
      <c r="J350" s="55">
        <v>1450</v>
      </c>
      <c r="K350" s="55">
        <v>576</v>
      </c>
      <c r="L350" s="55">
        <v>392</v>
      </c>
      <c r="M350" s="55">
        <v>242</v>
      </c>
      <c r="N350" s="55">
        <v>533</v>
      </c>
      <c r="O350" s="55">
        <v>212</v>
      </c>
      <c r="P350" s="55">
        <v>101</v>
      </c>
      <c r="Q350" s="55">
        <v>366</v>
      </c>
      <c r="R350" s="47" t="s">
        <v>283</v>
      </c>
      <c r="S350" s="56" t="s">
        <v>291</v>
      </c>
      <c r="T350" s="50">
        <f t="shared" si="11"/>
        <v>3.5172773187739765</v>
      </c>
      <c r="U350" s="51">
        <f t="shared" si="12"/>
        <v>1.2542786782613939</v>
      </c>
      <c r="V350" s="44"/>
    </row>
    <row r="351" spans="1:22" x14ac:dyDescent="0.25">
      <c r="A351" s="47">
        <v>2005</v>
      </c>
      <c r="B351" s="47" t="s">
        <v>290</v>
      </c>
      <c r="C351" s="47" t="s">
        <v>228</v>
      </c>
      <c r="D351" s="55">
        <v>28143</v>
      </c>
      <c r="E351" s="55">
        <v>26171</v>
      </c>
      <c r="F351" s="55">
        <v>1971</v>
      </c>
      <c r="G351" s="55">
        <v>622</v>
      </c>
      <c r="H351" s="55">
        <v>23847</v>
      </c>
      <c r="I351" s="55">
        <v>204</v>
      </c>
      <c r="J351" s="55">
        <v>1498</v>
      </c>
      <c r="K351" s="55">
        <v>565</v>
      </c>
      <c r="L351" s="55">
        <v>408</v>
      </c>
      <c r="M351" s="55">
        <v>235</v>
      </c>
      <c r="N351" s="55">
        <v>550</v>
      </c>
      <c r="O351" s="55">
        <v>213</v>
      </c>
      <c r="P351" s="55">
        <v>101</v>
      </c>
      <c r="Q351" s="55">
        <v>365</v>
      </c>
      <c r="R351" s="47" t="s">
        <v>283</v>
      </c>
      <c r="S351" s="56" t="s">
        <v>291</v>
      </c>
      <c r="T351" s="50">
        <f t="shared" si="11"/>
        <v>3.5502283798674532</v>
      </c>
      <c r="U351" s="51">
        <f t="shared" si="12"/>
        <v>1.2770437749511718</v>
      </c>
      <c r="V351" s="44"/>
    </row>
    <row r="352" spans="1:22" x14ac:dyDescent="0.25">
      <c r="A352" s="47">
        <v>2006</v>
      </c>
      <c r="B352" s="47" t="s">
        <v>290</v>
      </c>
      <c r="C352" s="47" t="s">
        <v>228</v>
      </c>
      <c r="D352" s="55">
        <v>28838</v>
      </c>
      <c r="E352" s="55">
        <v>26884</v>
      </c>
      <c r="F352" s="55">
        <v>1954</v>
      </c>
      <c r="G352" s="55">
        <v>634</v>
      </c>
      <c r="H352" s="55">
        <v>24490</v>
      </c>
      <c r="I352" s="55">
        <v>217</v>
      </c>
      <c r="J352" s="55">
        <v>1543</v>
      </c>
      <c r="K352" s="55">
        <v>588</v>
      </c>
      <c r="L352" s="55">
        <v>420</v>
      </c>
      <c r="M352" s="55">
        <v>222</v>
      </c>
      <c r="N352" s="55">
        <v>522</v>
      </c>
      <c r="O352" s="55">
        <v>203</v>
      </c>
      <c r="P352" s="55">
        <v>101</v>
      </c>
      <c r="Q352" s="55">
        <v>365</v>
      </c>
      <c r="R352" s="47" t="s">
        <v>283</v>
      </c>
      <c r="S352" s="56" t="s">
        <v>291</v>
      </c>
      <c r="T352" s="50">
        <f t="shared" si="11"/>
        <v>3.4797618711037397</v>
      </c>
      <c r="U352" s="51">
        <f t="shared" si="12"/>
        <v>1.240900482044949</v>
      </c>
      <c r="V352" s="44"/>
    </row>
    <row r="353" spans="1:22" x14ac:dyDescent="0.25">
      <c r="A353" s="59">
        <v>2007</v>
      </c>
      <c r="B353" s="59" t="s">
        <v>290</v>
      </c>
      <c r="C353" s="59" t="s">
        <v>228</v>
      </c>
      <c r="D353" s="60">
        <v>29934</v>
      </c>
      <c r="E353" s="60">
        <v>27946</v>
      </c>
      <c r="F353" s="60">
        <v>1987</v>
      </c>
      <c r="G353" s="60">
        <v>659</v>
      </c>
      <c r="H353" s="60">
        <v>25437</v>
      </c>
      <c r="I353" s="60">
        <v>225</v>
      </c>
      <c r="J353" s="60">
        <v>1625</v>
      </c>
      <c r="K353" s="60">
        <v>609</v>
      </c>
      <c r="L353" s="60">
        <v>434</v>
      </c>
      <c r="M353" s="60">
        <v>221</v>
      </c>
      <c r="N353" s="60">
        <v>526</v>
      </c>
      <c r="O353" s="60">
        <v>198</v>
      </c>
      <c r="P353" s="60">
        <v>101</v>
      </c>
      <c r="Q353" s="60">
        <v>349</v>
      </c>
      <c r="R353" s="59" t="s">
        <v>283</v>
      </c>
      <c r="S353" s="61" t="s">
        <v>292</v>
      </c>
      <c r="T353" s="50">
        <f t="shared" si="11"/>
        <v>3.4623804902166908</v>
      </c>
      <c r="U353" s="51">
        <f t="shared" si="12"/>
        <v>1.255554381216053</v>
      </c>
      <c r="V353" s="44"/>
    </row>
    <row r="354" spans="1:22" x14ac:dyDescent="0.25">
      <c r="A354" s="47">
        <v>2008</v>
      </c>
      <c r="B354" s="47" t="s">
        <v>290</v>
      </c>
      <c r="C354" s="47" t="s">
        <v>228</v>
      </c>
      <c r="D354" s="55">
        <v>29088</v>
      </c>
      <c r="E354" s="55">
        <v>27204</v>
      </c>
      <c r="F354" s="55">
        <v>1884</v>
      </c>
      <c r="G354" s="55">
        <v>615</v>
      </c>
      <c r="H354" s="55">
        <v>24736</v>
      </c>
      <c r="I354" s="55">
        <v>210</v>
      </c>
      <c r="J354" s="55">
        <v>1643</v>
      </c>
      <c r="K354" s="55">
        <v>563</v>
      </c>
      <c r="L354" s="55">
        <v>413</v>
      </c>
      <c r="M354" s="55">
        <v>208</v>
      </c>
      <c r="N354" s="55">
        <v>508</v>
      </c>
      <c r="O354" s="55">
        <v>191</v>
      </c>
      <c r="P354" s="55">
        <v>101</v>
      </c>
      <c r="Q354" s="55">
        <v>366</v>
      </c>
      <c r="R354" s="47" t="s">
        <v>283</v>
      </c>
      <c r="S354" s="56" t="s">
        <v>292</v>
      </c>
      <c r="T354" s="50">
        <f t="shared" si="11"/>
        <v>3.4918575179494571</v>
      </c>
      <c r="U354" s="51">
        <f t="shared" si="12"/>
        <v>1.2006053703965618</v>
      </c>
      <c r="V354" s="44"/>
    </row>
    <row r="355" spans="1:22" x14ac:dyDescent="0.25">
      <c r="A355" s="47">
        <v>2009</v>
      </c>
      <c r="B355" s="47" t="s">
        <v>290</v>
      </c>
      <c r="C355" s="47" t="s">
        <v>228</v>
      </c>
      <c r="D355" s="55">
        <v>30134</v>
      </c>
      <c r="E355" s="55">
        <v>28216</v>
      </c>
      <c r="F355" s="55">
        <v>1918</v>
      </c>
      <c r="G355" s="55">
        <v>663</v>
      </c>
      <c r="H355" s="55">
        <v>25657</v>
      </c>
      <c r="I355" s="55">
        <v>219</v>
      </c>
      <c r="J355" s="55">
        <v>1677</v>
      </c>
      <c r="K355" s="55">
        <v>548</v>
      </c>
      <c r="L355" s="55">
        <v>429</v>
      </c>
      <c r="M355" s="55">
        <v>207</v>
      </c>
      <c r="N355" s="55">
        <v>542</v>
      </c>
      <c r="O355" s="55">
        <v>190</v>
      </c>
      <c r="P355" s="55">
        <v>102</v>
      </c>
      <c r="Q355" s="55">
        <v>365</v>
      </c>
      <c r="R355" s="47" t="s">
        <v>283</v>
      </c>
      <c r="S355" s="56" t="s">
        <v>292</v>
      </c>
      <c r="T355" s="50">
        <f t="shared" si="11"/>
        <v>3.5624840575917034</v>
      </c>
      <c r="U355" s="51">
        <f t="shared" si="12"/>
        <v>1.2469941070991117</v>
      </c>
      <c r="V355" s="44"/>
    </row>
    <row r="356" spans="1:22" x14ac:dyDescent="0.25">
      <c r="A356" s="59">
        <v>2010</v>
      </c>
      <c r="B356" s="59" t="s">
        <v>290</v>
      </c>
      <c r="C356" s="59" t="s">
        <v>228</v>
      </c>
      <c r="D356" s="60">
        <v>30632</v>
      </c>
      <c r="E356" s="60">
        <v>28722</v>
      </c>
      <c r="F356" s="60">
        <v>1910</v>
      </c>
      <c r="G356" s="60">
        <v>646</v>
      </c>
      <c r="H356" s="60">
        <v>26113</v>
      </c>
      <c r="I356" s="60">
        <v>225</v>
      </c>
      <c r="J356" s="60">
        <v>1739</v>
      </c>
      <c r="K356" s="60">
        <v>552</v>
      </c>
      <c r="L356" s="60">
        <v>409</v>
      </c>
      <c r="M356" s="60">
        <v>215</v>
      </c>
      <c r="N356" s="60">
        <v>549</v>
      </c>
      <c r="O356" s="60">
        <v>186</v>
      </c>
      <c r="P356" s="60">
        <v>103</v>
      </c>
      <c r="Q356" s="60">
        <v>365</v>
      </c>
      <c r="R356" s="59" t="s">
        <v>283</v>
      </c>
      <c r="S356" s="61" t="s">
        <v>292</v>
      </c>
      <c r="T356" s="50">
        <f t="shared" si="11"/>
        <v>3.5747508596662825</v>
      </c>
      <c r="U356" s="51">
        <f t="shared" si="12"/>
        <v>1.2460687809081743</v>
      </c>
      <c r="V356" s="44"/>
    </row>
    <row r="357" spans="1:22" x14ac:dyDescent="0.25">
      <c r="A357" s="47">
        <v>2011</v>
      </c>
      <c r="B357" s="47" t="s">
        <v>290</v>
      </c>
      <c r="C357" s="47" t="s">
        <v>228</v>
      </c>
      <c r="D357" s="55">
        <v>30752</v>
      </c>
      <c r="E357" s="55">
        <v>28860</v>
      </c>
      <c r="F357" s="55">
        <v>1892</v>
      </c>
      <c r="G357" s="55">
        <v>682</v>
      </c>
      <c r="H357" s="55">
        <v>26169</v>
      </c>
      <c r="I357" s="55">
        <v>225</v>
      </c>
      <c r="J357" s="55">
        <v>1784</v>
      </c>
      <c r="K357" s="55">
        <v>546</v>
      </c>
      <c r="L357" s="55">
        <v>402</v>
      </c>
      <c r="M357" s="55">
        <v>200</v>
      </c>
      <c r="N357" s="55">
        <v>561</v>
      </c>
      <c r="O357" s="55">
        <v>183</v>
      </c>
      <c r="P357" s="55">
        <v>108</v>
      </c>
      <c r="Q357" s="55">
        <v>365</v>
      </c>
      <c r="R357" s="47" t="s">
        <v>283</v>
      </c>
      <c r="S357" s="56" t="s">
        <v>292</v>
      </c>
      <c r="T357" s="50">
        <f t="shared" si="11"/>
        <v>3.5887040274944666</v>
      </c>
      <c r="U357" s="51">
        <f t="shared" si="12"/>
        <v>1.2391436136535643</v>
      </c>
      <c r="V357" s="44"/>
    </row>
    <row r="358" spans="1:22" x14ac:dyDescent="0.25">
      <c r="A358" s="47">
        <v>2012</v>
      </c>
      <c r="B358" s="47" t="s">
        <v>290</v>
      </c>
      <c r="C358" s="47" t="s">
        <v>228</v>
      </c>
      <c r="D358" s="55">
        <v>29487</v>
      </c>
      <c r="E358" s="55">
        <v>27701</v>
      </c>
      <c r="F358" s="55">
        <v>1786</v>
      </c>
      <c r="G358" s="55">
        <v>706</v>
      </c>
      <c r="H358" s="55">
        <v>25039</v>
      </c>
      <c r="I358" s="55">
        <v>219</v>
      </c>
      <c r="J358" s="55">
        <v>1737</v>
      </c>
      <c r="K358" s="55">
        <v>514</v>
      </c>
      <c r="L358" s="55">
        <v>376</v>
      </c>
      <c r="M358" s="55">
        <v>195</v>
      </c>
      <c r="N358" s="55">
        <v>530</v>
      </c>
      <c r="O358" s="55">
        <v>171</v>
      </c>
      <c r="P358" s="55">
        <v>117</v>
      </c>
      <c r="Q358" s="55">
        <v>366</v>
      </c>
      <c r="R358" s="47" t="s">
        <v>283</v>
      </c>
      <c r="S358" s="56" t="s">
        <v>292</v>
      </c>
      <c r="T358" s="50">
        <f t="shared" si="11"/>
        <v>3.5986819440920708</v>
      </c>
      <c r="U358" s="51">
        <f t="shared" si="12"/>
        <v>1.17297238626709</v>
      </c>
      <c r="V358" s="44"/>
    </row>
    <row r="359" spans="1:22" x14ac:dyDescent="0.25">
      <c r="A359" s="47">
        <v>2013</v>
      </c>
      <c r="B359" s="47" t="s">
        <v>290</v>
      </c>
      <c r="C359" s="47" t="s">
        <v>228</v>
      </c>
      <c r="D359" s="55">
        <v>29225</v>
      </c>
      <c r="E359" s="55">
        <v>27498</v>
      </c>
      <c r="F359" s="55">
        <v>1727</v>
      </c>
      <c r="G359" s="55">
        <v>517</v>
      </c>
      <c r="H359" s="55">
        <v>24978</v>
      </c>
      <c r="I359" s="55">
        <v>235</v>
      </c>
      <c r="J359" s="55">
        <v>1767</v>
      </c>
      <c r="K359" s="55">
        <v>510</v>
      </c>
      <c r="L359" s="55">
        <v>363</v>
      </c>
      <c r="M359" s="55">
        <v>183</v>
      </c>
      <c r="N359" s="55">
        <v>494</v>
      </c>
      <c r="O359" s="55">
        <v>178</v>
      </c>
      <c r="P359" s="55">
        <v>115</v>
      </c>
      <c r="Q359" s="55">
        <v>365</v>
      </c>
      <c r="R359" s="47" t="s">
        <v>283</v>
      </c>
      <c r="S359" s="56" t="s">
        <v>292</v>
      </c>
      <c r="T359" s="50">
        <f t="shared" si="11"/>
        <v>3.5317401511580848</v>
      </c>
      <c r="U359" s="51">
        <f t="shared" si="12"/>
        <v>1.1131250314916272</v>
      </c>
      <c r="V359" s="44"/>
    </row>
    <row r="360" spans="1:22" x14ac:dyDescent="0.25">
      <c r="A360" s="59">
        <v>2014</v>
      </c>
      <c r="B360" s="59" t="s">
        <v>290</v>
      </c>
      <c r="C360" s="59" t="s">
        <v>228</v>
      </c>
      <c r="D360" s="60">
        <v>29467</v>
      </c>
      <c r="E360" s="60">
        <v>27689</v>
      </c>
      <c r="F360" s="60">
        <v>1777</v>
      </c>
      <c r="G360" s="60">
        <v>511</v>
      </c>
      <c r="H360" s="60">
        <v>25158</v>
      </c>
      <c r="I360" s="60">
        <v>239</v>
      </c>
      <c r="J360" s="60">
        <v>1782</v>
      </c>
      <c r="K360" s="60">
        <v>506</v>
      </c>
      <c r="L360" s="60">
        <v>356</v>
      </c>
      <c r="M360" s="60">
        <v>186</v>
      </c>
      <c r="N360" s="60">
        <v>549</v>
      </c>
      <c r="O360" s="60">
        <v>179</v>
      </c>
      <c r="P360" s="60">
        <v>106</v>
      </c>
      <c r="Q360" s="60">
        <v>365</v>
      </c>
      <c r="R360" s="59" t="s">
        <v>283</v>
      </c>
      <c r="S360" s="61" t="s">
        <v>292</v>
      </c>
      <c r="T360" s="50">
        <f t="shared" si="11"/>
        <v>3.6200825816661379</v>
      </c>
      <c r="U360" s="51">
        <f t="shared" si="12"/>
        <v>1.1740018314407827</v>
      </c>
      <c r="V360" s="44"/>
    </row>
    <row r="361" spans="1:22" x14ac:dyDescent="0.25">
      <c r="A361" s="47">
        <v>2015</v>
      </c>
      <c r="B361" s="47" t="s">
        <v>290</v>
      </c>
      <c r="C361" s="47" t="s">
        <v>228</v>
      </c>
      <c r="D361" s="55">
        <v>30269</v>
      </c>
      <c r="E361" s="55">
        <v>28353</v>
      </c>
      <c r="F361" s="55">
        <v>1820</v>
      </c>
      <c r="G361" s="55">
        <v>546</v>
      </c>
      <c r="H361" s="55">
        <v>25721</v>
      </c>
      <c r="I361" s="55">
        <v>250</v>
      </c>
      <c r="J361" s="55">
        <v>1836</v>
      </c>
      <c r="K361" s="55">
        <v>512</v>
      </c>
      <c r="L361" s="55">
        <v>358</v>
      </c>
      <c r="M361" s="55">
        <v>187</v>
      </c>
      <c r="N361" s="55">
        <v>578</v>
      </c>
      <c r="O361" s="55">
        <v>184</v>
      </c>
      <c r="P361" s="55">
        <v>101</v>
      </c>
      <c r="Q361" s="55">
        <v>365</v>
      </c>
      <c r="R361" s="47" t="s">
        <v>283</v>
      </c>
      <c r="S361" s="56" t="s">
        <v>292</v>
      </c>
      <c r="T361" s="50">
        <f t="shared" si="11"/>
        <v>3.6472621742823153</v>
      </c>
      <c r="U361" s="51">
        <f t="shared" si="12"/>
        <v>1.211438131187871</v>
      </c>
      <c r="V361" s="44"/>
    </row>
    <row r="362" spans="1:22" x14ac:dyDescent="0.25">
      <c r="A362" s="59">
        <v>2016</v>
      </c>
      <c r="B362" s="59" t="s">
        <v>290</v>
      </c>
      <c r="C362" s="59" t="s">
        <v>228</v>
      </c>
      <c r="D362" s="60">
        <v>28271</v>
      </c>
      <c r="E362" s="60">
        <v>25991</v>
      </c>
      <c r="F362" s="60">
        <v>1810</v>
      </c>
      <c r="G362" s="60">
        <v>378</v>
      </c>
      <c r="H362" s="60">
        <v>23681</v>
      </c>
      <c r="I362" s="60">
        <v>224</v>
      </c>
      <c r="J362" s="60">
        <v>1707</v>
      </c>
      <c r="K362" s="60">
        <v>499</v>
      </c>
      <c r="L362" s="60">
        <v>360</v>
      </c>
      <c r="M362" s="60">
        <v>193</v>
      </c>
      <c r="N362" s="60">
        <v>577</v>
      </c>
      <c r="O362" s="60">
        <v>181</v>
      </c>
      <c r="P362" s="60">
        <v>95</v>
      </c>
      <c r="Q362" s="60">
        <v>170</v>
      </c>
      <c r="R362" s="59" t="s">
        <v>283</v>
      </c>
      <c r="S362" s="61" t="s">
        <v>292</v>
      </c>
      <c r="T362" s="50">
        <f t="shared" si="11"/>
        <v>3.6748010024602902</v>
      </c>
      <c r="U362" s="51">
        <f t="shared" si="12"/>
        <v>1.2138786411376954</v>
      </c>
      <c r="V362" s="44"/>
    </row>
    <row r="363" spans="1:22" x14ac:dyDescent="0.25">
      <c r="A363" s="47">
        <v>2017</v>
      </c>
      <c r="B363" s="47" t="s">
        <v>290</v>
      </c>
      <c r="C363" s="47" t="s">
        <v>228</v>
      </c>
      <c r="D363" s="55">
        <v>28143</v>
      </c>
      <c r="E363" s="55">
        <v>26075</v>
      </c>
      <c r="F363" s="55">
        <v>1958</v>
      </c>
      <c r="G363" s="55">
        <v>553</v>
      </c>
      <c r="H363" s="55">
        <v>23515</v>
      </c>
      <c r="I363" s="55">
        <v>71</v>
      </c>
      <c r="J363" s="55">
        <v>1936</v>
      </c>
      <c r="K363" s="55">
        <v>632</v>
      </c>
      <c r="L363" s="55">
        <v>596</v>
      </c>
      <c r="M363" s="55">
        <v>161</v>
      </c>
      <c r="N363" s="55">
        <v>466</v>
      </c>
      <c r="O363" s="55">
        <v>104</v>
      </c>
      <c r="P363" s="55">
        <v>114</v>
      </c>
      <c r="Q363" s="55">
        <v>271</v>
      </c>
      <c r="R363" s="47" t="s">
        <v>283</v>
      </c>
      <c r="S363" s="56" t="s">
        <v>292</v>
      </c>
      <c r="T363" s="50">
        <f t="shared" si="11"/>
        <v>3.4003266374744765</v>
      </c>
      <c r="U363" s="51">
        <f t="shared" si="12"/>
        <v>1.2150557190019422</v>
      </c>
      <c r="V363" s="44"/>
    </row>
    <row r="364" spans="1:22" x14ac:dyDescent="0.25">
      <c r="A364" s="47">
        <v>2018</v>
      </c>
      <c r="B364" s="47" t="s">
        <v>290</v>
      </c>
      <c r="C364" s="47" t="s">
        <v>228</v>
      </c>
      <c r="D364" s="55">
        <v>30203</v>
      </c>
      <c r="E364" s="55">
        <v>28206</v>
      </c>
      <c r="F364" s="55">
        <v>1962</v>
      </c>
      <c r="G364" s="55">
        <v>567</v>
      </c>
      <c r="H364" s="55">
        <v>25501</v>
      </c>
      <c r="I364" s="55">
        <v>267</v>
      </c>
      <c r="J364" s="55">
        <v>1871</v>
      </c>
      <c r="K364" s="55">
        <v>550</v>
      </c>
      <c r="L364" s="55">
        <v>393</v>
      </c>
      <c r="M364" s="55">
        <v>209</v>
      </c>
      <c r="N364" s="55">
        <v>602</v>
      </c>
      <c r="O364" s="55">
        <v>208</v>
      </c>
      <c r="P364" s="55">
        <v>109</v>
      </c>
      <c r="Q364" s="55">
        <v>365</v>
      </c>
      <c r="R364" s="47" t="s">
        <v>283</v>
      </c>
      <c r="S364" s="56" t="s">
        <v>292</v>
      </c>
      <c r="T364" s="50">
        <f t="shared" si="11"/>
        <v>3.6204873038164576</v>
      </c>
      <c r="U364" s="51">
        <f t="shared" si="12"/>
        <v>1.2963697864410397</v>
      </c>
      <c r="V364" s="44"/>
    </row>
    <row r="365" spans="1:22" x14ac:dyDescent="0.25">
      <c r="A365" s="47">
        <v>2019</v>
      </c>
      <c r="B365" s="47" t="s">
        <v>290</v>
      </c>
      <c r="C365" s="47" t="s">
        <v>228</v>
      </c>
      <c r="D365" s="55">
        <v>30177</v>
      </c>
      <c r="E365" s="55">
        <v>28130</v>
      </c>
      <c r="F365" s="55">
        <v>1995</v>
      </c>
      <c r="G365" s="55">
        <v>682</v>
      </c>
      <c r="H365" s="55">
        <v>25304</v>
      </c>
      <c r="I365" s="55">
        <v>290</v>
      </c>
      <c r="J365" s="55">
        <v>1854</v>
      </c>
      <c r="K365" s="55">
        <v>561</v>
      </c>
      <c r="L365" s="55">
        <v>402</v>
      </c>
      <c r="M365" s="55">
        <v>215</v>
      </c>
      <c r="N365" s="55">
        <v>608</v>
      </c>
      <c r="O365" s="55">
        <v>209</v>
      </c>
      <c r="P365" s="55">
        <v>107</v>
      </c>
      <c r="Q365" s="55">
        <v>273</v>
      </c>
      <c r="R365" s="47" t="s">
        <v>283</v>
      </c>
      <c r="S365" s="56" t="s">
        <v>292</v>
      </c>
      <c r="T365" s="50">
        <f t="shared" si="11"/>
        <v>3.6172894700129232</v>
      </c>
      <c r="U365" s="51">
        <f t="shared" si="12"/>
        <v>1.3170098799133301</v>
      </c>
      <c r="V365" s="44"/>
    </row>
    <row r="366" spans="1:22" x14ac:dyDescent="0.25">
      <c r="A366" s="59">
        <v>2020</v>
      </c>
      <c r="B366" s="59" t="s">
        <v>290</v>
      </c>
      <c r="C366" s="59" t="s">
        <v>228</v>
      </c>
      <c r="D366" s="60">
        <v>14839</v>
      </c>
      <c r="E366" s="60">
        <v>13963</v>
      </c>
      <c r="F366" s="60">
        <v>852</v>
      </c>
      <c r="G366" s="60">
        <v>324</v>
      </c>
      <c r="H366" s="60">
        <v>12436</v>
      </c>
      <c r="I366" s="60">
        <v>128</v>
      </c>
      <c r="J366" s="60">
        <v>1075</v>
      </c>
      <c r="K366" s="60">
        <v>186</v>
      </c>
      <c r="L366" s="60">
        <v>147</v>
      </c>
      <c r="M366" s="60">
        <v>47</v>
      </c>
      <c r="N366" s="60">
        <v>411</v>
      </c>
      <c r="O366" s="60">
        <v>60</v>
      </c>
      <c r="P366" s="60">
        <v>52</v>
      </c>
      <c r="Q366" s="60">
        <v>346</v>
      </c>
      <c r="R366" s="59" t="s">
        <v>283</v>
      </c>
      <c r="S366" s="61" t="s">
        <v>292</v>
      </c>
      <c r="T366" s="50">
        <f t="shared" si="11"/>
        <v>4.2178853104229397</v>
      </c>
      <c r="U366" s="51">
        <f t="shared" si="12"/>
        <v>0.65583898691766296</v>
      </c>
      <c r="V366" s="44"/>
    </row>
    <row r="367" spans="1:22" x14ac:dyDescent="0.25">
      <c r="A367" s="59">
        <v>2021</v>
      </c>
      <c r="B367" s="59" t="s">
        <v>290</v>
      </c>
      <c r="C367" s="59" t="s">
        <v>228</v>
      </c>
      <c r="D367" s="60">
        <v>28153</v>
      </c>
      <c r="E367" s="60">
        <v>26491</v>
      </c>
      <c r="F367" s="60">
        <v>1615</v>
      </c>
      <c r="G367" s="60">
        <v>470</v>
      </c>
      <c r="H367" s="60">
        <v>23783</v>
      </c>
      <c r="I367" s="60">
        <v>261</v>
      </c>
      <c r="J367" s="60">
        <v>1977</v>
      </c>
      <c r="K367" s="60">
        <v>351</v>
      </c>
      <c r="L367" s="60">
        <v>260</v>
      </c>
      <c r="M367" s="60">
        <v>80</v>
      </c>
      <c r="N367" s="60">
        <v>794</v>
      </c>
      <c r="O367" s="60">
        <v>129</v>
      </c>
      <c r="P367" s="60">
        <v>96</v>
      </c>
      <c r="Q367" s="60">
        <v>365</v>
      </c>
      <c r="R367" s="59" t="s">
        <v>283</v>
      </c>
      <c r="S367" s="61" t="s">
        <v>292</v>
      </c>
      <c r="T367" s="50">
        <f t="shared" si="11"/>
        <v>4.2154367545693923</v>
      </c>
      <c r="U367" s="51">
        <f t="shared" si="12"/>
        <v>1.2424472904498962</v>
      </c>
      <c r="V367" s="44"/>
    </row>
    <row r="368" spans="1:22" x14ac:dyDescent="0.25">
      <c r="A368" s="59">
        <v>2022</v>
      </c>
      <c r="B368" s="59" t="s">
        <v>290</v>
      </c>
      <c r="C368" s="59" t="s">
        <v>228</v>
      </c>
      <c r="D368" s="60">
        <v>31338</v>
      </c>
      <c r="E368" s="60">
        <v>29667</v>
      </c>
      <c r="F368" s="60">
        <v>1624</v>
      </c>
      <c r="G368" s="60">
        <v>538</v>
      </c>
      <c r="H368" s="60">
        <v>26727</v>
      </c>
      <c r="I368" s="60">
        <v>295</v>
      </c>
      <c r="J368" s="60">
        <v>2106</v>
      </c>
      <c r="K368" s="60">
        <v>339</v>
      </c>
      <c r="L368" s="60">
        <v>257</v>
      </c>
      <c r="M368" s="60">
        <v>74</v>
      </c>
      <c r="N368" s="60">
        <v>791</v>
      </c>
      <c r="O368" s="60">
        <v>163</v>
      </c>
      <c r="P368" s="60">
        <v>97</v>
      </c>
      <c r="Q368" s="60">
        <v>365</v>
      </c>
      <c r="R368" s="59" t="s">
        <v>283</v>
      </c>
      <c r="S368" s="61" t="s">
        <v>292</v>
      </c>
      <c r="T368" s="50">
        <f t="shared" si="11"/>
        <v>4.1832051913256709</v>
      </c>
      <c r="U368" s="51">
        <f t="shared" si="12"/>
        <v>1.2398183546051023</v>
      </c>
      <c r="V368" s="44"/>
    </row>
    <row r="369" spans="1:22" ht="13.8" thickBot="1" x14ac:dyDescent="0.3">
      <c r="A369" s="66">
        <v>2023</v>
      </c>
      <c r="B369" s="66" t="s">
        <v>290</v>
      </c>
      <c r="C369" s="66" t="s">
        <v>228</v>
      </c>
      <c r="D369" s="67">
        <v>32194</v>
      </c>
      <c r="E369" s="67">
        <v>30523</v>
      </c>
      <c r="F369" s="67">
        <v>1621</v>
      </c>
      <c r="G369" s="67">
        <v>551</v>
      </c>
      <c r="H369" s="67">
        <v>27543</v>
      </c>
      <c r="I369" s="67">
        <v>294</v>
      </c>
      <c r="J369" s="67">
        <v>2134</v>
      </c>
      <c r="K369" s="67">
        <v>345</v>
      </c>
      <c r="L369" s="67">
        <v>263</v>
      </c>
      <c r="M369" s="67">
        <v>67</v>
      </c>
      <c r="N369" s="67">
        <v>779</v>
      </c>
      <c r="O369" s="67">
        <v>167</v>
      </c>
      <c r="P369" s="67">
        <v>96</v>
      </c>
      <c r="Q369" s="67">
        <v>364</v>
      </c>
      <c r="R369" s="66" t="s">
        <v>283</v>
      </c>
      <c r="S369" s="68" t="s">
        <v>292</v>
      </c>
      <c r="T369" s="69">
        <f t="shared" si="11"/>
        <v>4.1440947721976693</v>
      </c>
      <c r="U369" s="70">
        <f t="shared" si="12"/>
        <v>1.2259579166961669</v>
      </c>
      <c r="V369" s="44"/>
    </row>
    <row r="370" spans="1:22" x14ac:dyDescent="0.25">
      <c r="A370" s="46">
        <v>2002</v>
      </c>
      <c r="B370" s="46" t="s">
        <v>293</v>
      </c>
      <c r="C370" s="46" t="s">
        <v>228</v>
      </c>
      <c r="D370" s="48">
        <v>5026</v>
      </c>
      <c r="E370" s="48">
        <v>4614</v>
      </c>
      <c r="F370" s="48">
        <v>412</v>
      </c>
      <c r="G370" s="48">
        <v>469</v>
      </c>
      <c r="H370" s="48">
        <v>3854</v>
      </c>
      <c r="I370" s="48">
        <v>120</v>
      </c>
      <c r="J370" s="48">
        <v>171</v>
      </c>
      <c r="K370" s="48">
        <v>59</v>
      </c>
      <c r="L370" s="48">
        <v>31</v>
      </c>
      <c r="M370" s="48">
        <v>83</v>
      </c>
      <c r="N370" s="48">
        <v>169</v>
      </c>
      <c r="O370" s="48">
        <v>70</v>
      </c>
      <c r="P370" s="48">
        <v>53</v>
      </c>
      <c r="Q370" s="48">
        <v>365</v>
      </c>
      <c r="R370" s="46" t="s">
        <v>294</v>
      </c>
      <c r="S370" s="49" t="s">
        <v>295</v>
      </c>
      <c r="T370" s="50">
        <f t="shared" si="11"/>
        <v>4.2861604946099439</v>
      </c>
      <c r="U370" s="51">
        <f t="shared" si="12"/>
        <v>0.32227640758972165</v>
      </c>
      <c r="V370" s="52">
        <f>IF(SLOPE(U370:U391,A370:A391)&gt;0,SLOPE(U370:U391,A370:A391),0)</f>
        <v>0</v>
      </c>
    </row>
    <row r="371" spans="1:22" x14ac:dyDescent="0.25">
      <c r="A371" s="47">
        <v>2003</v>
      </c>
      <c r="B371" s="47" t="s">
        <v>293</v>
      </c>
      <c r="C371" s="47" t="s">
        <v>228</v>
      </c>
      <c r="D371" s="55">
        <v>5252</v>
      </c>
      <c r="E371" s="55">
        <v>4787</v>
      </c>
      <c r="F371" s="55">
        <v>465</v>
      </c>
      <c r="G371" s="55">
        <v>493</v>
      </c>
      <c r="H371" s="55">
        <v>3981</v>
      </c>
      <c r="I371" s="55">
        <v>121</v>
      </c>
      <c r="J371" s="55">
        <v>192</v>
      </c>
      <c r="K371" s="55">
        <v>70</v>
      </c>
      <c r="L371" s="55">
        <v>43</v>
      </c>
      <c r="M371" s="55">
        <v>87</v>
      </c>
      <c r="N371" s="55">
        <v>195</v>
      </c>
      <c r="O371" s="55">
        <v>70</v>
      </c>
      <c r="P371" s="55">
        <v>53</v>
      </c>
      <c r="Q371" s="55">
        <v>365</v>
      </c>
      <c r="R371" s="47" t="s">
        <v>294</v>
      </c>
      <c r="S371" s="56" t="s">
        <v>295</v>
      </c>
      <c r="T371" s="50">
        <f t="shared" si="11"/>
        <v>4.3035446042296703</v>
      </c>
      <c r="U371" s="51">
        <f t="shared" si="12"/>
        <v>0.36520955397644039</v>
      </c>
      <c r="V371" s="44"/>
    </row>
    <row r="372" spans="1:22" x14ac:dyDescent="0.25">
      <c r="A372" s="47">
        <v>2004</v>
      </c>
      <c r="B372" s="47" t="s">
        <v>293</v>
      </c>
      <c r="C372" s="47" t="s">
        <v>228</v>
      </c>
      <c r="D372" s="55">
        <v>5216</v>
      </c>
      <c r="E372" s="55">
        <v>4726</v>
      </c>
      <c r="F372" s="55">
        <v>491</v>
      </c>
      <c r="G372" s="55">
        <v>461</v>
      </c>
      <c r="H372" s="55">
        <v>3938</v>
      </c>
      <c r="I372" s="55">
        <v>125</v>
      </c>
      <c r="J372" s="55">
        <v>201</v>
      </c>
      <c r="K372" s="55">
        <v>86</v>
      </c>
      <c r="L372" s="55">
        <v>58</v>
      </c>
      <c r="M372" s="55">
        <v>76</v>
      </c>
      <c r="N372" s="55">
        <v>202</v>
      </c>
      <c r="O372" s="55">
        <v>69</v>
      </c>
      <c r="P372" s="55">
        <v>52</v>
      </c>
      <c r="Q372" s="55">
        <v>366</v>
      </c>
      <c r="R372" s="47" t="s">
        <v>294</v>
      </c>
      <c r="S372" s="56" t="s">
        <v>295</v>
      </c>
      <c r="T372" s="50">
        <f t="shared" si="11"/>
        <v>4.1838900452281695</v>
      </c>
      <c r="U372" s="51">
        <f t="shared" si="12"/>
        <v>0.37490792722778321</v>
      </c>
      <c r="V372" s="44"/>
    </row>
    <row r="373" spans="1:22" x14ac:dyDescent="0.25">
      <c r="A373" s="47">
        <v>2005</v>
      </c>
      <c r="B373" s="47" t="s">
        <v>293</v>
      </c>
      <c r="C373" s="47" t="s">
        <v>228</v>
      </c>
      <c r="D373" s="55">
        <v>5170</v>
      </c>
      <c r="E373" s="55">
        <v>4689</v>
      </c>
      <c r="F373" s="55">
        <v>481</v>
      </c>
      <c r="G373" s="55">
        <v>443</v>
      </c>
      <c r="H373" s="55">
        <v>3912</v>
      </c>
      <c r="I373" s="55">
        <v>128</v>
      </c>
      <c r="J373" s="55">
        <v>207</v>
      </c>
      <c r="K373" s="55">
        <v>81</v>
      </c>
      <c r="L373" s="55">
        <v>53</v>
      </c>
      <c r="M373" s="55">
        <v>78</v>
      </c>
      <c r="N373" s="55">
        <v>205</v>
      </c>
      <c r="O373" s="55">
        <v>65</v>
      </c>
      <c r="P373" s="55">
        <v>52</v>
      </c>
      <c r="Q373" s="55">
        <v>365</v>
      </c>
      <c r="R373" s="47" t="s">
        <v>294</v>
      </c>
      <c r="S373" s="56" t="s">
        <v>295</v>
      </c>
      <c r="T373" s="50">
        <f t="shared" si="11"/>
        <v>4.2597040554695589</v>
      </c>
      <c r="U373" s="51">
        <f t="shared" si="12"/>
        <v>0.37392747124925652</v>
      </c>
      <c r="V373" s="44"/>
    </row>
    <row r="374" spans="1:22" x14ac:dyDescent="0.25">
      <c r="A374" s="47">
        <v>2006</v>
      </c>
      <c r="B374" s="47" t="s">
        <v>293</v>
      </c>
      <c r="C374" s="47" t="s">
        <v>228</v>
      </c>
      <c r="D374" s="55">
        <v>5189</v>
      </c>
      <c r="E374" s="55">
        <v>4743</v>
      </c>
      <c r="F374" s="55">
        <v>446</v>
      </c>
      <c r="G374" s="55">
        <v>439</v>
      </c>
      <c r="H374" s="55">
        <v>3950</v>
      </c>
      <c r="I374" s="55">
        <v>132</v>
      </c>
      <c r="J374" s="55">
        <v>222</v>
      </c>
      <c r="K374" s="55">
        <v>80</v>
      </c>
      <c r="L374" s="55">
        <v>49</v>
      </c>
      <c r="M374" s="55">
        <v>70</v>
      </c>
      <c r="N374" s="55">
        <v>185</v>
      </c>
      <c r="O374" s="55">
        <v>62</v>
      </c>
      <c r="P374" s="55">
        <v>53</v>
      </c>
      <c r="Q374" s="55">
        <v>365</v>
      </c>
      <c r="R374" s="47" t="s">
        <v>294</v>
      </c>
      <c r="S374" s="56" t="s">
        <v>295</v>
      </c>
      <c r="T374" s="50">
        <f t="shared" si="11"/>
        <v>4.1856385344774738</v>
      </c>
      <c r="U374" s="51">
        <f t="shared" si="12"/>
        <v>0.34069004851379397</v>
      </c>
      <c r="V374" s="44"/>
    </row>
    <row r="375" spans="1:22" x14ac:dyDescent="0.25">
      <c r="A375" s="59">
        <v>2007</v>
      </c>
      <c r="B375" s="59" t="s">
        <v>293</v>
      </c>
      <c r="C375" s="59" t="s">
        <v>228</v>
      </c>
      <c r="D375" s="60">
        <v>5052</v>
      </c>
      <c r="E375" s="60">
        <v>4676</v>
      </c>
      <c r="F375" s="60">
        <v>376</v>
      </c>
      <c r="G375" s="60">
        <v>434</v>
      </c>
      <c r="H375" s="60">
        <v>3890</v>
      </c>
      <c r="I375" s="60">
        <v>127</v>
      </c>
      <c r="J375" s="60">
        <v>224</v>
      </c>
      <c r="K375" s="60">
        <v>71</v>
      </c>
      <c r="L375" s="60">
        <v>42</v>
      </c>
      <c r="M375" s="60">
        <v>56</v>
      </c>
      <c r="N375" s="60">
        <v>148</v>
      </c>
      <c r="O375" s="60">
        <v>60</v>
      </c>
      <c r="P375" s="60">
        <v>52</v>
      </c>
      <c r="Q375" s="60">
        <v>348</v>
      </c>
      <c r="R375" s="59" t="s">
        <v>294</v>
      </c>
      <c r="S375" s="61" t="s">
        <v>295</v>
      </c>
      <c r="T375" s="50">
        <f t="shared" si="11"/>
        <v>4.053756158560593</v>
      </c>
      <c r="U375" s="51">
        <f t="shared" si="12"/>
        <v>0.27816874760042787</v>
      </c>
      <c r="V375" s="44"/>
    </row>
    <row r="376" spans="1:22" x14ac:dyDescent="0.25">
      <c r="A376" s="47">
        <v>2008</v>
      </c>
      <c r="B376" s="47" t="s">
        <v>293</v>
      </c>
      <c r="C376" s="47" t="s">
        <v>228</v>
      </c>
      <c r="D376" s="55">
        <v>4873</v>
      </c>
      <c r="E376" s="55">
        <v>4500</v>
      </c>
      <c r="F376" s="55">
        <v>374</v>
      </c>
      <c r="G376" s="55">
        <v>418</v>
      </c>
      <c r="H376" s="55">
        <v>3742</v>
      </c>
      <c r="I376" s="55">
        <v>122</v>
      </c>
      <c r="J376" s="55">
        <v>217</v>
      </c>
      <c r="K376" s="55">
        <v>69</v>
      </c>
      <c r="L376" s="55">
        <v>42</v>
      </c>
      <c r="M376" s="55">
        <v>55</v>
      </c>
      <c r="N376" s="55">
        <v>149</v>
      </c>
      <c r="O376" s="55">
        <v>60</v>
      </c>
      <c r="P376" s="55">
        <v>52</v>
      </c>
      <c r="Q376" s="55">
        <v>366</v>
      </c>
      <c r="R376" s="47" t="s">
        <v>294</v>
      </c>
      <c r="S376" s="56" t="s">
        <v>295</v>
      </c>
      <c r="T376" s="50">
        <f t="shared" si="11"/>
        <v>4.0734825065104161</v>
      </c>
      <c r="U376" s="51">
        <f t="shared" si="12"/>
        <v>0.27803554848186846</v>
      </c>
      <c r="V376" s="44"/>
    </row>
    <row r="377" spans="1:22" x14ac:dyDescent="0.25">
      <c r="A377" s="47">
        <v>2009</v>
      </c>
      <c r="B377" s="47" t="s">
        <v>293</v>
      </c>
      <c r="C377" s="47" t="s">
        <v>228</v>
      </c>
      <c r="D377" s="55">
        <v>5020</v>
      </c>
      <c r="E377" s="55">
        <v>4638</v>
      </c>
      <c r="F377" s="55">
        <v>383</v>
      </c>
      <c r="G377" s="55">
        <v>452</v>
      </c>
      <c r="H377" s="55">
        <v>3834</v>
      </c>
      <c r="I377" s="55">
        <v>118</v>
      </c>
      <c r="J377" s="55">
        <v>233</v>
      </c>
      <c r="K377" s="55">
        <v>70</v>
      </c>
      <c r="L377" s="55">
        <v>43</v>
      </c>
      <c r="M377" s="55">
        <v>52</v>
      </c>
      <c r="N377" s="55">
        <v>148</v>
      </c>
      <c r="O377" s="55">
        <v>70</v>
      </c>
      <c r="P377" s="55">
        <v>52</v>
      </c>
      <c r="Q377" s="55">
        <v>365</v>
      </c>
      <c r="R377" s="47" t="s">
        <v>294</v>
      </c>
      <c r="S377" s="56" t="s">
        <v>295</v>
      </c>
      <c r="T377" s="50">
        <f t="shared" si="11"/>
        <v>3.9898708381354027</v>
      </c>
      <c r="U377" s="51">
        <f t="shared" si="12"/>
        <v>0.2788819969085693</v>
      </c>
      <c r="V377" s="44"/>
    </row>
    <row r="378" spans="1:22" x14ac:dyDescent="0.25">
      <c r="A378" s="47">
        <v>2010</v>
      </c>
      <c r="B378" s="47" t="s">
        <v>293</v>
      </c>
      <c r="C378" s="47" t="s">
        <v>228</v>
      </c>
      <c r="D378" s="55">
        <v>5036</v>
      </c>
      <c r="E378" s="55">
        <v>4654</v>
      </c>
      <c r="F378" s="55">
        <v>382</v>
      </c>
      <c r="G378" s="55">
        <v>434</v>
      </c>
      <c r="H378" s="55">
        <v>3856</v>
      </c>
      <c r="I378" s="55">
        <v>122</v>
      </c>
      <c r="J378" s="55">
        <v>243</v>
      </c>
      <c r="K378" s="55">
        <v>70</v>
      </c>
      <c r="L378" s="55">
        <v>42</v>
      </c>
      <c r="M378" s="55">
        <v>51</v>
      </c>
      <c r="N378" s="55">
        <v>150</v>
      </c>
      <c r="O378" s="55">
        <v>69</v>
      </c>
      <c r="P378" s="55">
        <v>53</v>
      </c>
      <c r="Q378" s="55">
        <v>365</v>
      </c>
      <c r="R378" s="47" t="s">
        <v>294</v>
      </c>
      <c r="S378" s="56" t="s">
        <v>295</v>
      </c>
      <c r="T378" s="50">
        <f t="shared" si="11"/>
        <v>4.0042345935761618</v>
      </c>
      <c r="U378" s="51">
        <f t="shared" si="12"/>
        <v>0.27915521469116211</v>
      </c>
      <c r="V378" s="44"/>
    </row>
    <row r="379" spans="1:22" x14ac:dyDescent="0.25">
      <c r="A379" s="47">
        <v>2011</v>
      </c>
      <c r="B379" s="47" t="s">
        <v>293</v>
      </c>
      <c r="C379" s="47" t="s">
        <v>228</v>
      </c>
      <c r="D379" s="55">
        <v>5241</v>
      </c>
      <c r="E379" s="55">
        <v>4867</v>
      </c>
      <c r="F379" s="55">
        <v>374</v>
      </c>
      <c r="G379" s="55">
        <v>477</v>
      </c>
      <c r="H379" s="55">
        <v>4008</v>
      </c>
      <c r="I379" s="55">
        <v>124</v>
      </c>
      <c r="J379" s="55">
        <v>258</v>
      </c>
      <c r="K379" s="55">
        <v>72</v>
      </c>
      <c r="L379" s="55">
        <v>40</v>
      </c>
      <c r="M379" s="55">
        <v>47</v>
      </c>
      <c r="N379" s="55">
        <v>141</v>
      </c>
      <c r="O379" s="55">
        <v>74</v>
      </c>
      <c r="P379" s="55">
        <v>58</v>
      </c>
      <c r="Q379" s="55">
        <v>365</v>
      </c>
      <c r="R379" s="47" t="s">
        <v>294</v>
      </c>
      <c r="S379" s="56" t="s">
        <v>295</v>
      </c>
      <c r="T379" s="50">
        <f t="shared" si="11"/>
        <v>3.8936528790315839</v>
      </c>
      <c r="U379" s="51">
        <f t="shared" si="12"/>
        <v>0.26576127725830073</v>
      </c>
      <c r="V379" s="44"/>
    </row>
    <row r="380" spans="1:22" x14ac:dyDescent="0.25">
      <c r="A380" s="47">
        <v>2012</v>
      </c>
      <c r="B380" s="47" t="s">
        <v>293</v>
      </c>
      <c r="C380" s="47" t="s">
        <v>228</v>
      </c>
      <c r="D380" s="55">
        <v>5232</v>
      </c>
      <c r="E380" s="55">
        <v>4864</v>
      </c>
      <c r="F380" s="55">
        <v>368</v>
      </c>
      <c r="G380" s="55">
        <v>462</v>
      </c>
      <c r="H380" s="55">
        <v>4012</v>
      </c>
      <c r="I380" s="55">
        <v>122</v>
      </c>
      <c r="J380" s="55">
        <v>268</v>
      </c>
      <c r="K380" s="55">
        <v>73</v>
      </c>
      <c r="L380" s="55">
        <v>41</v>
      </c>
      <c r="M380" s="55">
        <v>45</v>
      </c>
      <c r="N380" s="55">
        <v>134</v>
      </c>
      <c r="O380" s="55">
        <v>74</v>
      </c>
      <c r="P380" s="55">
        <v>67</v>
      </c>
      <c r="Q380" s="55">
        <v>366</v>
      </c>
      <c r="R380" s="47" t="s">
        <v>294</v>
      </c>
      <c r="S380" s="56" t="s">
        <v>295</v>
      </c>
      <c r="T380" s="50">
        <f t="shared" si="11"/>
        <v>3.8343984727573659</v>
      </c>
      <c r="U380" s="51">
        <f t="shared" si="12"/>
        <v>0.25751820143038467</v>
      </c>
      <c r="V380" s="44"/>
    </row>
    <row r="381" spans="1:22" x14ac:dyDescent="0.25">
      <c r="A381" s="47">
        <v>2013</v>
      </c>
      <c r="B381" s="47" t="s">
        <v>293</v>
      </c>
      <c r="C381" s="47" t="s">
        <v>228</v>
      </c>
      <c r="D381" s="55">
        <v>5275</v>
      </c>
      <c r="E381" s="55">
        <v>4900</v>
      </c>
      <c r="F381" s="55">
        <v>375</v>
      </c>
      <c r="G381" s="55">
        <v>455</v>
      </c>
      <c r="H381" s="55">
        <v>4045</v>
      </c>
      <c r="I381" s="55">
        <v>121</v>
      </c>
      <c r="J381" s="55">
        <v>279</v>
      </c>
      <c r="K381" s="55">
        <v>76</v>
      </c>
      <c r="L381" s="55">
        <v>41</v>
      </c>
      <c r="M381" s="55">
        <v>44</v>
      </c>
      <c r="N381" s="55">
        <v>159</v>
      </c>
      <c r="O381" s="55">
        <v>55</v>
      </c>
      <c r="P381" s="55">
        <v>65</v>
      </c>
      <c r="Q381" s="55">
        <v>365</v>
      </c>
      <c r="R381" s="47" t="s">
        <v>294</v>
      </c>
      <c r="S381" s="56" t="s">
        <v>295</v>
      </c>
      <c r="T381" s="50">
        <f t="shared" si="11"/>
        <v>4.0648296647135416</v>
      </c>
      <c r="U381" s="51">
        <f t="shared" si="12"/>
        <v>0.27818678017883303</v>
      </c>
      <c r="V381" s="44"/>
    </row>
    <row r="382" spans="1:22" x14ac:dyDescent="0.25">
      <c r="A382" s="47">
        <v>2014</v>
      </c>
      <c r="B382" s="47" t="s">
        <v>293</v>
      </c>
      <c r="C382" s="47" t="s">
        <v>228</v>
      </c>
      <c r="D382" s="55">
        <v>5387</v>
      </c>
      <c r="E382" s="55">
        <v>5007</v>
      </c>
      <c r="F382" s="55">
        <v>380</v>
      </c>
      <c r="G382" s="55">
        <v>452</v>
      </c>
      <c r="H382" s="55">
        <v>4132</v>
      </c>
      <c r="I382" s="55">
        <v>128</v>
      </c>
      <c r="J382" s="55">
        <v>295</v>
      </c>
      <c r="K382" s="55">
        <v>73</v>
      </c>
      <c r="L382" s="55">
        <v>41</v>
      </c>
      <c r="M382" s="55">
        <v>40</v>
      </c>
      <c r="N382" s="55">
        <v>170</v>
      </c>
      <c r="O382" s="55">
        <v>56</v>
      </c>
      <c r="P382" s="55">
        <v>57</v>
      </c>
      <c r="Q382" s="55">
        <v>365</v>
      </c>
      <c r="R382" s="47" t="s">
        <v>294</v>
      </c>
      <c r="S382" s="56" t="s">
        <v>295</v>
      </c>
      <c r="T382" s="50">
        <f t="shared" si="11"/>
        <v>4.1326022467362247</v>
      </c>
      <c r="U382" s="51">
        <f t="shared" si="12"/>
        <v>0.28659596581115715</v>
      </c>
      <c r="V382" s="44"/>
    </row>
    <row r="383" spans="1:22" x14ac:dyDescent="0.25">
      <c r="A383" s="47">
        <v>2015</v>
      </c>
      <c r="B383" s="47" t="s">
        <v>293</v>
      </c>
      <c r="C383" s="47" t="s">
        <v>228</v>
      </c>
      <c r="D383" s="55">
        <v>5554</v>
      </c>
      <c r="E383" s="55">
        <v>5186</v>
      </c>
      <c r="F383" s="55">
        <v>368</v>
      </c>
      <c r="G383" s="55">
        <v>470</v>
      </c>
      <c r="H383" s="55">
        <v>4269</v>
      </c>
      <c r="I383" s="55">
        <v>127</v>
      </c>
      <c r="J383" s="55">
        <v>320</v>
      </c>
      <c r="K383" s="55">
        <v>72</v>
      </c>
      <c r="L383" s="55">
        <v>38</v>
      </c>
      <c r="M383" s="55">
        <v>31</v>
      </c>
      <c r="N383" s="55">
        <v>169</v>
      </c>
      <c r="O383" s="55">
        <v>57</v>
      </c>
      <c r="P383" s="55">
        <v>58</v>
      </c>
      <c r="Q383" s="55">
        <v>365</v>
      </c>
      <c r="R383" s="47" t="s">
        <v>294</v>
      </c>
      <c r="S383" s="56" t="s">
        <v>295</v>
      </c>
      <c r="T383" s="50">
        <f t="shared" si="11"/>
        <v>4.1052905539530826</v>
      </c>
      <c r="U383" s="51">
        <f t="shared" si="12"/>
        <v>0.27571131360348899</v>
      </c>
      <c r="V383" s="44"/>
    </row>
    <row r="384" spans="1:22" x14ac:dyDescent="0.25">
      <c r="A384" s="47">
        <v>2016</v>
      </c>
      <c r="B384" s="47" t="s">
        <v>293</v>
      </c>
      <c r="C384" s="47" t="s">
        <v>228</v>
      </c>
      <c r="D384" s="55">
        <v>5850</v>
      </c>
      <c r="E384" s="55">
        <v>5459</v>
      </c>
      <c r="F384" s="55">
        <v>391</v>
      </c>
      <c r="G384" s="55">
        <v>494</v>
      </c>
      <c r="H384" s="55">
        <v>4462</v>
      </c>
      <c r="I384" s="55">
        <v>143</v>
      </c>
      <c r="J384" s="55">
        <v>360</v>
      </c>
      <c r="K384" s="55">
        <v>78</v>
      </c>
      <c r="L384" s="55">
        <v>40</v>
      </c>
      <c r="M384" s="55">
        <v>35</v>
      </c>
      <c r="N384" s="55">
        <v>178</v>
      </c>
      <c r="O384" s="55">
        <v>61</v>
      </c>
      <c r="P384" s="55">
        <v>58</v>
      </c>
      <c r="Q384" s="55">
        <v>366</v>
      </c>
      <c r="R384" s="47" t="s">
        <v>294</v>
      </c>
      <c r="S384" s="56" t="s">
        <v>295</v>
      </c>
      <c r="T384" s="50">
        <f t="shared" si="11"/>
        <v>4.0882488515425708</v>
      </c>
      <c r="U384" s="51">
        <f t="shared" si="12"/>
        <v>0.29172721742394897</v>
      </c>
      <c r="V384" s="44"/>
    </row>
    <row r="385" spans="1:22" x14ac:dyDescent="0.25">
      <c r="A385" s="47">
        <v>2017</v>
      </c>
      <c r="B385" s="47" t="s">
        <v>293</v>
      </c>
      <c r="C385" s="47" t="s">
        <v>228</v>
      </c>
      <c r="D385" s="55">
        <v>5931</v>
      </c>
      <c r="E385" s="55">
        <v>5543</v>
      </c>
      <c r="F385" s="55">
        <v>389</v>
      </c>
      <c r="G385" s="55">
        <v>491</v>
      </c>
      <c r="H385" s="55">
        <v>4514</v>
      </c>
      <c r="I385" s="55">
        <v>144</v>
      </c>
      <c r="J385" s="55">
        <v>393</v>
      </c>
      <c r="K385" s="55">
        <v>78</v>
      </c>
      <c r="L385" s="55">
        <v>42</v>
      </c>
      <c r="M385" s="55">
        <v>34</v>
      </c>
      <c r="N385" s="55">
        <v>177</v>
      </c>
      <c r="O385" s="55">
        <v>57</v>
      </c>
      <c r="P385" s="55">
        <v>58</v>
      </c>
      <c r="Q385" s="55">
        <v>365</v>
      </c>
      <c r="R385" s="47" t="s">
        <v>294</v>
      </c>
      <c r="S385" s="56" t="s">
        <v>295</v>
      </c>
      <c r="T385" s="50">
        <f t="shared" si="11"/>
        <v>4.1020338487133534</v>
      </c>
      <c r="U385" s="51">
        <f t="shared" si="12"/>
        <v>0.29121363800478273</v>
      </c>
      <c r="V385" s="44"/>
    </row>
    <row r="386" spans="1:22" x14ac:dyDescent="0.25">
      <c r="A386" s="47">
        <v>2018</v>
      </c>
      <c r="B386" s="47" t="s">
        <v>293</v>
      </c>
      <c r="C386" s="47" t="s">
        <v>228</v>
      </c>
      <c r="D386" s="55">
        <v>6001</v>
      </c>
      <c r="E386" s="55">
        <v>5574</v>
      </c>
      <c r="F386" s="55">
        <v>427</v>
      </c>
      <c r="G386" s="55">
        <v>522</v>
      </c>
      <c r="H386" s="55">
        <v>4489</v>
      </c>
      <c r="I386" s="55">
        <v>154</v>
      </c>
      <c r="J386" s="55">
        <v>409</v>
      </c>
      <c r="K386" s="55">
        <v>85</v>
      </c>
      <c r="L386" s="55">
        <v>46</v>
      </c>
      <c r="M386" s="55">
        <v>39</v>
      </c>
      <c r="N386" s="55">
        <v>189</v>
      </c>
      <c r="O386" s="55">
        <v>68</v>
      </c>
      <c r="P386" s="55">
        <v>56</v>
      </c>
      <c r="Q386" s="55">
        <v>365</v>
      </c>
      <c r="R386" s="47" t="s">
        <v>294</v>
      </c>
      <c r="S386" s="56" t="s">
        <v>295</v>
      </c>
      <c r="T386" s="50">
        <f t="shared" si="11"/>
        <v>4.0565244609466475</v>
      </c>
      <c r="U386" s="51">
        <f t="shared" si="12"/>
        <v>0.31611480993041985</v>
      </c>
      <c r="V386" s="44"/>
    </row>
    <row r="387" spans="1:22" x14ac:dyDescent="0.25">
      <c r="A387" s="47">
        <v>2019</v>
      </c>
      <c r="B387" s="47" t="s">
        <v>293</v>
      </c>
      <c r="C387" s="47" t="s">
        <v>228</v>
      </c>
      <c r="D387" s="55">
        <v>4476</v>
      </c>
      <c r="E387" s="55">
        <v>4059</v>
      </c>
      <c r="F387" s="55">
        <v>417</v>
      </c>
      <c r="G387" s="55">
        <v>117</v>
      </c>
      <c r="H387" s="55">
        <v>3583</v>
      </c>
      <c r="I387" s="55">
        <v>80</v>
      </c>
      <c r="J387" s="55">
        <v>280</v>
      </c>
      <c r="K387" s="55">
        <v>69</v>
      </c>
      <c r="L387" s="55">
        <v>48</v>
      </c>
      <c r="M387" s="55">
        <v>41</v>
      </c>
      <c r="N387" s="55">
        <v>180</v>
      </c>
      <c r="O387" s="55">
        <v>78</v>
      </c>
      <c r="P387" s="55">
        <v>57</v>
      </c>
      <c r="Q387" s="55">
        <v>137</v>
      </c>
      <c r="R387" s="47" t="s">
        <v>294</v>
      </c>
      <c r="S387" s="56" t="s">
        <v>295</v>
      </c>
      <c r="T387" s="50">
        <f t="shared" ref="T387:T450" si="13">K387*$AE$2*$AH$2/SUM(K387:O387)+K387*$AE$3*$AI$2/SUM(K387:O387)+$AH$7*L387*$AH$4*$AE$4/SUM(K387:O387)+$AI$7*L387*$AH$4*$AE$6/SUM(K387:O387)+$AJ$7*L387*$AH$4*$AE$7/SUM(K387:O387)+$AK$7*L387*$AH$4*$AE$9/SUM(K387:O387)+L387*$AI$4*$AH$7*$AE$5/SUM(K387:O387)+L387*$AI$4*$AE$8*$AJ$7/SUM(K387:O387)+M387*$AH$4*$AE$10/SUM(K387:O387)+M387*$AI$4*$AE$11/SUM(K387:O387)+N387*$AH$4*$AE$12/SUM(K387:O387)+N387*$AI$4*$AE$13/SUM(K387:O387)+O387*$AE$17*$AK$17/SUM(K387:O387)+O387*$AE$16*$AJ$17/SUM(K387:O387)+O387*$AE$15*$AI$17/SUM(K387:O387)+O387*$AE$14*$AH$17/SUM(K387:O387)</f>
        <v>4.0859081326998199</v>
      </c>
      <c r="U387" s="51">
        <f t="shared" ref="U387:U450" si="14">0.000001*F387*T387*365*0.5</f>
        <v>0.31094782366878804</v>
      </c>
      <c r="V387" s="44"/>
    </row>
    <row r="388" spans="1:22" x14ac:dyDescent="0.25">
      <c r="A388" s="59">
        <v>2020</v>
      </c>
      <c r="B388" s="59" t="s">
        <v>293</v>
      </c>
      <c r="C388" s="59" t="s">
        <v>228</v>
      </c>
      <c r="D388" s="60">
        <v>3439</v>
      </c>
      <c r="E388" s="60">
        <v>3197</v>
      </c>
      <c r="F388" s="60">
        <v>239</v>
      </c>
      <c r="G388" s="60">
        <v>258</v>
      </c>
      <c r="H388" s="60">
        <v>2689</v>
      </c>
      <c r="I388" s="60">
        <v>61</v>
      </c>
      <c r="J388" s="60">
        <v>189</v>
      </c>
      <c r="K388" s="60">
        <v>18</v>
      </c>
      <c r="L388" s="60">
        <v>14</v>
      </c>
      <c r="M388" s="60">
        <v>5</v>
      </c>
      <c r="N388" s="60">
        <v>153</v>
      </c>
      <c r="O388" s="60">
        <v>49</v>
      </c>
      <c r="P388" s="60">
        <v>55</v>
      </c>
      <c r="Q388" s="60">
        <v>345</v>
      </c>
      <c r="R388" s="59" t="s">
        <v>294</v>
      </c>
      <c r="S388" s="61" t="s">
        <v>295</v>
      </c>
      <c r="T388" s="50">
        <f t="shared" si="13"/>
        <v>4.6991022264807789</v>
      </c>
      <c r="U388" s="51">
        <f t="shared" si="14"/>
        <v>0.20496309136352536</v>
      </c>
      <c r="V388" s="44"/>
    </row>
    <row r="389" spans="1:22" x14ac:dyDescent="0.25">
      <c r="A389" s="59">
        <v>2021</v>
      </c>
      <c r="B389" s="59" t="s">
        <v>293</v>
      </c>
      <c r="C389" s="59" t="s">
        <v>228</v>
      </c>
      <c r="D389" s="60">
        <v>3911</v>
      </c>
      <c r="E389" s="60">
        <v>3655</v>
      </c>
      <c r="F389" s="60">
        <v>251</v>
      </c>
      <c r="G389" s="60">
        <v>278</v>
      </c>
      <c r="H389" s="60">
        <v>3020</v>
      </c>
      <c r="I389" s="60">
        <v>90</v>
      </c>
      <c r="J389" s="60">
        <v>268</v>
      </c>
      <c r="K389" s="60">
        <v>19</v>
      </c>
      <c r="L389" s="60">
        <v>18</v>
      </c>
      <c r="M389" s="60">
        <v>6</v>
      </c>
      <c r="N389" s="60">
        <v>160</v>
      </c>
      <c r="O389" s="60">
        <v>47</v>
      </c>
      <c r="P389" s="60">
        <v>55</v>
      </c>
      <c r="Q389" s="60">
        <v>365</v>
      </c>
      <c r="R389" s="59" t="s">
        <v>294</v>
      </c>
      <c r="S389" s="61" t="s">
        <v>295</v>
      </c>
      <c r="T389" s="50">
        <f t="shared" si="13"/>
        <v>4.7350453417968756</v>
      </c>
      <c r="U389" s="51">
        <f t="shared" si="14"/>
        <v>0.21690058949436036</v>
      </c>
      <c r="V389" s="44"/>
    </row>
    <row r="390" spans="1:22" x14ac:dyDescent="0.25">
      <c r="A390" s="59">
        <v>2022</v>
      </c>
      <c r="B390" s="59" t="s">
        <v>293</v>
      </c>
      <c r="C390" s="59" t="s">
        <v>228</v>
      </c>
      <c r="D390" s="60">
        <v>5333</v>
      </c>
      <c r="E390" s="60">
        <v>5069</v>
      </c>
      <c r="F390" s="60">
        <v>260</v>
      </c>
      <c r="G390" s="60">
        <v>364</v>
      </c>
      <c r="H390" s="60">
        <v>4253</v>
      </c>
      <c r="I390" s="60">
        <v>115</v>
      </c>
      <c r="J390" s="60">
        <v>337</v>
      </c>
      <c r="K390" s="60">
        <v>21</v>
      </c>
      <c r="L390" s="60">
        <v>17</v>
      </c>
      <c r="M390" s="60">
        <v>6</v>
      </c>
      <c r="N390" s="60">
        <v>154</v>
      </c>
      <c r="O390" s="60">
        <v>61</v>
      </c>
      <c r="P390" s="60">
        <v>52</v>
      </c>
      <c r="Q390" s="60">
        <v>365</v>
      </c>
      <c r="R390" s="59" t="s">
        <v>294</v>
      </c>
      <c r="S390" s="61" t="s">
        <v>295</v>
      </c>
      <c r="T390" s="50">
        <f t="shared" si="13"/>
        <v>4.5162305300208132</v>
      </c>
      <c r="U390" s="51">
        <f t="shared" si="14"/>
        <v>0.21429513864948754</v>
      </c>
      <c r="V390" s="44"/>
    </row>
    <row r="391" spans="1:22" ht="13.8" thickBot="1" x14ac:dyDescent="0.3">
      <c r="A391" s="66">
        <v>2023</v>
      </c>
      <c r="B391" s="66" t="s">
        <v>293</v>
      </c>
      <c r="C391" s="66" t="s">
        <v>228</v>
      </c>
      <c r="D391" s="67">
        <v>5598</v>
      </c>
      <c r="E391" s="67">
        <v>5349</v>
      </c>
      <c r="F391" s="67">
        <v>245</v>
      </c>
      <c r="G391" s="67">
        <v>383</v>
      </c>
      <c r="H391" s="67">
        <v>4507</v>
      </c>
      <c r="I391" s="67">
        <v>110</v>
      </c>
      <c r="J391" s="67">
        <v>349</v>
      </c>
      <c r="K391" s="67">
        <v>21</v>
      </c>
      <c r="L391" s="67">
        <v>16</v>
      </c>
      <c r="M391" s="67">
        <v>6</v>
      </c>
      <c r="N391" s="67">
        <v>132</v>
      </c>
      <c r="O391" s="67">
        <v>69</v>
      </c>
      <c r="P391" s="67">
        <v>52</v>
      </c>
      <c r="Q391" s="67">
        <v>364</v>
      </c>
      <c r="R391" s="66" t="s">
        <v>294</v>
      </c>
      <c r="S391" s="68" t="s">
        <v>295</v>
      </c>
      <c r="T391" s="50">
        <f t="shared" si="13"/>
        <v>4.282015300813268</v>
      </c>
      <c r="U391" s="51">
        <f t="shared" si="14"/>
        <v>0.19145960913761326</v>
      </c>
      <c r="V391" s="44"/>
    </row>
    <row r="392" spans="1:22" x14ac:dyDescent="0.25">
      <c r="A392" s="46">
        <v>2002</v>
      </c>
      <c r="B392" s="46" t="s">
        <v>296</v>
      </c>
      <c r="C392" s="46" t="s">
        <v>228</v>
      </c>
      <c r="D392" s="48">
        <v>3156</v>
      </c>
      <c r="E392" s="48">
        <v>3080</v>
      </c>
      <c r="F392" s="48">
        <v>76</v>
      </c>
      <c r="G392" s="48">
        <v>317</v>
      </c>
      <c r="H392" s="48">
        <v>2688</v>
      </c>
      <c r="I392" s="48">
        <v>21</v>
      </c>
      <c r="J392" s="48">
        <v>54</v>
      </c>
      <c r="K392" s="48">
        <v>41</v>
      </c>
      <c r="L392" s="48">
        <v>16</v>
      </c>
      <c r="M392" s="48">
        <v>2</v>
      </c>
      <c r="N392" s="48">
        <v>3</v>
      </c>
      <c r="O392" s="48">
        <v>14</v>
      </c>
      <c r="P392" s="48">
        <v>57</v>
      </c>
      <c r="Q392" s="48">
        <v>365</v>
      </c>
      <c r="R392" s="46" t="s">
        <v>70</v>
      </c>
      <c r="S392" s="49" t="s">
        <v>297</v>
      </c>
      <c r="T392" s="50">
        <f t="shared" si="13"/>
        <v>1.941648013466283</v>
      </c>
      <c r="U392" s="51">
        <f t="shared" si="14"/>
        <v>2.6930657946777341E-2</v>
      </c>
      <c r="V392" s="52">
        <f>IF(SLOPE(U392:U413,A392:A413)&gt;0,SLOPE(U392:U413,A392:A413),0)</f>
        <v>1.1035902999296239E-3</v>
      </c>
    </row>
    <row r="393" spans="1:22" x14ac:dyDescent="0.25">
      <c r="A393" s="47">
        <v>2003</v>
      </c>
      <c r="B393" s="47" t="s">
        <v>296</v>
      </c>
      <c r="C393" s="47" t="s">
        <v>228</v>
      </c>
      <c r="D393" s="55">
        <v>3224</v>
      </c>
      <c r="E393" s="55">
        <v>3146</v>
      </c>
      <c r="F393" s="55">
        <v>78</v>
      </c>
      <c r="G393" s="55">
        <v>327</v>
      </c>
      <c r="H393" s="55">
        <v>2732</v>
      </c>
      <c r="I393" s="55">
        <v>21</v>
      </c>
      <c r="J393" s="55">
        <v>66</v>
      </c>
      <c r="K393" s="55">
        <v>42</v>
      </c>
      <c r="L393" s="55">
        <v>17</v>
      </c>
      <c r="M393" s="55">
        <v>3</v>
      </c>
      <c r="N393" s="55">
        <v>3</v>
      </c>
      <c r="O393" s="55">
        <v>14</v>
      </c>
      <c r="P393" s="55">
        <v>58</v>
      </c>
      <c r="Q393" s="55">
        <v>365</v>
      </c>
      <c r="R393" s="47" t="s">
        <v>70</v>
      </c>
      <c r="S393" s="56" t="s">
        <v>297</v>
      </c>
      <c r="T393" s="50">
        <f t="shared" si="13"/>
        <v>1.9923952513103238</v>
      </c>
      <c r="U393" s="51">
        <f t="shared" si="14"/>
        <v>2.8361746402402459E-2</v>
      </c>
      <c r="V393" s="44"/>
    </row>
    <row r="394" spans="1:22" x14ac:dyDescent="0.25">
      <c r="A394" s="47">
        <v>2004</v>
      </c>
      <c r="B394" s="47" t="s">
        <v>296</v>
      </c>
      <c r="C394" s="47" t="s">
        <v>228</v>
      </c>
      <c r="D394" s="55">
        <v>3228</v>
      </c>
      <c r="E394" s="55">
        <v>3144</v>
      </c>
      <c r="F394" s="55">
        <v>85</v>
      </c>
      <c r="G394" s="55">
        <v>326</v>
      </c>
      <c r="H394" s="55">
        <v>2729</v>
      </c>
      <c r="I394" s="55">
        <v>22</v>
      </c>
      <c r="J394" s="55">
        <v>67</v>
      </c>
      <c r="K394" s="55">
        <v>44</v>
      </c>
      <c r="L394" s="55">
        <v>19</v>
      </c>
      <c r="M394" s="55">
        <v>3</v>
      </c>
      <c r="N394" s="55">
        <v>5</v>
      </c>
      <c r="O394" s="55">
        <v>14</v>
      </c>
      <c r="P394" s="55">
        <v>57</v>
      </c>
      <c r="Q394" s="55">
        <v>366</v>
      </c>
      <c r="R394" s="47" t="s">
        <v>70</v>
      </c>
      <c r="S394" s="56" t="s">
        <v>297</v>
      </c>
      <c r="T394" s="50">
        <f t="shared" si="13"/>
        <v>2.1044708036534927</v>
      </c>
      <c r="U394" s="51">
        <f t="shared" si="14"/>
        <v>3.2645603341674802E-2</v>
      </c>
      <c r="V394" s="44"/>
    </row>
    <row r="395" spans="1:22" x14ac:dyDescent="0.25">
      <c r="A395" s="47">
        <v>2005</v>
      </c>
      <c r="B395" s="47" t="s">
        <v>296</v>
      </c>
      <c r="C395" s="47" t="s">
        <v>228</v>
      </c>
      <c r="D395" s="55">
        <v>3324</v>
      </c>
      <c r="E395" s="55">
        <v>3237</v>
      </c>
      <c r="F395" s="55">
        <v>87</v>
      </c>
      <c r="G395" s="55">
        <v>335</v>
      </c>
      <c r="H395" s="55">
        <v>2798</v>
      </c>
      <c r="I395" s="55">
        <v>27</v>
      </c>
      <c r="J395" s="55">
        <v>76</v>
      </c>
      <c r="K395" s="55">
        <v>43</v>
      </c>
      <c r="L395" s="55">
        <v>20</v>
      </c>
      <c r="M395" s="55">
        <v>4</v>
      </c>
      <c r="N395" s="55">
        <v>4</v>
      </c>
      <c r="O395" s="55">
        <v>16</v>
      </c>
      <c r="P395" s="55">
        <v>57</v>
      </c>
      <c r="Q395" s="55">
        <v>365</v>
      </c>
      <c r="R395" s="47" t="s">
        <v>70</v>
      </c>
      <c r="S395" s="56" t="s">
        <v>297</v>
      </c>
      <c r="T395" s="50">
        <f t="shared" si="13"/>
        <v>2.1209014682112066</v>
      </c>
      <c r="U395" s="51">
        <f t="shared" si="14"/>
        <v>3.3674613061523438E-2</v>
      </c>
      <c r="V395" s="44"/>
    </row>
    <row r="396" spans="1:22" x14ac:dyDescent="0.25">
      <c r="A396" s="47">
        <v>2006</v>
      </c>
      <c r="B396" s="47" t="s">
        <v>296</v>
      </c>
      <c r="C396" s="47" t="s">
        <v>228</v>
      </c>
      <c r="D396" s="55">
        <v>3314</v>
      </c>
      <c r="E396" s="55">
        <v>3217</v>
      </c>
      <c r="F396" s="55">
        <v>98</v>
      </c>
      <c r="G396" s="55">
        <v>348</v>
      </c>
      <c r="H396" s="55">
        <v>2763</v>
      </c>
      <c r="I396" s="55">
        <v>27</v>
      </c>
      <c r="J396" s="55">
        <v>78</v>
      </c>
      <c r="K396" s="55">
        <v>48</v>
      </c>
      <c r="L396" s="55">
        <v>22</v>
      </c>
      <c r="M396" s="55">
        <v>3</v>
      </c>
      <c r="N396" s="55">
        <v>5</v>
      </c>
      <c r="O396" s="55">
        <v>19</v>
      </c>
      <c r="P396" s="55">
        <v>57</v>
      </c>
      <c r="Q396" s="55">
        <v>365</v>
      </c>
      <c r="R396" s="47" t="s">
        <v>70</v>
      </c>
      <c r="S396" s="56" t="s">
        <v>297</v>
      </c>
      <c r="T396" s="50">
        <f t="shared" si="13"/>
        <v>2.0864349679848582</v>
      </c>
      <c r="U396" s="51">
        <f t="shared" si="14"/>
        <v>3.7315889402409187E-2</v>
      </c>
      <c r="V396" s="44"/>
    </row>
    <row r="397" spans="1:22" x14ac:dyDescent="0.25">
      <c r="A397" s="59">
        <v>2007</v>
      </c>
      <c r="B397" s="59" t="s">
        <v>296</v>
      </c>
      <c r="C397" s="59" t="s">
        <v>228</v>
      </c>
      <c r="D397" s="60">
        <v>3418</v>
      </c>
      <c r="E397" s="60">
        <v>3322</v>
      </c>
      <c r="F397" s="60">
        <v>96</v>
      </c>
      <c r="G397" s="60">
        <v>372</v>
      </c>
      <c r="H397" s="60">
        <v>2833</v>
      </c>
      <c r="I397" s="60">
        <v>27</v>
      </c>
      <c r="J397" s="60">
        <v>89</v>
      </c>
      <c r="K397" s="60">
        <v>40</v>
      </c>
      <c r="L397" s="60">
        <v>23</v>
      </c>
      <c r="M397" s="60">
        <v>3</v>
      </c>
      <c r="N397" s="60">
        <v>6</v>
      </c>
      <c r="O397" s="60">
        <v>25</v>
      </c>
      <c r="P397" s="60">
        <v>58</v>
      </c>
      <c r="Q397" s="60">
        <v>348</v>
      </c>
      <c r="R397" s="59" t="s">
        <v>70</v>
      </c>
      <c r="S397" s="61" t="s">
        <v>297</v>
      </c>
      <c r="T397" s="50">
        <f t="shared" si="13"/>
        <v>2.232779515846488</v>
      </c>
      <c r="U397" s="51">
        <f t="shared" si="14"/>
        <v>3.9118297117630471E-2</v>
      </c>
      <c r="V397" s="44"/>
    </row>
    <row r="398" spans="1:22" x14ac:dyDescent="0.25">
      <c r="A398" s="47">
        <v>2008</v>
      </c>
      <c r="B398" s="47" t="s">
        <v>296</v>
      </c>
      <c r="C398" s="47" t="s">
        <v>228</v>
      </c>
      <c r="D398" s="55">
        <v>3420</v>
      </c>
      <c r="E398" s="55">
        <v>3306</v>
      </c>
      <c r="F398" s="55">
        <v>114</v>
      </c>
      <c r="G398" s="55">
        <v>380</v>
      </c>
      <c r="H398" s="55">
        <v>2801</v>
      </c>
      <c r="I398" s="55">
        <v>26</v>
      </c>
      <c r="J398" s="55">
        <v>99</v>
      </c>
      <c r="K398" s="55">
        <v>52</v>
      </c>
      <c r="L398" s="55">
        <v>27</v>
      </c>
      <c r="M398" s="55">
        <v>3</v>
      </c>
      <c r="N398" s="55">
        <v>7</v>
      </c>
      <c r="O398" s="55">
        <v>25</v>
      </c>
      <c r="P398" s="55">
        <v>56</v>
      </c>
      <c r="Q398" s="55">
        <v>366</v>
      </c>
      <c r="R398" s="47" t="s">
        <v>70</v>
      </c>
      <c r="S398" s="56" t="s">
        <v>297</v>
      </c>
      <c r="T398" s="50">
        <f t="shared" si="13"/>
        <v>2.1714110364412003</v>
      </c>
      <c r="U398" s="51">
        <f t="shared" si="14"/>
        <v>4.5176206613159166E-2</v>
      </c>
      <c r="V398" s="44"/>
    </row>
    <row r="399" spans="1:22" x14ac:dyDescent="0.25">
      <c r="A399" s="47">
        <v>2009</v>
      </c>
      <c r="B399" s="47" t="s">
        <v>296</v>
      </c>
      <c r="C399" s="47" t="s">
        <v>228</v>
      </c>
      <c r="D399" s="55">
        <v>3497</v>
      </c>
      <c r="E399" s="55">
        <v>3373</v>
      </c>
      <c r="F399" s="55">
        <v>124</v>
      </c>
      <c r="G399" s="55">
        <v>385</v>
      </c>
      <c r="H399" s="55">
        <v>2862</v>
      </c>
      <c r="I399" s="55">
        <v>25</v>
      </c>
      <c r="J399" s="55">
        <v>102</v>
      </c>
      <c r="K399" s="55">
        <v>55</v>
      </c>
      <c r="L399" s="55">
        <v>29</v>
      </c>
      <c r="M399" s="55">
        <v>4</v>
      </c>
      <c r="N399" s="55">
        <v>12</v>
      </c>
      <c r="O399" s="55">
        <v>25</v>
      </c>
      <c r="P399" s="55">
        <v>56</v>
      </c>
      <c r="Q399" s="55">
        <v>365</v>
      </c>
      <c r="R399" s="47" t="s">
        <v>70</v>
      </c>
      <c r="S399" s="56" t="s">
        <v>297</v>
      </c>
      <c r="T399" s="50">
        <f t="shared" si="13"/>
        <v>2.3483646191406247</v>
      </c>
      <c r="U399" s="51">
        <f t="shared" si="14"/>
        <v>5.3143491331152336E-2</v>
      </c>
      <c r="V399" s="44"/>
    </row>
    <row r="400" spans="1:22" x14ac:dyDescent="0.25">
      <c r="A400" s="47">
        <v>2010</v>
      </c>
      <c r="B400" s="47" t="s">
        <v>296</v>
      </c>
      <c r="C400" s="47" t="s">
        <v>228</v>
      </c>
      <c r="D400" s="55">
        <v>3686</v>
      </c>
      <c r="E400" s="55">
        <v>3588</v>
      </c>
      <c r="F400" s="55">
        <v>99</v>
      </c>
      <c r="G400" s="55">
        <v>387</v>
      </c>
      <c r="H400" s="55">
        <v>3070</v>
      </c>
      <c r="I400" s="55">
        <v>25</v>
      </c>
      <c r="J400" s="55">
        <v>106</v>
      </c>
      <c r="K400" s="55">
        <v>44</v>
      </c>
      <c r="L400" s="55">
        <v>24</v>
      </c>
      <c r="M400" s="55">
        <v>3</v>
      </c>
      <c r="N400" s="55">
        <v>6</v>
      </c>
      <c r="O400" s="55">
        <v>21</v>
      </c>
      <c r="P400" s="55">
        <v>58</v>
      </c>
      <c r="Q400" s="55">
        <v>365</v>
      </c>
      <c r="R400" s="47" t="s">
        <v>70</v>
      </c>
      <c r="S400" s="56" t="s">
        <v>297</v>
      </c>
      <c r="T400" s="50">
        <f t="shared" si="13"/>
        <v>2.2085338109853319</v>
      </c>
      <c r="U400" s="51">
        <f t="shared" si="14"/>
        <v>3.9902684629977481E-2</v>
      </c>
      <c r="V400" s="44"/>
    </row>
    <row r="401" spans="1:22" x14ac:dyDescent="0.25">
      <c r="A401" s="47">
        <v>2011</v>
      </c>
      <c r="B401" s="47" t="s">
        <v>296</v>
      </c>
      <c r="C401" s="47" t="s">
        <v>228</v>
      </c>
      <c r="D401" s="55">
        <v>3457</v>
      </c>
      <c r="E401" s="55">
        <v>3355</v>
      </c>
      <c r="F401" s="55">
        <v>101</v>
      </c>
      <c r="G401" s="55">
        <v>386</v>
      </c>
      <c r="H401" s="55">
        <v>2842</v>
      </c>
      <c r="I401" s="55">
        <v>25</v>
      </c>
      <c r="J401" s="55">
        <v>102</v>
      </c>
      <c r="K401" s="55">
        <v>47</v>
      </c>
      <c r="L401" s="55">
        <v>25</v>
      </c>
      <c r="M401" s="55">
        <v>4</v>
      </c>
      <c r="N401" s="55">
        <v>7</v>
      </c>
      <c r="O401" s="55">
        <v>20</v>
      </c>
      <c r="P401" s="55">
        <v>63</v>
      </c>
      <c r="Q401" s="55">
        <v>365</v>
      </c>
      <c r="R401" s="47" t="s">
        <v>70</v>
      </c>
      <c r="S401" s="56" t="s">
        <v>297</v>
      </c>
      <c r="T401" s="50">
        <f t="shared" si="13"/>
        <v>2.2548942491846176</v>
      </c>
      <c r="U401" s="51">
        <f t="shared" si="14"/>
        <v>4.1563338248095466E-2</v>
      </c>
      <c r="V401" s="44"/>
    </row>
    <row r="402" spans="1:22" x14ac:dyDescent="0.25">
      <c r="A402" s="47">
        <v>2012</v>
      </c>
      <c r="B402" s="47" t="s">
        <v>296</v>
      </c>
      <c r="C402" s="47" t="s">
        <v>228</v>
      </c>
      <c r="D402" s="55">
        <v>3434</v>
      </c>
      <c r="E402" s="55">
        <v>3327</v>
      </c>
      <c r="F402" s="55">
        <v>107</v>
      </c>
      <c r="G402" s="55">
        <v>379</v>
      </c>
      <c r="H402" s="55">
        <v>2818</v>
      </c>
      <c r="I402" s="55">
        <v>25</v>
      </c>
      <c r="J402" s="55">
        <v>106</v>
      </c>
      <c r="K402" s="55">
        <v>45</v>
      </c>
      <c r="L402" s="55">
        <v>25</v>
      </c>
      <c r="M402" s="55">
        <v>5</v>
      </c>
      <c r="N402" s="55">
        <v>8</v>
      </c>
      <c r="O402" s="55">
        <v>24</v>
      </c>
      <c r="P402" s="55">
        <v>73</v>
      </c>
      <c r="Q402" s="55">
        <v>366</v>
      </c>
      <c r="R402" s="47" t="s">
        <v>70</v>
      </c>
      <c r="S402" s="56" t="s">
        <v>297</v>
      </c>
      <c r="T402" s="50">
        <f t="shared" si="13"/>
        <v>2.3289268878687199</v>
      </c>
      <c r="U402" s="51">
        <f t="shared" si="14"/>
        <v>4.5478119802856432E-2</v>
      </c>
      <c r="V402" s="44"/>
    </row>
    <row r="403" spans="1:22" x14ac:dyDescent="0.25">
      <c r="A403" s="47">
        <v>2013</v>
      </c>
      <c r="B403" s="47" t="s">
        <v>296</v>
      </c>
      <c r="C403" s="47" t="s">
        <v>228</v>
      </c>
      <c r="D403" s="55">
        <v>3418</v>
      </c>
      <c r="E403" s="55">
        <v>3315</v>
      </c>
      <c r="F403" s="55">
        <v>103</v>
      </c>
      <c r="G403" s="55">
        <v>374</v>
      </c>
      <c r="H403" s="55">
        <v>2803</v>
      </c>
      <c r="I403" s="55">
        <v>26</v>
      </c>
      <c r="J403" s="55">
        <v>111</v>
      </c>
      <c r="K403" s="55">
        <v>46</v>
      </c>
      <c r="L403" s="55">
        <v>25</v>
      </c>
      <c r="M403" s="55">
        <v>4</v>
      </c>
      <c r="N403" s="55">
        <v>9</v>
      </c>
      <c r="O403" s="55">
        <v>20</v>
      </c>
      <c r="P403" s="55">
        <v>71</v>
      </c>
      <c r="Q403" s="55">
        <v>365</v>
      </c>
      <c r="R403" s="47" t="s">
        <v>70</v>
      </c>
      <c r="S403" s="56" t="s">
        <v>297</v>
      </c>
      <c r="T403" s="50">
        <f t="shared" si="13"/>
        <v>2.3438160236065202</v>
      </c>
      <c r="U403" s="51">
        <f t="shared" si="14"/>
        <v>4.4057881703743564E-2</v>
      </c>
      <c r="V403" s="44"/>
    </row>
    <row r="404" spans="1:22" x14ac:dyDescent="0.25">
      <c r="A404" s="47">
        <v>2014</v>
      </c>
      <c r="B404" s="47" t="s">
        <v>296</v>
      </c>
      <c r="C404" s="47" t="s">
        <v>228</v>
      </c>
      <c r="D404" s="55">
        <v>3310</v>
      </c>
      <c r="E404" s="55">
        <v>3213</v>
      </c>
      <c r="F404" s="55">
        <v>97</v>
      </c>
      <c r="G404" s="55">
        <v>356</v>
      </c>
      <c r="H404" s="55">
        <v>2721</v>
      </c>
      <c r="I404" s="55">
        <v>29</v>
      </c>
      <c r="J404" s="55">
        <v>107</v>
      </c>
      <c r="K404" s="55">
        <v>42</v>
      </c>
      <c r="L404" s="55">
        <v>25</v>
      </c>
      <c r="M404" s="55">
        <v>4</v>
      </c>
      <c r="N404" s="55">
        <v>10</v>
      </c>
      <c r="O404" s="55">
        <v>18</v>
      </c>
      <c r="P404" s="55">
        <v>61</v>
      </c>
      <c r="Q404" s="55">
        <v>365</v>
      </c>
      <c r="R404" s="47" t="s">
        <v>70</v>
      </c>
      <c r="S404" s="56" t="s">
        <v>297</v>
      </c>
      <c r="T404" s="50">
        <f t="shared" si="13"/>
        <v>2.4555835824060921</v>
      </c>
      <c r="U404" s="51">
        <f t="shared" si="14"/>
        <v>4.3469968367543847E-2</v>
      </c>
      <c r="V404" s="44"/>
    </row>
    <row r="405" spans="1:22" x14ac:dyDescent="0.25">
      <c r="A405" s="59">
        <v>2015</v>
      </c>
      <c r="B405" s="59" t="s">
        <v>296</v>
      </c>
      <c r="C405" s="59" t="s">
        <v>228</v>
      </c>
      <c r="D405" s="60">
        <v>3540</v>
      </c>
      <c r="E405" s="60">
        <v>3435</v>
      </c>
      <c r="F405" s="60">
        <v>105</v>
      </c>
      <c r="G405" s="60">
        <v>396</v>
      </c>
      <c r="H405" s="60">
        <v>2886</v>
      </c>
      <c r="I405" s="60">
        <v>31</v>
      </c>
      <c r="J405" s="60">
        <v>122</v>
      </c>
      <c r="K405" s="60">
        <v>45</v>
      </c>
      <c r="L405" s="60">
        <v>28</v>
      </c>
      <c r="M405" s="60">
        <v>4</v>
      </c>
      <c r="N405" s="60">
        <v>10</v>
      </c>
      <c r="O405" s="60">
        <v>17</v>
      </c>
      <c r="P405" s="60">
        <v>62</v>
      </c>
      <c r="Q405" s="60">
        <v>365</v>
      </c>
      <c r="R405" s="59" t="s">
        <v>70</v>
      </c>
      <c r="S405" s="61" t="s">
        <v>297</v>
      </c>
      <c r="T405" s="50">
        <f t="shared" si="13"/>
        <v>2.4525880784254808</v>
      </c>
      <c r="U405" s="51">
        <f t="shared" si="14"/>
        <v>4.6997719052828277E-2</v>
      </c>
      <c r="V405" s="44"/>
    </row>
    <row r="406" spans="1:22" x14ac:dyDescent="0.25">
      <c r="A406" s="47">
        <v>2016</v>
      </c>
      <c r="B406" s="47" t="s">
        <v>296</v>
      </c>
      <c r="C406" s="47" t="s">
        <v>228</v>
      </c>
      <c r="D406" s="55">
        <v>3540</v>
      </c>
      <c r="E406" s="55">
        <v>3410</v>
      </c>
      <c r="F406" s="55">
        <v>130</v>
      </c>
      <c r="G406" s="55">
        <v>381</v>
      </c>
      <c r="H406" s="55">
        <v>2862</v>
      </c>
      <c r="I406" s="55">
        <v>37</v>
      </c>
      <c r="J406" s="55">
        <v>130</v>
      </c>
      <c r="K406" s="55">
        <v>53</v>
      </c>
      <c r="L406" s="55">
        <v>33</v>
      </c>
      <c r="M406" s="55">
        <v>6</v>
      </c>
      <c r="N406" s="55">
        <v>13</v>
      </c>
      <c r="O406" s="55">
        <v>24</v>
      </c>
      <c r="P406" s="55">
        <v>50</v>
      </c>
      <c r="Q406" s="55">
        <v>366</v>
      </c>
      <c r="R406" s="47" t="s">
        <v>70</v>
      </c>
      <c r="S406" s="56" t="s">
        <v>297</v>
      </c>
      <c r="T406" s="50">
        <f t="shared" si="13"/>
        <v>2.4953557734526401</v>
      </c>
      <c r="U406" s="51">
        <f t="shared" si="14"/>
        <v>5.9202315725163879E-2</v>
      </c>
      <c r="V406" s="44"/>
    </row>
    <row r="407" spans="1:22" x14ac:dyDescent="0.25">
      <c r="A407" s="59">
        <v>2017</v>
      </c>
      <c r="B407" s="59" t="s">
        <v>296</v>
      </c>
      <c r="C407" s="59" t="s">
        <v>228</v>
      </c>
      <c r="D407" s="60">
        <v>3573</v>
      </c>
      <c r="E407" s="60">
        <v>3440</v>
      </c>
      <c r="F407" s="60">
        <v>132</v>
      </c>
      <c r="G407" s="60">
        <v>381</v>
      </c>
      <c r="H407" s="60">
        <v>2880</v>
      </c>
      <c r="I407" s="60">
        <v>39</v>
      </c>
      <c r="J407" s="60">
        <v>140</v>
      </c>
      <c r="K407" s="60">
        <v>54</v>
      </c>
      <c r="L407" s="60">
        <v>34</v>
      </c>
      <c r="M407" s="60">
        <v>7</v>
      </c>
      <c r="N407" s="60">
        <v>14</v>
      </c>
      <c r="O407" s="60">
        <v>24</v>
      </c>
      <c r="P407" s="60">
        <v>52</v>
      </c>
      <c r="Q407" s="60">
        <v>344</v>
      </c>
      <c r="R407" s="59" t="s">
        <v>70</v>
      </c>
      <c r="S407" s="61" t="s">
        <v>297</v>
      </c>
      <c r="T407" s="50">
        <f t="shared" si="13"/>
        <v>2.5405292344631105</v>
      </c>
      <c r="U407" s="51">
        <f t="shared" si="14"/>
        <v>6.1201349258216325E-2</v>
      </c>
      <c r="V407" s="44"/>
    </row>
    <row r="408" spans="1:22" x14ac:dyDescent="0.25">
      <c r="A408" s="47">
        <v>2018</v>
      </c>
      <c r="B408" s="47" t="s">
        <v>296</v>
      </c>
      <c r="C408" s="47" t="s">
        <v>228</v>
      </c>
      <c r="D408" s="55">
        <v>3604</v>
      </c>
      <c r="E408" s="55">
        <v>3451</v>
      </c>
      <c r="F408" s="55">
        <v>152</v>
      </c>
      <c r="G408" s="55">
        <v>386</v>
      </c>
      <c r="H408" s="55">
        <v>2870</v>
      </c>
      <c r="I408" s="55">
        <v>45</v>
      </c>
      <c r="J408" s="55">
        <v>150</v>
      </c>
      <c r="K408" s="55">
        <v>60</v>
      </c>
      <c r="L408" s="55">
        <v>39</v>
      </c>
      <c r="M408" s="55">
        <v>8</v>
      </c>
      <c r="N408" s="55">
        <v>16</v>
      </c>
      <c r="O408" s="55">
        <v>30</v>
      </c>
      <c r="P408" s="55">
        <v>60</v>
      </c>
      <c r="Q408" s="55">
        <v>365</v>
      </c>
      <c r="R408" s="47" t="s">
        <v>70</v>
      </c>
      <c r="S408" s="56" t="s">
        <v>297</v>
      </c>
      <c r="T408" s="50">
        <f t="shared" si="13"/>
        <v>2.5484490448197512</v>
      </c>
      <c r="U408" s="51">
        <f t="shared" si="14"/>
        <v>7.0693976503299893E-2</v>
      </c>
      <c r="V408" s="44"/>
    </row>
    <row r="409" spans="1:22" x14ac:dyDescent="0.25">
      <c r="A409" s="59">
        <v>2019</v>
      </c>
      <c r="B409" s="59" t="s">
        <v>296</v>
      </c>
      <c r="C409" s="59" t="s">
        <v>228</v>
      </c>
      <c r="D409" s="60">
        <v>2888</v>
      </c>
      <c r="E409" s="60">
        <v>2745</v>
      </c>
      <c r="F409" s="60">
        <v>143</v>
      </c>
      <c r="G409" s="60">
        <v>204</v>
      </c>
      <c r="H409" s="60">
        <v>2381</v>
      </c>
      <c r="I409" s="60">
        <v>35</v>
      </c>
      <c r="J409" s="60">
        <v>125</v>
      </c>
      <c r="K409" s="60">
        <v>53</v>
      </c>
      <c r="L409" s="60">
        <v>35</v>
      </c>
      <c r="M409" s="60">
        <v>7</v>
      </c>
      <c r="N409" s="60">
        <v>16</v>
      </c>
      <c r="O409" s="60">
        <v>31</v>
      </c>
      <c r="P409" s="60">
        <v>60</v>
      </c>
      <c r="Q409" s="60">
        <v>130</v>
      </c>
      <c r="R409" s="59" t="s">
        <v>70</v>
      </c>
      <c r="S409" s="61" t="s">
        <v>297</v>
      </c>
      <c r="T409" s="50">
        <f t="shared" si="13"/>
        <v>2.5752641790685518</v>
      </c>
      <c r="U409" s="51">
        <f t="shared" si="14"/>
        <v>6.7207956913241523E-2</v>
      </c>
      <c r="V409" s="44"/>
    </row>
    <row r="410" spans="1:22" x14ac:dyDescent="0.25">
      <c r="A410" s="59">
        <v>2020</v>
      </c>
      <c r="B410" s="59" t="s">
        <v>296</v>
      </c>
      <c r="C410" s="59" t="s">
        <v>228</v>
      </c>
      <c r="D410" s="60">
        <v>2515</v>
      </c>
      <c r="E410" s="60">
        <v>2426</v>
      </c>
      <c r="F410" s="60">
        <v>81</v>
      </c>
      <c r="G410" s="60">
        <v>219</v>
      </c>
      <c r="H410" s="60">
        <v>2096</v>
      </c>
      <c r="I410" s="60">
        <v>20</v>
      </c>
      <c r="J410" s="60">
        <v>91</v>
      </c>
      <c r="K410" s="60">
        <v>26</v>
      </c>
      <c r="L410" s="60">
        <v>13</v>
      </c>
      <c r="M410" s="60">
        <v>1</v>
      </c>
      <c r="N410" s="60">
        <v>15</v>
      </c>
      <c r="O410" s="60">
        <v>27</v>
      </c>
      <c r="P410" s="60">
        <v>59</v>
      </c>
      <c r="Q410" s="60">
        <v>329</v>
      </c>
      <c r="R410" s="59" t="s">
        <v>70</v>
      </c>
      <c r="S410" s="61" t="s">
        <v>297</v>
      </c>
      <c r="T410" s="50">
        <f t="shared" si="13"/>
        <v>2.6338498148104037</v>
      </c>
      <c r="U410" s="51">
        <f t="shared" si="14"/>
        <v>3.8934884887434788E-2</v>
      </c>
      <c r="V410" s="44"/>
    </row>
    <row r="411" spans="1:22" x14ac:dyDescent="0.25">
      <c r="A411" s="59">
        <v>2021</v>
      </c>
      <c r="B411" s="59" t="s">
        <v>296</v>
      </c>
      <c r="C411" s="59" t="s">
        <v>228</v>
      </c>
      <c r="D411" s="60">
        <v>2814</v>
      </c>
      <c r="E411" s="60">
        <v>2720</v>
      </c>
      <c r="F411" s="60">
        <v>86</v>
      </c>
      <c r="G411" s="60">
        <v>216</v>
      </c>
      <c r="H411" s="60">
        <v>2338</v>
      </c>
      <c r="I411" s="60">
        <v>21</v>
      </c>
      <c r="J411" s="60">
        <v>145</v>
      </c>
      <c r="K411" s="60">
        <v>18</v>
      </c>
      <c r="L411" s="60">
        <v>16</v>
      </c>
      <c r="M411" s="60">
        <v>1</v>
      </c>
      <c r="N411" s="60">
        <v>18</v>
      </c>
      <c r="O411" s="60">
        <v>33</v>
      </c>
      <c r="P411" s="60">
        <v>61</v>
      </c>
      <c r="Q411" s="60">
        <v>365</v>
      </c>
      <c r="R411" s="59" t="s">
        <v>70</v>
      </c>
      <c r="S411" s="61" t="s">
        <v>297</v>
      </c>
      <c r="T411" s="50">
        <f t="shared" si="13"/>
        <v>2.9073877520893898</v>
      </c>
      <c r="U411" s="51">
        <f t="shared" si="14"/>
        <v>4.5631450769042972E-2</v>
      </c>
      <c r="V411" s="44"/>
    </row>
    <row r="412" spans="1:22" x14ac:dyDescent="0.25">
      <c r="A412" s="59">
        <v>2022</v>
      </c>
      <c r="B412" s="59" t="s">
        <v>296</v>
      </c>
      <c r="C412" s="59" t="s">
        <v>228</v>
      </c>
      <c r="D412" s="60">
        <v>3391</v>
      </c>
      <c r="E412" s="60">
        <v>3297</v>
      </c>
      <c r="F412" s="60">
        <v>86</v>
      </c>
      <c r="G412" s="60">
        <v>272</v>
      </c>
      <c r="H412" s="60">
        <v>2830</v>
      </c>
      <c r="I412" s="60">
        <v>23</v>
      </c>
      <c r="J412" s="60">
        <v>172</v>
      </c>
      <c r="K412" s="60">
        <v>17</v>
      </c>
      <c r="L412" s="60">
        <v>16</v>
      </c>
      <c r="M412" s="60">
        <v>1</v>
      </c>
      <c r="N412" s="60">
        <v>17</v>
      </c>
      <c r="O412" s="60">
        <v>34</v>
      </c>
      <c r="P412" s="60">
        <v>61</v>
      </c>
      <c r="Q412" s="60">
        <v>365</v>
      </c>
      <c r="R412" s="59" t="s">
        <v>70</v>
      </c>
      <c r="S412" s="61" t="s">
        <v>297</v>
      </c>
      <c r="T412" s="50">
        <f t="shared" si="13"/>
        <v>2.8807035845588231</v>
      </c>
      <c r="U412" s="51">
        <f t="shared" si="14"/>
        <v>4.5212642759650722E-2</v>
      </c>
      <c r="V412" s="44"/>
    </row>
    <row r="413" spans="1:22" ht="13.8" thickBot="1" x14ac:dyDescent="0.3">
      <c r="A413" s="66">
        <v>2023</v>
      </c>
      <c r="B413" s="66" t="s">
        <v>296</v>
      </c>
      <c r="C413" s="66" t="s">
        <v>228</v>
      </c>
      <c r="D413" s="67">
        <v>3632</v>
      </c>
      <c r="E413" s="67">
        <v>3533</v>
      </c>
      <c r="F413" s="67">
        <v>90</v>
      </c>
      <c r="G413" s="67">
        <v>293</v>
      </c>
      <c r="H413" s="67">
        <v>3021</v>
      </c>
      <c r="I413" s="67">
        <v>25</v>
      </c>
      <c r="J413" s="67">
        <v>195</v>
      </c>
      <c r="K413" s="67">
        <v>19</v>
      </c>
      <c r="L413" s="67">
        <v>19</v>
      </c>
      <c r="M413" s="67">
        <v>1</v>
      </c>
      <c r="N413" s="67">
        <v>14</v>
      </c>
      <c r="O413" s="67">
        <v>37</v>
      </c>
      <c r="P413" s="67">
        <v>61</v>
      </c>
      <c r="Q413" s="67">
        <v>364</v>
      </c>
      <c r="R413" s="66" t="s">
        <v>70</v>
      </c>
      <c r="S413" s="68" t="s">
        <v>297</v>
      </c>
      <c r="T413" s="50">
        <f t="shared" si="13"/>
        <v>2.7189374321831594</v>
      </c>
      <c r="U413" s="51">
        <f t="shared" si="14"/>
        <v>4.465854732360839E-2</v>
      </c>
      <c r="V413" s="44"/>
    </row>
    <row r="414" spans="1:22" x14ac:dyDescent="0.25">
      <c r="A414" s="46">
        <v>2002</v>
      </c>
      <c r="B414" s="46" t="s">
        <v>298</v>
      </c>
      <c r="C414" s="46" t="s">
        <v>228</v>
      </c>
      <c r="D414" s="48">
        <v>21995</v>
      </c>
      <c r="E414" s="48">
        <v>21342</v>
      </c>
      <c r="F414" s="48">
        <v>652</v>
      </c>
      <c r="G414" s="48">
        <v>1025</v>
      </c>
      <c r="H414" s="48">
        <v>19663</v>
      </c>
      <c r="I414" s="48">
        <v>115</v>
      </c>
      <c r="J414" s="48">
        <v>539</v>
      </c>
      <c r="K414" s="48">
        <v>382</v>
      </c>
      <c r="L414" s="48">
        <v>113</v>
      </c>
      <c r="M414" s="48">
        <v>25</v>
      </c>
      <c r="N414" s="48">
        <v>38</v>
      </c>
      <c r="O414" s="48">
        <v>94</v>
      </c>
      <c r="P414" s="48">
        <v>54</v>
      </c>
      <c r="Q414" s="48">
        <v>360</v>
      </c>
      <c r="R414" s="46" t="s">
        <v>299</v>
      </c>
      <c r="S414" s="49" t="s">
        <v>300</v>
      </c>
      <c r="T414" s="50">
        <f t="shared" si="13"/>
        <v>1.9459362811691188</v>
      </c>
      <c r="U414" s="51">
        <f t="shared" si="14"/>
        <v>0.23154695809631345</v>
      </c>
      <c r="V414" s="52">
        <f>IF(SLOPE(U414:U434,A414:A434)&gt;0,SLOPE(U414:U434,A414:A434),0)</f>
        <v>0</v>
      </c>
    </row>
    <row r="415" spans="1:22" x14ac:dyDescent="0.25">
      <c r="A415" s="47">
        <v>2003</v>
      </c>
      <c r="B415" s="47" t="s">
        <v>298</v>
      </c>
      <c r="C415" s="47" t="s">
        <v>228</v>
      </c>
      <c r="D415" s="55">
        <v>21600</v>
      </c>
      <c r="E415" s="55">
        <v>20860</v>
      </c>
      <c r="F415" s="55">
        <v>740</v>
      </c>
      <c r="G415" s="55">
        <v>1026</v>
      </c>
      <c r="H415" s="55">
        <v>19078</v>
      </c>
      <c r="I415" s="55">
        <v>102</v>
      </c>
      <c r="J415" s="55">
        <v>654</v>
      </c>
      <c r="K415" s="55">
        <v>431</v>
      </c>
      <c r="L415" s="55">
        <v>136</v>
      </c>
      <c r="M415" s="55">
        <v>23</v>
      </c>
      <c r="N415" s="55">
        <v>43</v>
      </c>
      <c r="O415" s="55">
        <v>107</v>
      </c>
      <c r="P415" s="55">
        <v>53</v>
      </c>
      <c r="Q415" s="55">
        <v>365</v>
      </c>
      <c r="R415" s="47" t="s">
        <v>299</v>
      </c>
      <c r="S415" s="56" t="s">
        <v>300</v>
      </c>
      <c r="T415" s="50">
        <f t="shared" si="13"/>
        <v>1.9442493665540537</v>
      </c>
      <c r="U415" s="51">
        <f t="shared" si="14"/>
        <v>0.26257087695312498</v>
      </c>
      <c r="V415" s="44"/>
    </row>
    <row r="416" spans="1:22" x14ac:dyDescent="0.25">
      <c r="A416" s="47">
        <v>2004</v>
      </c>
      <c r="B416" s="47" t="s">
        <v>298</v>
      </c>
      <c r="C416" s="47" t="s">
        <v>228</v>
      </c>
      <c r="D416" s="55">
        <v>21746</v>
      </c>
      <c r="E416" s="55">
        <v>20978</v>
      </c>
      <c r="F416" s="55">
        <v>768</v>
      </c>
      <c r="G416" s="55">
        <v>915</v>
      </c>
      <c r="H416" s="55">
        <v>19265</v>
      </c>
      <c r="I416" s="55">
        <v>109</v>
      </c>
      <c r="J416" s="55">
        <v>689</v>
      </c>
      <c r="K416" s="55">
        <v>426</v>
      </c>
      <c r="L416" s="55">
        <v>154</v>
      </c>
      <c r="M416" s="55">
        <v>26</v>
      </c>
      <c r="N416" s="55">
        <v>48</v>
      </c>
      <c r="O416" s="55">
        <v>115</v>
      </c>
      <c r="P416" s="55">
        <v>53</v>
      </c>
      <c r="Q416" s="55">
        <v>366</v>
      </c>
      <c r="R416" s="47" t="s">
        <v>299</v>
      </c>
      <c r="S416" s="56" t="s">
        <v>300</v>
      </c>
      <c r="T416" s="50">
        <f t="shared" si="13"/>
        <v>2.0331767140005281</v>
      </c>
      <c r="U416" s="51">
        <f t="shared" si="14"/>
        <v>0.28497004823431404</v>
      </c>
      <c r="V416" s="44"/>
    </row>
    <row r="417" spans="1:22" x14ac:dyDescent="0.25">
      <c r="A417" s="47">
        <v>2005</v>
      </c>
      <c r="B417" s="47" t="s">
        <v>298</v>
      </c>
      <c r="C417" s="47" t="s">
        <v>228</v>
      </c>
      <c r="D417" s="55">
        <v>21555</v>
      </c>
      <c r="E417" s="55">
        <v>20792</v>
      </c>
      <c r="F417" s="55">
        <v>763</v>
      </c>
      <c r="G417" s="55">
        <v>884</v>
      </c>
      <c r="H417" s="55">
        <v>19094</v>
      </c>
      <c r="I417" s="55">
        <v>103</v>
      </c>
      <c r="J417" s="55">
        <v>712</v>
      </c>
      <c r="K417" s="55">
        <v>410</v>
      </c>
      <c r="L417" s="55">
        <v>153</v>
      </c>
      <c r="M417" s="55">
        <v>28</v>
      </c>
      <c r="N417" s="55">
        <v>56</v>
      </c>
      <c r="O417" s="55">
        <v>117</v>
      </c>
      <c r="P417" s="55">
        <v>52</v>
      </c>
      <c r="Q417" s="55">
        <v>365</v>
      </c>
      <c r="R417" s="47" t="s">
        <v>299</v>
      </c>
      <c r="S417" s="56" t="s">
        <v>300</v>
      </c>
      <c r="T417" s="50">
        <f t="shared" si="13"/>
        <v>2.1074904532707177</v>
      </c>
      <c r="U417" s="51">
        <f t="shared" si="14"/>
        <v>0.29346277689181427</v>
      </c>
      <c r="V417" s="44"/>
    </row>
    <row r="418" spans="1:22" x14ac:dyDescent="0.25">
      <c r="A418" s="47">
        <v>2006</v>
      </c>
      <c r="B418" s="47" t="s">
        <v>298</v>
      </c>
      <c r="C418" s="47" t="s">
        <v>228</v>
      </c>
      <c r="D418" s="55">
        <v>21245</v>
      </c>
      <c r="E418" s="55">
        <v>20486</v>
      </c>
      <c r="F418" s="55">
        <v>759</v>
      </c>
      <c r="G418" s="55">
        <v>871</v>
      </c>
      <c r="H418" s="55">
        <v>18785</v>
      </c>
      <c r="I418" s="55">
        <v>104</v>
      </c>
      <c r="J418" s="55">
        <v>725</v>
      </c>
      <c r="K418" s="55">
        <v>397</v>
      </c>
      <c r="L418" s="55">
        <v>154</v>
      </c>
      <c r="M418" s="55">
        <v>25</v>
      </c>
      <c r="N418" s="55">
        <v>53</v>
      </c>
      <c r="O418" s="55">
        <v>130</v>
      </c>
      <c r="P418" s="55">
        <v>52</v>
      </c>
      <c r="Q418" s="55">
        <v>365</v>
      </c>
      <c r="R418" s="47" t="s">
        <v>299</v>
      </c>
      <c r="S418" s="56" t="s">
        <v>300</v>
      </c>
      <c r="T418" s="50">
        <f t="shared" si="13"/>
        <v>2.0980568497045859</v>
      </c>
      <c r="U418" s="51">
        <f t="shared" si="14"/>
        <v>0.29061758967895496</v>
      </c>
      <c r="V418" s="44"/>
    </row>
    <row r="419" spans="1:22" x14ac:dyDescent="0.25">
      <c r="A419" s="59">
        <v>2007</v>
      </c>
      <c r="B419" s="59" t="s">
        <v>298</v>
      </c>
      <c r="C419" s="59" t="s">
        <v>228</v>
      </c>
      <c r="D419" s="60">
        <v>22034</v>
      </c>
      <c r="E419" s="60">
        <v>21250</v>
      </c>
      <c r="F419" s="60">
        <v>783</v>
      </c>
      <c r="G419" s="60">
        <v>813</v>
      </c>
      <c r="H419" s="60">
        <v>19554</v>
      </c>
      <c r="I419" s="60">
        <v>111</v>
      </c>
      <c r="J419" s="60">
        <v>772</v>
      </c>
      <c r="K419" s="60">
        <v>391</v>
      </c>
      <c r="L419" s="60">
        <v>155</v>
      </c>
      <c r="M419" s="60">
        <v>28</v>
      </c>
      <c r="N419" s="60">
        <v>55</v>
      </c>
      <c r="O419" s="60">
        <v>155</v>
      </c>
      <c r="P419" s="60">
        <v>52</v>
      </c>
      <c r="Q419" s="60">
        <v>349</v>
      </c>
      <c r="R419" s="59" t="s">
        <v>299</v>
      </c>
      <c r="S419" s="61" t="s">
        <v>300</v>
      </c>
      <c r="T419" s="50">
        <f t="shared" si="13"/>
        <v>2.1225978539914503</v>
      </c>
      <c r="U419" s="51">
        <f t="shared" si="14"/>
        <v>0.30331392684074326</v>
      </c>
      <c r="V419" s="44"/>
    </row>
    <row r="420" spans="1:22" x14ac:dyDescent="0.25">
      <c r="A420" s="47">
        <v>2008</v>
      </c>
      <c r="B420" s="47" t="s">
        <v>298</v>
      </c>
      <c r="C420" s="47" t="s">
        <v>228</v>
      </c>
      <c r="D420" s="55">
        <v>21922</v>
      </c>
      <c r="E420" s="55">
        <v>21169</v>
      </c>
      <c r="F420" s="55">
        <v>754</v>
      </c>
      <c r="G420" s="55">
        <v>855</v>
      </c>
      <c r="H420" s="55">
        <v>19400</v>
      </c>
      <c r="I420" s="55">
        <v>110</v>
      </c>
      <c r="J420" s="55">
        <v>802</v>
      </c>
      <c r="K420" s="55">
        <v>371</v>
      </c>
      <c r="L420" s="55">
        <v>151</v>
      </c>
      <c r="M420" s="55">
        <v>24</v>
      </c>
      <c r="N420" s="55">
        <v>55</v>
      </c>
      <c r="O420" s="55">
        <v>153</v>
      </c>
      <c r="P420" s="55">
        <v>52</v>
      </c>
      <c r="Q420" s="55">
        <v>366</v>
      </c>
      <c r="R420" s="47" t="s">
        <v>299</v>
      </c>
      <c r="S420" s="56" t="s">
        <v>300</v>
      </c>
      <c r="T420" s="50">
        <f t="shared" si="13"/>
        <v>2.1329865894267028</v>
      </c>
      <c r="U420" s="51">
        <f t="shared" si="14"/>
        <v>0.29350961963806144</v>
      </c>
      <c r="V420" s="44"/>
    </row>
    <row r="421" spans="1:22" x14ac:dyDescent="0.25">
      <c r="A421" s="59">
        <v>2009</v>
      </c>
      <c r="B421" s="59" t="s">
        <v>298</v>
      </c>
      <c r="C421" s="59" t="s">
        <v>228</v>
      </c>
      <c r="D421" s="60">
        <v>22050</v>
      </c>
      <c r="E421" s="60">
        <v>21308</v>
      </c>
      <c r="F421" s="60">
        <v>742</v>
      </c>
      <c r="G421" s="60">
        <v>927</v>
      </c>
      <c r="H421" s="60">
        <v>19447</v>
      </c>
      <c r="I421" s="60">
        <v>109</v>
      </c>
      <c r="J421" s="60">
        <v>826</v>
      </c>
      <c r="K421" s="60">
        <v>359</v>
      </c>
      <c r="L421" s="60">
        <v>139</v>
      </c>
      <c r="M421" s="60">
        <v>23</v>
      </c>
      <c r="N421" s="60">
        <v>65</v>
      </c>
      <c r="O421" s="60">
        <v>155</v>
      </c>
      <c r="P421" s="60">
        <v>51</v>
      </c>
      <c r="Q421" s="60">
        <v>365</v>
      </c>
      <c r="R421" s="59" t="s">
        <v>299</v>
      </c>
      <c r="S421" s="61" t="s">
        <v>300</v>
      </c>
      <c r="T421" s="50">
        <f t="shared" si="13"/>
        <v>2.176971554157705</v>
      </c>
      <c r="U421" s="51">
        <f t="shared" si="14"/>
        <v>0.29479460300626564</v>
      </c>
      <c r="V421" s="44"/>
    </row>
    <row r="422" spans="1:22" x14ac:dyDescent="0.25">
      <c r="A422" s="59">
        <v>2010</v>
      </c>
      <c r="B422" s="59" t="s">
        <v>298</v>
      </c>
      <c r="C422" s="59" t="s">
        <v>228</v>
      </c>
      <c r="D422" s="60">
        <v>21934</v>
      </c>
      <c r="E422" s="60">
        <v>21192</v>
      </c>
      <c r="F422" s="60">
        <v>742</v>
      </c>
      <c r="G422" s="60">
        <v>843</v>
      </c>
      <c r="H422" s="60">
        <v>19355</v>
      </c>
      <c r="I422" s="60">
        <v>109</v>
      </c>
      <c r="J422" s="60">
        <v>886</v>
      </c>
      <c r="K422" s="60">
        <v>357</v>
      </c>
      <c r="L422" s="60">
        <v>139</v>
      </c>
      <c r="M422" s="60">
        <v>24</v>
      </c>
      <c r="N422" s="60">
        <v>65</v>
      </c>
      <c r="O422" s="60">
        <v>157</v>
      </c>
      <c r="P422" s="60">
        <v>47</v>
      </c>
      <c r="Q422" s="60">
        <v>365</v>
      </c>
      <c r="R422" s="59" t="s">
        <v>299</v>
      </c>
      <c r="S422" s="61" t="s">
        <v>300</v>
      </c>
      <c r="T422" s="50">
        <f t="shared" si="13"/>
        <v>2.1837533281434256</v>
      </c>
      <c r="U422" s="51">
        <f t="shared" si="14"/>
        <v>0.29571295693054195</v>
      </c>
      <c r="V422" s="44"/>
    </row>
    <row r="423" spans="1:22" x14ac:dyDescent="0.25">
      <c r="A423" s="47">
        <v>2011</v>
      </c>
      <c r="B423" s="47" t="s">
        <v>298</v>
      </c>
      <c r="C423" s="47" t="s">
        <v>228</v>
      </c>
      <c r="D423" s="55">
        <v>21124</v>
      </c>
      <c r="E423" s="55">
        <v>20399</v>
      </c>
      <c r="F423" s="55">
        <v>725</v>
      </c>
      <c r="G423" s="55">
        <v>882</v>
      </c>
      <c r="H423" s="55">
        <v>18502</v>
      </c>
      <c r="I423" s="55">
        <v>113</v>
      </c>
      <c r="J423" s="55">
        <v>901</v>
      </c>
      <c r="K423" s="55">
        <v>342</v>
      </c>
      <c r="L423" s="55">
        <v>135</v>
      </c>
      <c r="M423" s="55">
        <v>22</v>
      </c>
      <c r="N423" s="55">
        <v>75</v>
      </c>
      <c r="O423" s="55">
        <v>151</v>
      </c>
      <c r="P423" s="55">
        <v>51</v>
      </c>
      <c r="Q423" s="55">
        <v>365</v>
      </c>
      <c r="R423" s="47" t="s">
        <v>299</v>
      </c>
      <c r="S423" s="56" t="s">
        <v>300</v>
      </c>
      <c r="T423" s="50">
        <f t="shared" si="13"/>
        <v>2.2530232876481677</v>
      </c>
      <c r="U423" s="51">
        <f t="shared" si="14"/>
        <v>0.29810314374694818</v>
      </c>
      <c r="V423" s="44"/>
    </row>
    <row r="424" spans="1:22" x14ac:dyDescent="0.25">
      <c r="A424" s="59">
        <v>2012</v>
      </c>
      <c r="B424" s="59" t="s">
        <v>298</v>
      </c>
      <c r="C424" s="59" t="s">
        <v>228</v>
      </c>
      <c r="D424" s="60">
        <v>9623</v>
      </c>
      <c r="E424" s="60">
        <v>9311</v>
      </c>
      <c r="F424" s="60">
        <v>312</v>
      </c>
      <c r="G424" s="60">
        <v>351</v>
      </c>
      <c r="H424" s="60">
        <v>8484</v>
      </c>
      <c r="I424" s="60">
        <v>46</v>
      </c>
      <c r="J424" s="60">
        <v>430</v>
      </c>
      <c r="K424" s="60">
        <v>145</v>
      </c>
      <c r="L424" s="60">
        <v>50</v>
      </c>
      <c r="M424" s="60">
        <v>10</v>
      </c>
      <c r="N424" s="60">
        <v>34</v>
      </c>
      <c r="O424" s="60">
        <v>72</v>
      </c>
      <c r="P424" s="60">
        <v>29</v>
      </c>
      <c r="Q424" s="60">
        <v>366</v>
      </c>
      <c r="R424" s="59" t="s">
        <v>299</v>
      </c>
      <c r="S424" s="61" t="s">
        <v>300</v>
      </c>
      <c r="T424" s="50">
        <f t="shared" si="13"/>
        <v>2.2397521462394487</v>
      </c>
      <c r="U424" s="51">
        <f t="shared" si="14"/>
        <v>0.12753148720687421</v>
      </c>
      <c r="V424" s="44"/>
    </row>
    <row r="425" spans="1:22" x14ac:dyDescent="0.25">
      <c r="A425" s="59">
        <v>2014</v>
      </c>
      <c r="B425" s="59" t="s">
        <v>298</v>
      </c>
      <c r="C425" s="59" t="s">
        <v>228</v>
      </c>
      <c r="D425" s="60">
        <v>6913</v>
      </c>
      <c r="E425" s="60">
        <v>6790</v>
      </c>
      <c r="F425" s="60">
        <v>122</v>
      </c>
      <c r="G425" s="60">
        <v>66</v>
      </c>
      <c r="H425" s="60">
        <v>6594</v>
      </c>
      <c r="I425" s="60">
        <v>3</v>
      </c>
      <c r="J425" s="60">
        <v>127</v>
      </c>
      <c r="K425" s="60">
        <v>52</v>
      </c>
      <c r="L425" s="60">
        <v>29</v>
      </c>
      <c r="M425" s="60">
        <v>5</v>
      </c>
      <c r="N425" s="60">
        <v>5</v>
      </c>
      <c r="O425" s="60">
        <v>30</v>
      </c>
      <c r="P425" s="60">
        <v>26</v>
      </c>
      <c r="Q425" s="60">
        <v>31</v>
      </c>
      <c r="R425" s="59" t="s">
        <v>299</v>
      </c>
      <c r="S425" s="61" t="s">
        <v>301</v>
      </c>
      <c r="T425" s="50">
        <f t="shared" si="13"/>
        <v>2.16712794784672</v>
      </c>
      <c r="U425" s="51">
        <f t="shared" si="14"/>
        <v>4.8251103758807222E-2</v>
      </c>
      <c r="V425" s="44"/>
    </row>
    <row r="426" spans="1:22" x14ac:dyDescent="0.25">
      <c r="A426" s="47">
        <v>2015</v>
      </c>
      <c r="B426" s="47" t="s">
        <v>298</v>
      </c>
      <c r="C426" s="47" t="s">
        <v>228</v>
      </c>
      <c r="D426" s="55">
        <v>20762</v>
      </c>
      <c r="E426" s="55">
        <v>20066</v>
      </c>
      <c r="F426" s="55">
        <v>659</v>
      </c>
      <c r="G426" s="55">
        <v>666</v>
      </c>
      <c r="H426" s="55">
        <v>18985</v>
      </c>
      <c r="I426" s="55">
        <v>9</v>
      </c>
      <c r="J426" s="55">
        <v>406</v>
      </c>
      <c r="K426" s="55">
        <v>343</v>
      </c>
      <c r="L426" s="55">
        <v>114</v>
      </c>
      <c r="M426" s="55">
        <v>45</v>
      </c>
      <c r="N426" s="55">
        <v>24</v>
      </c>
      <c r="O426" s="55">
        <v>133</v>
      </c>
      <c r="P426" s="55">
        <v>58</v>
      </c>
      <c r="Q426" s="55">
        <v>365</v>
      </c>
      <c r="R426" s="47" t="s">
        <v>299</v>
      </c>
      <c r="S426" s="56" t="s">
        <v>301</v>
      </c>
      <c r="T426" s="50">
        <f t="shared" si="13"/>
        <v>2.0175277594188632</v>
      </c>
      <c r="U426" s="51">
        <f t="shared" si="14"/>
        <v>0.24264301980590813</v>
      </c>
      <c r="V426" s="44"/>
    </row>
    <row r="427" spans="1:22" x14ac:dyDescent="0.25">
      <c r="A427" s="47">
        <v>2016</v>
      </c>
      <c r="B427" s="47" t="s">
        <v>298</v>
      </c>
      <c r="C427" s="47" t="s">
        <v>228</v>
      </c>
      <c r="D427" s="55">
        <v>20727</v>
      </c>
      <c r="E427" s="55">
        <v>20158</v>
      </c>
      <c r="F427" s="55">
        <v>564</v>
      </c>
      <c r="G427" s="55">
        <v>421</v>
      </c>
      <c r="H427" s="55">
        <v>19383</v>
      </c>
      <c r="I427" s="55">
        <v>4</v>
      </c>
      <c r="J427" s="55">
        <v>350</v>
      </c>
      <c r="K427" s="55">
        <v>328</v>
      </c>
      <c r="L427" s="55">
        <v>72</v>
      </c>
      <c r="M427" s="55">
        <v>54</v>
      </c>
      <c r="N427" s="55">
        <v>12</v>
      </c>
      <c r="O427" s="55">
        <v>98</v>
      </c>
      <c r="P427" s="55">
        <v>57</v>
      </c>
      <c r="Q427" s="55">
        <v>366</v>
      </c>
      <c r="R427" s="47" t="s">
        <v>299</v>
      </c>
      <c r="S427" s="56" t="s">
        <v>301</v>
      </c>
      <c r="T427" s="50">
        <f t="shared" si="13"/>
        <v>1.8964471132535461</v>
      </c>
      <c r="U427" s="51">
        <f t="shared" si="14"/>
        <v>0.19520130136718747</v>
      </c>
      <c r="V427" s="44"/>
    </row>
    <row r="428" spans="1:22" x14ac:dyDescent="0.25">
      <c r="A428" s="47">
        <v>2017</v>
      </c>
      <c r="B428" s="47" t="s">
        <v>298</v>
      </c>
      <c r="C428" s="47" t="s">
        <v>228</v>
      </c>
      <c r="D428" s="55">
        <v>20754</v>
      </c>
      <c r="E428" s="55">
        <v>20088</v>
      </c>
      <c r="F428" s="55">
        <v>599</v>
      </c>
      <c r="G428" s="55">
        <v>587</v>
      </c>
      <c r="H428" s="55">
        <v>19092</v>
      </c>
      <c r="I428" s="55">
        <v>6</v>
      </c>
      <c r="J428" s="55">
        <v>404</v>
      </c>
      <c r="K428" s="55">
        <v>319</v>
      </c>
      <c r="L428" s="55">
        <v>95</v>
      </c>
      <c r="M428" s="55">
        <v>55</v>
      </c>
      <c r="N428" s="55">
        <v>16</v>
      </c>
      <c r="O428" s="55">
        <v>114</v>
      </c>
      <c r="P428" s="55">
        <v>59</v>
      </c>
      <c r="Q428" s="55">
        <v>365</v>
      </c>
      <c r="R428" s="47" t="s">
        <v>299</v>
      </c>
      <c r="S428" s="56" t="s">
        <v>301</v>
      </c>
      <c r="T428" s="50">
        <f t="shared" si="13"/>
        <v>2.0161381416129749</v>
      </c>
      <c r="U428" s="51">
        <f t="shared" si="14"/>
        <v>0.22039918129577638</v>
      </c>
      <c r="V428" s="44"/>
    </row>
    <row r="429" spans="1:22" x14ac:dyDescent="0.25">
      <c r="A429" s="47">
        <v>2018</v>
      </c>
      <c r="B429" s="47" t="s">
        <v>298</v>
      </c>
      <c r="C429" s="47" t="s">
        <v>228</v>
      </c>
      <c r="D429" s="55">
        <v>20806</v>
      </c>
      <c r="E429" s="55">
        <v>20090</v>
      </c>
      <c r="F429" s="55">
        <v>708</v>
      </c>
      <c r="G429" s="55">
        <v>650</v>
      </c>
      <c r="H429" s="55">
        <v>18900</v>
      </c>
      <c r="I429" s="55">
        <v>10</v>
      </c>
      <c r="J429" s="55">
        <v>530</v>
      </c>
      <c r="K429" s="55">
        <v>313</v>
      </c>
      <c r="L429" s="55">
        <v>149</v>
      </c>
      <c r="M429" s="55">
        <v>44</v>
      </c>
      <c r="N429" s="55">
        <v>26</v>
      </c>
      <c r="O429" s="55">
        <v>177</v>
      </c>
      <c r="P429" s="55">
        <v>56</v>
      </c>
      <c r="Q429" s="55">
        <v>365</v>
      </c>
      <c r="R429" s="47" t="s">
        <v>299</v>
      </c>
      <c r="S429" s="56" t="s">
        <v>301</v>
      </c>
      <c r="T429" s="50">
        <f t="shared" si="13"/>
        <v>2.1484183699119574</v>
      </c>
      <c r="U429" s="51">
        <f t="shared" si="14"/>
        <v>0.27759713757632404</v>
      </c>
      <c r="V429" s="44"/>
    </row>
    <row r="430" spans="1:22" x14ac:dyDescent="0.25">
      <c r="A430" s="47">
        <v>2019</v>
      </c>
      <c r="B430" s="47" t="s">
        <v>298</v>
      </c>
      <c r="C430" s="47" t="s">
        <v>228</v>
      </c>
      <c r="D430" s="55">
        <v>20987</v>
      </c>
      <c r="E430" s="55">
        <v>20268</v>
      </c>
      <c r="F430" s="55">
        <v>711</v>
      </c>
      <c r="G430" s="55">
        <v>471</v>
      </c>
      <c r="H430" s="55">
        <v>19279</v>
      </c>
      <c r="I430" s="55">
        <v>11</v>
      </c>
      <c r="J430" s="55">
        <v>507</v>
      </c>
      <c r="K430" s="55">
        <v>286</v>
      </c>
      <c r="L430" s="55">
        <v>167</v>
      </c>
      <c r="M430" s="55">
        <v>42</v>
      </c>
      <c r="N430" s="55">
        <v>33</v>
      </c>
      <c r="O430" s="55">
        <v>184</v>
      </c>
      <c r="P430" s="55">
        <v>56</v>
      </c>
      <c r="Q430" s="55">
        <v>151</v>
      </c>
      <c r="R430" s="47" t="s">
        <v>299</v>
      </c>
      <c r="S430" s="56" t="s">
        <v>301</v>
      </c>
      <c r="T430" s="50">
        <f t="shared" si="13"/>
        <v>2.2675452328799812</v>
      </c>
      <c r="U430" s="51">
        <f t="shared" si="14"/>
        <v>0.29423100055542417</v>
      </c>
      <c r="V430" s="44"/>
    </row>
    <row r="431" spans="1:22" x14ac:dyDescent="0.25">
      <c r="A431" s="59">
        <v>2020</v>
      </c>
      <c r="B431" s="59" t="s">
        <v>298</v>
      </c>
      <c r="C431" s="59" t="s">
        <v>228</v>
      </c>
      <c r="D431" s="60">
        <v>13836</v>
      </c>
      <c r="E431" s="60">
        <v>13434</v>
      </c>
      <c r="F431" s="60">
        <v>379</v>
      </c>
      <c r="G431" s="60">
        <v>540</v>
      </c>
      <c r="H431" s="60">
        <v>12060</v>
      </c>
      <c r="I431" s="60">
        <v>65</v>
      </c>
      <c r="J431" s="60">
        <v>769</v>
      </c>
      <c r="K431" s="60">
        <v>97</v>
      </c>
      <c r="L431" s="60">
        <v>72</v>
      </c>
      <c r="M431" s="60">
        <v>4</v>
      </c>
      <c r="N431" s="60">
        <v>44</v>
      </c>
      <c r="O431" s="60">
        <v>161</v>
      </c>
      <c r="P431" s="60">
        <v>48</v>
      </c>
      <c r="Q431" s="60">
        <v>238</v>
      </c>
      <c r="R431" s="59" t="s">
        <v>299</v>
      </c>
      <c r="S431" s="61" t="s">
        <v>301</v>
      </c>
      <c r="T431" s="50">
        <f t="shared" si="13"/>
        <v>2.4604918852306548</v>
      </c>
      <c r="U431" s="51">
        <f t="shared" si="14"/>
        <v>0.17018607247169132</v>
      </c>
      <c r="V431" s="44"/>
    </row>
    <row r="432" spans="1:22" x14ac:dyDescent="0.25">
      <c r="A432" s="59">
        <v>2021</v>
      </c>
      <c r="B432" s="59" t="s">
        <v>298</v>
      </c>
      <c r="C432" s="59" t="s">
        <v>228</v>
      </c>
      <c r="D432" s="60">
        <v>18028</v>
      </c>
      <c r="E432" s="60">
        <v>17502</v>
      </c>
      <c r="F432" s="60">
        <v>500</v>
      </c>
      <c r="G432" s="60">
        <v>933</v>
      </c>
      <c r="H432" s="60">
        <v>15668</v>
      </c>
      <c r="I432" s="60">
        <v>73</v>
      </c>
      <c r="J432" s="60">
        <v>828</v>
      </c>
      <c r="K432" s="60">
        <v>125</v>
      </c>
      <c r="L432" s="60">
        <v>75</v>
      </c>
      <c r="M432" s="60">
        <v>4</v>
      </c>
      <c r="N432" s="60">
        <v>46</v>
      </c>
      <c r="O432" s="60">
        <v>250</v>
      </c>
      <c r="P432" s="60">
        <v>43</v>
      </c>
      <c r="Q432" s="60">
        <v>365</v>
      </c>
      <c r="R432" s="59" t="s">
        <v>299</v>
      </c>
      <c r="S432" s="61" t="s">
        <v>301</v>
      </c>
      <c r="T432" s="50">
        <f t="shared" si="13"/>
        <v>2.2709858764648434</v>
      </c>
      <c r="U432" s="51">
        <f t="shared" si="14"/>
        <v>0.20722746122741698</v>
      </c>
      <c r="V432" s="44"/>
    </row>
    <row r="433" spans="1:22" x14ac:dyDescent="0.25">
      <c r="A433" s="59">
        <v>2022</v>
      </c>
      <c r="B433" s="59" t="s">
        <v>298</v>
      </c>
      <c r="C433" s="59" t="s">
        <v>228</v>
      </c>
      <c r="D433" s="60">
        <v>19788</v>
      </c>
      <c r="E433" s="60">
        <v>19271</v>
      </c>
      <c r="F433" s="60">
        <v>493</v>
      </c>
      <c r="G433" s="60">
        <v>1059</v>
      </c>
      <c r="H433" s="60">
        <v>17253</v>
      </c>
      <c r="I433" s="60">
        <v>76</v>
      </c>
      <c r="J433" s="60">
        <v>883</v>
      </c>
      <c r="K433" s="60">
        <v>122</v>
      </c>
      <c r="L433" s="60">
        <v>71</v>
      </c>
      <c r="M433" s="60">
        <v>4</v>
      </c>
      <c r="N433" s="60">
        <v>41</v>
      </c>
      <c r="O433" s="60">
        <v>255</v>
      </c>
      <c r="P433" s="60">
        <v>44</v>
      </c>
      <c r="Q433" s="60">
        <v>365</v>
      </c>
      <c r="R433" s="59" t="s">
        <v>299</v>
      </c>
      <c r="S433" s="61" t="s">
        <v>301</v>
      </c>
      <c r="T433" s="50">
        <f t="shared" si="13"/>
        <v>2.2233780321968499</v>
      </c>
      <c r="U433" s="51">
        <f t="shared" si="14"/>
        <v>0.20004288000183107</v>
      </c>
      <c r="V433" s="44"/>
    </row>
    <row r="434" spans="1:22" ht="13.8" thickBot="1" x14ac:dyDescent="0.3">
      <c r="A434" s="66">
        <v>2023</v>
      </c>
      <c r="B434" s="66" t="s">
        <v>298</v>
      </c>
      <c r="C434" s="66" t="s">
        <v>228</v>
      </c>
      <c r="D434" s="67">
        <v>20256</v>
      </c>
      <c r="E434" s="67">
        <v>19708</v>
      </c>
      <c r="F434" s="67">
        <v>523</v>
      </c>
      <c r="G434" s="67">
        <v>1065</v>
      </c>
      <c r="H434" s="67">
        <v>17681</v>
      </c>
      <c r="I434" s="67">
        <v>79</v>
      </c>
      <c r="J434" s="67">
        <v>884</v>
      </c>
      <c r="K434" s="67">
        <v>130</v>
      </c>
      <c r="L434" s="67">
        <v>94</v>
      </c>
      <c r="M434" s="67">
        <v>4</v>
      </c>
      <c r="N434" s="67">
        <v>46</v>
      </c>
      <c r="O434" s="67">
        <v>249</v>
      </c>
      <c r="P434" s="67">
        <v>43</v>
      </c>
      <c r="Q434" s="67">
        <v>364</v>
      </c>
      <c r="R434" s="66" t="s">
        <v>299</v>
      </c>
      <c r="S434" s="68" t="s">
        <v>301</v>
      </c>
      <c r="T434" s="50">
        <f t="shared" si="13"/>
        <v>2.3126224110823967</v>
      </c>
      <c r="U434" s="51">
        <f t="shared" si="14"/>
        <v>0.22073402758178706</v>
      </c>
      <c r="V434" s="44"/>
    </row>
    <row r="435" spans="1:22" x14ac:dyDescent="0.25">
      <c r="A435" s="46">
        <v>2002</v>
      </c>
      <c r="B435" s="46" t="s">
        <v>302</v>
      </c>
      <c r="C435" s="46" t="s">
        <v>228</v>
      </c>
      <c r="D435" s="48">
        <v>2347</v>
      </c>
      <c r="E435" s="48">
        <v>2310</v>
      </c>
      <c r="F435" s="48">
        <v>37</v>
      </c>
      <c r="G435" s="48">
        <v>333</v>
      </c>
      <c r="H435" s="48">
        <v>1920</v>
      </c>
      <c r="I435" s="48">
        <v>10</v>
      </c>
      <c r="J435" s="48">
        <v>47</v>
      </c>
      <c r="K435" s="48">
        <v>26</v>
      </c>
      <c r="L435" s="48">
        <v>6</v>
      </c>
      <c r="M435" s="48">
        <v>0</v>
      </c>
      <c r="N435" s="48">
        <v>1</v>
      </c>
      <c r="O435" s="48">
        <v>3</v>
      </c>
      <c r="P435" s="48">
        <v>56</v>
      </c>
      <c r="Q435" s="48">
        <v>365</v>
      </c>
      <c r="R435" s="46" t="s">
        <v>303</v>
      </c>
      <c r="S435" s="49" t="s">
        <v>304</v>
      </c>
      <c r="T435" s="50">
        <f t="shared" si="13"/>
        <v>1.5331965467664932</v>
      </c>
      <c r="U435" s="51">
        <f t="shared" si="14"/>
        <v>1.0352909682040745E-2</v>
      </c>
      <c r="V435" s="52">
        <f>IF(SLOPE(U435:U456,A435:A456)&gt;0,SLOPE(U435:U456,A435:A456),0)</f>
        <v>0</v>
      </c>
    </row>
    <row r="436" spans="1:22" x14ac:dyDescent="0.25">
      <c r="A436" s="47">
        <v>2003</v>
      </c>
      <c r="B436" s="47" t="s">
        <v>302</v>
      </c>
      <c r="C436" s="47" t="s">
        <v>228</v>
      </c>
      <c r="D436" s="55">
        <v>2478</v>
      </c>
      <c r="E436" s="55">
        <v>2433</v>
      </c>
      <c r="F436" s="55">
        <v>45</v>
      </c>
      <c r="G436" s="55">
        <v>348</v>
      </c>
      <c r="H436" s="55">
        <v>2017</v>
      </c>
      <c r="I436" s="55">
        <v>9</v>
      </c>
      <c r="J436" s="55">
        <v>59</v>
      </c>
      <c r="K436" s="55">
        <v>33</v>
      </c>
      <c r="L436" s="55">
        <v>7</v>
      </c>
      <c r="M436" s="55">
        <v>0</v>
      </c>
      <c r="N436" s="55">
        <v>1</v>
      </c>
      <c r="O436" s="55">
        <v>3</v>
      </c>
      <c r="P436" s="55">
        <v>56</v>
      </c>
      <c r="Q436" s="55">
        <v>365</v>
      </c>
      <c r="R436" s="47" t="s">
        <v>303</v>
      </c>
      <c r="S436" s="56" t="s">
        <v>304</v>
      </c>
      <c r="T436" s="50">
        <f t="shared" si="13"/>
        <v>1.4688548417524854</v>
      </c>
      <c r="U436" s="51">
        <f t="shared" si="14"/>
        <v>1.2062970387892285E-2</v>
      </c>
      <c r="V436" s="44"/>
    </row>
    <row r="437" spans="1:22" x14ac:dyDescent="0.25">
      <c r="A437" s="47">
        <v>2004</v>
      </c>
      <c r="B437" s="47" t="s">
        <v>302</v>
      </c>
      <c r="C437" s="47" t="s">
        <v>228</v>
      </c>
      <c r="D437" s="55">
        <v>2265</v>
      </c>
      <c r="E437" s="55">
        <v>2225</v>
      </c>
      <c r="F437" s="55">
        <v>40</v>
      </c>
      <c r="G437" s="55">
        <v>315</v>
      </c>
      <c r="H437" s="55">
        <v>1844</v>
      </c>
      <c r="I437" s="55">
        <v>9</v>
      </c>
      <c r="J437" s="55">
        <v>57</v>
      </c>
      <c r="K437" s="55">
        <v>31</v>
      </c>
      <c r="L437" s="55">
        <v>5</v>
      </c>
      <c r="M437" s="55">
        <v>0</v>
      </c>
      <c r="N437" s="55">
        <v>1</v>
      </c>
      <c r="O437" s="55">
        <v>2</v>
      </c>
      <c r="P437" s="55">
        <v>56</v>
      </c>
      <c r="Q437" s="55">
        <v>366</v>
      </c>
      <c r="R437" s="47" t="s">
        <v>303</v>
      </c>
      <c r="S437" s="56" t="s">
        <v>304</v>
      </c>
      <c r="T437" s="50">
        <f t="shared" si="13"/>
        <v>1.3761949431590546</v>
      </c>
      <c r="U437" s="51">
        <f t="shared" si="14"/>
        <v>1.0046223085061097E-2</v>
      </c>
      <c r="V437" s="44"/>
    </row>
    <row r="438" spans="1:22" x14ac:dyDescent="0.25">
      <c r="A438" s="47">
        <v>2005</v>
      </c>
      <c r="B438" s="47" t="s">
        <v>302</v>
      </c>
      <c r="C438" s="47" t="s">
        <v>228</v>
      </c>
      <c r="D438" s="55">
        <v>2287</v>
      </c>
      <c r="E438" s="55">
        <v>2247</v>
      </c>
      <c r="F438" s="55">
        <v>40</v>
      </c>
      <c r="G438" s="55">
        <v>307</v>
      </c>
      <c r="H438" s="55">
        <v>1871</v>
      </c>
      <c r="I438" s="55">
        <v>10</v>
      </c>
      <c r="J438" s="55">
        <v>59</v>
      </c>
      <c r="K438" s="55">
        <v>31</v>
      </c>
      <c r="L438" s="55">
        <v>5</v>
      </c>
      <c r="M438" s="55">
        <v>0</v>
      </c>
      <c r="N438" s="55">
        <v>1</v>
      </c>
      <c r="O438" s="55">
        <v>3</v>
      </c>
      <c r="P438" s="55">
        <v>56</v>
      </c>
      <c r="Q438" s="55">
        <v>365</v>
      </c>
      <c r="R438" s="47" t="s">
        <v>303</v>
      </c>
      <c r="S438" s="56" t="s">
        <v>304</v>
      </c>
      <c r="T438" s="50">
        <f t="shared" si="13"/>
        <v>1.3864963684082032</v>
      </c>
      <c r="U438" s="51">
        <f t="shared" si="14"/>
        <v>1.0121423489379881E-2</v>
      </c>
      <c r="V438" s="44"/>
    </row>
    <row r="439" spans="1:22" x14ac:dyDescent="0.25">
      <c r="A439" s="47">
        <v>2006</v>
      </c>
      <c r="B439" s="47" t="s">
        <v>302</v>
      </c>
      <c r="C439" s="47" t="s">
        <v>228</v>
      </c>
      <c r="D439" s="55">
        <v>2276</v>
      </c>
      <c r="E439" s="55">
        <v>2231</v>
      </c>
      <c r="F439" s="55">
        <v>45</v>
      </c>
      <c r="G439" s="55">
        <v>314</v>
      </c>
      <c r="H439" s="55">
        <v>1844</v>
      </c>
      <c r="I439" s="55">
        <v>11</v>
      </c>
      <c r="J439" s="55">
        <v>62</v>
      </c>
      <c r="K439" s="55">
        <v>35</v>
      </c>
      <c r="L439" s="55">
        <v>7</v>
      </c>
      <c r="M439" s="55">
        <v>0</v>
      </c>
      <c r="N439" s="55">
        <v>1</v>
      </c>
      <c r="O439" s="55">
        <v>2</v>
      </c>
      <c r="P439" s="55">
        <v>57</v>
      </c>
      <c r="Q439" s="55">
        <v>365</v>
      </c>
      <c r="R439" s="47" t="s">
        <v>303</v>
      </c>
      <c r="S439" s="56" t="s">
        <v>304</v>
      </c>
      <c r="T439" s="50">
        <f t="shared" si="13"/>
        <v>1.4323980848524309</v>
      </c>
      <c r="U439" s="51">
        <f t="shared" si="14"/>
        <v>1.1763569271850587E-2</v>
      </c>
      <c r="V439" s="44"/>
    </row>
    <row r="440" spans="1:22" x14ac:dyDescent="0.25">
      <c r="A440" s="59">
        <v>2007</v>
      </c>
      <c r="B440" s="59" t="s">
        <v>302</v>
      </c>
      <c r="C440" s="59" t="s">
        <v>228</v>
      </c>
      <c r="D440" s="60">
        <v>2307</v>
      </c>
      <c r="E440" s="60">
        <v>2267</v>
      </c>
      <c r="F440" s="60">
        <v>40</v>
      </c>
      <c r="G440" s="60">
        <v>331</v>
      </c>
      <c r="H440" s="60">
        <v>1865</v>
      </c>
      <c r="I440" s="60">
        <v>10</v>
      </c>
      <c r="J440" s="60">
        <v>60</v>
      </c>
      <c r="K440" s="60">
        <v>31</v>
      </c>
      <c r="L440" s="60">
        <v>6</v>
      </c>
      <c r="M440" s="60">
        <v>0</v>
      </c>
      <c r="N440" s="60">
        <v>1</v>
      </c>
      <c r="O440" s="60">
        <v>2</v>
      </c>
      <c r="P440" s="60">
        <v>56</v>
      </c>
      <c r="Q440" s="60">
        <v>347</v>
      </c>
      <c r="R440" s="59" t="s">
        <v>303</v>
      </c>
      <c r="S440" s="61" t="s">
        <v>304</v>
      </c>
      <c r="T440" s="50">
        <f t="shared" si="13"/>
        <v>1.4362051391601562</v>
      </c>
      <c r="U440" s="51">
        <f t="shared" si="14"/>
        <v>1.0484297515869139E-2</v>
      </c>
      <c r="V440" s="44"/>
    </row>
    <row r="441" spans="1:22" x14ac:dyDescent="0.25">
      <c r="A441" s="59">
        <v>2008</v>
      </c>
      <c r="B441" s="59" t="s">
        <v>302</v>
      </c>
      <c r="C441" s="59" t="s">
        <v>228</v>
      </c>
      <c r="D441" s="60">
        <v>2150</v>
      </c>
      <c r="E441" s="60">
        <v>2102</v>
      </c>
      <c r="F441" s="60">
        <v>47</v>
      </c>
      <c r="G441" s="60">
        <v>328</v>
      </c>
      <c r="H441" s="60">
        <v>1702</v>
      </c>
      <c r="I441" s="60">
        <v>12</v>
      </c>
      <c r="J441" s="60">
        <v>61</v>
      </c>
      <c r="K441" s="60">
        <v>32</v>
      </c>
      <c r="L441" s="60">
        <v>7</v>
      </c>
      <c r="M441" s="60">
        <v>0</v>
      </c>
      <c r="N441" s="60">
        <v>2</v>
      </c>
      <c r="O441" s="60">
        <v>6</v>
      </c>
      <c r="P441" s="60">
        <v>51</v>
      </c>
      <c r="Q441" s="60">
        <v>366</v>
      </c>
      <c r="R441" s="59" t="s">
        <v>303</v>
      </c>
      <c r="S441" s="61" t="s">
        <v>304</v>
      </c>
      <c r="T441" s="50">
        <f t="shared" si="13"/>
        <v>1.6030129810089759</v>
      </c>
      <c r="U441" s="51">
        <f t="shared" si="14"/>
        <v>1.3749843844604492E-2</v>
      </c>
      <c r="V441" s="44"/>
    </row>
    <row r="442" spans="1:22" x14ac:dyDescent="0.25">
      <c r="A442" s="47">
        <v>2009</v>
      </c>
      <c r="B442" s="47" t="s">
        <v>302</v>
      </c>
      <c r="C442" s="47" t="s">
        <v>228</v>
      </c>
      <c r="D442" s="55">
        <v>2259</v>
      </c>
      <c r="E442" s="55">
        <v>2215</v>
      </c>
      <c r="F442" s="55">
        <v>44</v>
      </c>
      <c r="G442" s="55">
        <v>418</v>
      </c>
      <c r="H442" s="55">
        <v>1722</v>
      </c>
      <c r="I442" s="55">
        <v>13</v>
      </c>
      <c r="J442" s="55">
        <v>62</v>
      </c>
      <c r="K442" s="55">
        <v>31</v>
      </c>
      <c r="L442" s="55">
        <v>7</v>
      </c>
      <c r="M442" s="55">
        <v>0</v>
      </c>
      <c r="N442" s="55">
        <v>2</v>
      </c>
      <c r="O442" s="55">
        <v>3</v>
      </c>
      <c r="P442" s="55">
        <v>48</v>
      </c>
      <c r="Q442" s="55">
        <v>365</v>
      </c>
      <c r="R442" s="47" t="s">
        <v>303</v>
      </c>
      <c r="S442" s="56" t="s">
        <v>304</v>
      </c>
      <c r="T442" s="50">
        <f t="shared" si="13"/>
        <v>1.6085715786246364</v>
      </c>
      <c r="U442" s="51">
        <f t="shared" si="14"/>
        <v>1.2916829776355832E-2</v>
      </c>
      <c r="V442" s="44"/>
    </row>
    <row r="443" spans="1:22" x14ac:dyDescent="0.25">
      <c r="A443" s="47">
        <v>2010</v>
      </c>
      <c r="B443" s="47" t="s">
        <v>302</v>
      </c>
      <c r="C443" s="47" t="s">
        <v>228</v>
      </c>
      <c r="D443" s="55">
        <v>2124</v>
      </c>
      <c r="E443" s="55">
        <v>2087</v>
      </c>
      <c r="F443" s="55">
        <v>37</v>
      </c>
      <c r="G443" s="55">
        <v>346</v>
      </c>
      <c r="H443" s="55">
        <v>1670</v>
      </c>
      <c r="I443" s="55">
        <v>10</v>
      </c>
      <c r="J443" s="55">
        <v>61</v>
      </c>
      <c r="K443" s="55">
        <v>27</v>
      </c>
      <c r="L443" s="55">
        <v>6</v>
      </c>
      <c r="M443" s="55">
        <v>0</v>
      </c>
      <c r="N443" s="55">
        <v>1</v>
      </c>
      <c r="O443" s="55">
        <v>2</v>
      </c>
      <c r="P443" s="55">
        <v>57</v>
      </c>
      <c r="Q443" s="55">
        <v>365</v>
      </c>
      <c r="R443" s="47" t="s">
        <v>303</v>
      </c>
      <c r="S443" s="56" t="s">
        <v>304</v>
      </c>
      <c r="T443" s="50">
        <f t="shared" si="13"/>
        <v>1.5059750027126735</v>
      </c>
      <c r="U443" s="51">
        <f t="shared" si="14"/>
        <v>1.0169096205817327E-2</v>
      </c>
      <c r="V443" s="44"/>
    </row>
    <row r="444" spans="1:22" x14ac:dyDescent="0.25">
      <c r="A444" s="47">
        <v>2011</v>
      </c>
      <c r="B444" s="47" t="s">
        <v>302</v>
      </c>
      <c r="C444" s="47" t="s">
        <v>228</v>
      </c>
      <c r="D444" s="55">
        <v>2160</v>
      </c>
      <c r="E444" s="55">
        <v>2124</v>
      </c>
      <c r="F444" s="55">
        <v>36</v>
      </c>
      <c r="G444" s="55">
        <v>372</v>
      </c>
      <c r="H444" s="55">
        <v>1677</v>
      </c>
      <c r="I444" s="55">
        <v>11</v>
      </c>
      <c r="J444" s="55">
        <v>64</v>
      </c>
      <c r="K444" s="55">
        <v>27</v>
      </c>
      <c r="L444" s="55">
        <v>5</v>
      </c>
      <c r="M444" s="55">
        <v>0</v>
      </c>
      <c r="N444" s="55">
        <v>1</v>
      </c>
      <c r="O444" s="55">
        <v>2</v>
      </c>
      <c r="P444" s="55">
        <v>62</v>
      </c>
      <c r="Q444" s="55">
        <v>365</v>
      </c>
      <c r="R444" s="47" t="s">
        <v>303</v>
      </c>
      <c r="S444" s="56" t="s">
        <v>304</v>
      </c>
      <c r="T444" s="50">
        <f t="shared" si="13"/>
        <v>1.4410999232700892</v>
      </c>
      <c r="U444" s="51">
        <f t="shared" si="14"/>
        <v>9.4680264958844872E-3</v>
      </c>
      <c r="V444" s="44"/>
    </row>
    <row r="445" spans="1:22" x14ac:dyDescent="0.25">
      <c r="A445" s="47">
        <v>2012</v>
      </c>
      <c r="B445" s="47" t="s">
        <v>302</v>
      </c>
      <c r="C445" s="47" t="s">
        <v>228</v>
      </c>
      <c r="D445" s="55">
        <v>1981</v>
      </c>
      <c r="E445" s="55">
        <v>1950</v>
      </c>
      <c r="F445" s="55">
        <v>31</v>
      </c>
      <c r="G445" s="55">
        <v>342</v>
      </c>
      <c r="H445" s="55">
        <v>1536</v>
      </c>
      <c r="I445" s="55">
        <v>10</v>
      </c>
      <c r="J445" s="55">
        <v>62</v>
      </c>
      <c r="K445" s="55">
        <v>24</v>
      </c>
      <c r="L445" s="55">
        <v>4</v>
      </c>
      <c r="M445" s="55">
        <v>0</v>
      </c>
      <c r="N445" s="55">
        <v>1</v>
      </c>
      <c r="O445" s="55">
        <v>2</v>
      </c>
      <c r="P445" s="55">
        <v>71</v>
      </c>
      <c r="Q445" s="55">
        <v>366</v>
      </c>
      <c r="R445" s="47" t="s">
        <v>303</v>
      </c>
      <c r="S445" s="56" t="s">
        <v>304</v>
      </c>
      <c r="T445" s="50">
        <f t="shared" si="13"/>
        <v>1.4270021106350805</v>
      </c>
      <c r="U445" s="51">
        <f t="shared" si="14"/>
        <v>8.0732644409179672E-3</v>
      </c>
      <c r="V445" s="44"/>
    </row>
    <row r="446" spans="1:22" x14ac:dyDescent="0.25">
      <c r="A446" s="59">
        <v>2013</v>
      </c>
      <c r="B446" s="59" t="s">
        <v>302</v>
      </c>
      <c r="C446" s="59" t="s">
        <v>228</v>
      </c>
      <c r="D446" s="60">
        <v>1954</v>
      </c>
      <c r="E446" s="60">
        <v>1922</v>
      </c>
      <c r="F446" s="60">
        <v>32</v>
      </c>
      <c r="G446" s="60">
        <v>342</v>
      </c>
      <c r="H446" s="60">
        <v>1508</v>
      </c>
      <c r="I446" s="60">
        <v>10</v>
      </c>
      <c r="J446" s="60">
        <v>62</v>
      </c>
      <c r="K446" s="60">
        <v>24</v>
      </c>
      <c r="L446" s="60">
        <v>5</v>
      </c>
      <c r="M446" s="60">
        <v>0</v>
      </c>
      <c r="N446" s="60">
        <v>1</v>
      </c>
      <c r="O446" s="60">
        <v>1</v>
      </c>
      <c r="P446" s="60">
        <v>69</v>
      </c>
      <c r="Q446" s="60">
        <v>365</v>
      </c>
      <c r="R446" s="59" t="s">
        <v>303</v>
      </c>
      <c r="S446" s="61" t="s">
        <v>304</v>
      </c>
      <c r="T446" s="50">
        <f t="shared" si="13"/>
        <v>1.491142459992439</v>
      </c>
      <c r="U446" s="51">
        <f t="shared" si="14"/>
        <v>8.7082719663558426E-3</v>
      </c>
      <c r="V446" s="44"/>
    </row>
    <row r="447" spans="1:22" x14ac:dyDescent="0.25">
      <c r="A447" s="47">
        <v>2014</v>
      </c>
      <c r="B447" s="47" t="s">
        <v>302</v>
      </c>
      <c r="C447" s="47" t="s">
        <v>228</v>
      </c>
      <c r="D447" s="55">
        <v>1916</v>
      </c>
      <c r="E447" s="55">
        <v>1886</v>
      </c>
      <c r="F447" s="55">
        <v>30</v>
      </c>
      <c r="G447" s="55">
        <v>329</v>
      </c>
      <c r="H447" s="55">
        <v>1499</v>
      </c>
      <c r="I447" s="55">
        <v>10</v>
      </c>
      <c r="J447" s="55">
        <v>48</v>
      </c>
      <c r="K447" s="55">
        <v>23</v>
      </c>
      <c r="L447" s="55">
        <v>5</v>
      </c>
      <c r="M447" s="55">
        <v>0</v>
      </c>
      <c r="N447" s="55">
        <v>1</v>
      </c>
      <c r="O447" s="55">
        <v>2</v>
      </c>
      <c r="P447" s="55">
        <v>62</v>
      </c>
      <c r="Q447" s="55">
        <v>365</v>
      </c>
      <c r="R447" s="47" t="s">
        <v>303</v>
      </c>
      <c r="S447" s="56" t="s">
        <v>304</v>
      </c>
      <c r="T447" s="50">
        <f t="shared" si="13"/>
        <v>1.5227545756678422</v>
      </c>
      <c r="U447" s="51">
        <f t="shared" si="14"/>
        <v>8.3370813017814363E-3</v>
      </c>
      <c r="V447" s="44"/>
    </row>
    <row r="448" spans="1:22" x14ac:dyDescent="0.25">
      <c r="A448" s="47">
        <v>2015</v>
      </c>
      <c r="B448" s="47" t="s">
        <v>302</v>
      </c>
      <c r="C448" s="47" t="s">
        <v>228</v>
      </c>
      <c r="D448" s="55">
        <v>1989</v>
      </c>
      <c r="E448" s="55">
        <v>1958</v>
      </c>
      <c r="F448" s="55">
        <v>31</v>
      </c>
      <c r="G448" s="55">
        <v>328</v>
      </c>
      <c r="H448" s="55">
        <v>1586</v>
      </c>
      <c r="I448" s="55">
        <v>11</v>
      </c>
      <c r="J448" s="55">
        <v>32</v>
      </c>
      <c r="K448" s="55">
        <v>24</v>
      </c>
      <c r="L448" s="55">
        <v>4</v>
      </c>
      <c r="M448" s="55">
        <v>1</v>
      </c>
      <c r="N448" s="55">
        <v>1</v>
      </c>
      <c r="O448" s="55">
        <v>2</v>
      </c>
      <c r="P448" s="55">
        <v>62</v>
      </c>
      <c r="Q448" s="55">
        <v>365</v>
      </c>
      <c r="R448" s="47" t="s">
        <v>303</v>
      </c>
      <c r="S448" s="56" t="s">
        <v>304</v>
      </c>
      <c r="T448" s="50">
        <f t="shared" si="13"/>
        <v>1.546442565917969</v>
      </c>
      <c r="U448" s="51">
        <f t="shared" si="14"/>
        <v>8.7489988166809095E-3</v>
      </c>
      <c r="V448" s="44"/>
    </row>
    <row r="449" spans="1:22" x14ac:dyDescent="0.25">
      <c r="A449" s="47">
        <v>2016</v>
      </c>
      <c r="B449" s="47" t="s">
        <v>302</v>
      </c>
      <c r="C449" s="47" t="s">
        <v>228</v>
      </c>
      <c r="D449" s="55">
        <v>1959</v>
      </c>
      <c r="E449" s="55">
        <v>1929</v>
      </c>
      <c r="F449" s="55">
        <v>30</v>
      </c>
      <c r="G449" s="55">
        <v>329</v>
      </c>
      <c r="H449" s="55">
        <v>1557</v>
      </c>
      <c r="I449" s="55">
        <v>11</v>
      </c>
      <c r="J449" s="55">
        <v>33</v>
      </c>
      <c r="K449" s="55">
        <v>24</v>
      </c>
      <c r="L449" s="55">
        <v>4</v>
      </c>
      <c r="M449" s="55">
        <v>0</v>
      </c>
      <c r="N449" s="55">
        <v>1</v>
      </c>
      <c r="O449" s="55">
        <v>1</v>
      </c>
      <c r="P449" s="55">
        <v>61</v>
      </c>
      <c r="Q449" s="55">
        <v>366</v>
      </c>
      <c r="R449" s="47" t="s">
        <v>303</v>
      </c>
      <c r="S449" s="56" t="s">
        <v>304</v>
      </c>
      <c r="T449" s="50">
        <f t="shared" si="13"/>
        <v>1.4149604492187502</v>
      </c>
      <c r="U449" s="51">
        <f t="shared" si="14"/>
        <v>7.7469084594726564E-3</v>
      </c>
      <c r="V449" s="44"/>
    </row>
    <row r="450" spans="1:22" x14ac:dyDescent="0.25">
      <c r="A450" s="47">
        <v>2017</v>
      </c>
      <c r="B450" s="47" t="s">
        <v>302</v>
      </c>
      <c r="C450" s="47" t="s">
        <v>228</v>
      </c>
      <c r="D450" s="55">
        <v>1908</v>
      </c>
      <c r="E450" s="55">
        <v>1881</v>
      </c>
      <c r="F450" s="55">
        <v>27</v>
      </c>
      <c r="G450" s="55">
        <v>305</v>
      </c>
      <c r="H450" s="55">
        <v>1535</v>
      </c>
      <c r="I450" s="55">
        <v>10</v>
      </c>
      <c r="J450" s="55">
        <v>30</v>
      </c>
      <c r="K450" s="55">
        <v>21</v>
      </c>
      <c r="L450" s="55">
        <v>3</v>
      </c>
      <c r="M450" s="55">
        <v>0</v>
      </c>
      <c r="N450" s="55">
        <v>1</v>
      </c>
      <c r="O450" s="55">
        <v>1</v>
      </c>
      <c r="P450" s="55">
        <v>57</v>
      </c>
      <c r="Q450" s="55">
        <v>365</v>
      </c>
      <c r="R450" s="47" t="s">
        <v>303</v>
      </c>
      <c r="S450" s="56" t="s">
        <v>304</v>
      </c>
      <c r="T450" s="50">
        <f t="shared" si="13"/>
        <v>1.3941300612229568</v>
      </c>
      <c r="U450" s="51">
        <f t="shared" si="14"/>
        <v>6.8695758766761199E-3</v>
      </c>
      <c r="V450" s="44"/>
    </row>
    <row r="451" spans="1:22" x14ac:dyDescent="0.25">
      <c r="A451" s="47">
        <v>2018</v>
      </c>
      <c r="B451" s="47" t="s">
        <v>302</v>
      </c>
      <c r="C451" s="47" t="s">
        <v>228</v>
      </c>
      <c r="D451" s="55">
        <v>2080</v>
      </c>
      <c r="E451" s="55">
        <v>2047</v>
      </c>
      <c r="F451" s="55">
        <v>32</v>
      </c>
      <c r="G451" s="55">
        <v>367</v>
      </c>
      <c r="H451" s="55">
        <v>1632</v>
      </c>
      <c r="I451" s="55">
        <v>13</v>
      </c>
      <c r="J451" s="55">
        <v>34</v>
      </c>
      <c r="K451" s="55">
        <v>25</v>
      </c>
      <c r="L451" s="55">
        <v>4</v>
      </c>
      <c r="M451" s="55">
        <v>0</v>
      </c>
      <c r="N451" s="55">
        <v>1</v>
      </c>
      <c r="O451" s="55">
        <v>1</v>
      </c>
      <c r="P451" s="55">
        <v>62</v>
      </c>
      <c r="Q451" s="55">
        <v>365</v>
      </c>
      <c r="R451" s="47" t="s">
        <v>303</v>
      </c>
      <c r="S451" s="56" t="s">
        <v>304</v>
      </c>
      <c r="T451" s="50">
        <f t="shared" ref="T451:T514" si="15">K451*$AE$2*$AH$2/SUM(K451:O451)+K451*$AE$3*$AI$2/SUM(K451:O451)+$AH$7*L451*$AH$4*$AE$4/SUM(K451:O451)+$AI$7*L451*$AH$4*$AE$6/SUM(K451:O451)+$AJ$7*L451*$AH$4*$AE$7/SUM(K451:O451)+$AK$7*L451*$AH$4*$AE$9/SUM(K451:O451)+L451*$AI$4*$AH$7*$AE$5/SUM(K451:O451)+L451*$AI$4*$AE$8*$AJ$7/SUM(K451:O451)+M451*$AH$4*$AE$10/SUM(K451:O451)+M451*$AI$4*$AE$11/SUM(K451:O451)+N451*$AH$4*$AE$12/SUM(K451:O451)+N451*$AI$4*$AE$13/SUM(K451:O451)+O451*$AE$17*$AK$17/SUM(K451:O451)+O451*$AE$16*$AJ$17/SUM(K451:O451)+O451*$AE$15*$AI$17/SUM(K451:O451)+O451*$AE$14*$AH$17/SUM(K451:O451)</f>
        <v>1.3953899949596775</v>
      </c>
      <c r="U451" s="51">
        <f t="shared" ref="U451:U514" si="16">0.000001*F451*T451*365*0.5</f>
        <v>8.1490775705645169E-3</v>
      </c>
      <c r="V451" s="44"/>
    </row>
    <row r="452" spans="1:22" x14ac:dyDescent="0.25">
      <c r="A452" s="59">
        <v>2019</v>
      </c>
      <c r="B452" s="59" t="s">
        <v>302</v>
      </c>
      <c r="C452" s="59" t="s">
        <v>228</v>
      </c>
      <c r="D452" s="60">
        <v>1653</v>
      </c>
      <c r="E452" s="60">
        <v>1620</v>
      </c>
      <c r="F452" s="60">
        <v>33</v>
      </c>
      <c r="G452" s="60">
        <v>247</v>
      </c>
      <c r="H452" s="60">
        <v>1326</v>
      </c>
      <c r="I452" s="60">
        <v>14</v>
      </c>
      <c r="J452" s="60">
        <v>33</v>
      </c>
      <c r="K452" s="60">
        <v>25</v>
      </c>
      <c r="L452" s="60">
        <v>5</v>
      </c>
      <c r="M452" s="60">
        <v>0</v>
      </c>
      <c r="N452" s="60">
        <v>1</v>
      </c>
      <c r="O452" s="60">
        <v>1</v>
      </c>
      <c r="P452" s="60">
        <v>60</v>
      </c>
      <c r="Q452" s="60">
        <v>181</v>
      </c>
      <c r="R452" s="59" t="s">
        <v>303</v>
      </c>
      <c r="S452" s="61" t="s">
        <v>304</v>
      </c>
      <c r="T452" s="50">
        <f t="shared" si="15"/>
        <v>1.4698028945922852</v>
      </c>
      <c r="U452" s="51">
        <f t="shared" si="16"/>
        <v>8.8518879326820368E-3</v>
      </c>
      <c r="V452" s="44"/>
    </row>
    <row r="453" spans="1:22" x14ac:dyDescent="0.25">
      <c r="A453" s="59">
        <v>2020</v>
      </c>
      <c r="B453" s="59" t="s">
        <v>302</v>
      </c>
      <c r="C453" s="59" t="s">
        <v>228</v>
      </c>
      <c r="D453" s="60">
        <v>1625</v>
      </c>
      <c r="E453" s="60">
        <v>1613</v>
      </c>
      <c r="F453" s="60">
        <v>11</v>
      </c>
      <c r="G453" s="60">
        <v>292</v>
      </c>
      <c r="H453" s="60">
        <v>1235</v>
      </c>
      <c r="I453" s="60">
        <v>8</v>
      </c>
      <c r="J453" s="60">
        <v>78</v>
      </c>
      <c r="K453" s="60">
        <v>8</v>
      </c>
      <c r="L453" s="60">
        <v>2</v>
      </c>
      <c r="M453" s="60">
        <v>0</v>
      </c>
      <c r="N453" s="60">
        <v>0</v>
      </c>
      <c r="O453" s="60">
        <v>0</v>
      </c>
      <c r="P453" s="60">
        <v>61</v>
      </c>
      <c r="Q453" s="60">
        <v>353</v>
      </c>
      <c r="R453" s="59" t="s">
        <v>303</v>
      </c>
      <c r="S453" s="61" t="s">
        <v>304</v>
      </c>
      <c r="T453" s="50">
        <f t="shared" si="15"/>
        <v>1.4019416503906248</v>
      </c>
      <c r="U453" s="51">
        <f t="shared" si="16"/>
        <v>2.8143978631591793E-3</v>
      </c>
      <c r="V453" s="44"/>
    </row>
    <row r="454" spans="1:22" x14ac:dyDescent="0.25">
      <c r="A454" s="59">
        <v>2021</v>
      </c>
      <c r="B454" s="59" t="s">
        <v>302</v>
      </c>
      <c r="C454" s="59" t="s">
        <v>228</v>
      </c>
      <c r="D454" s="60">
        <v>1444</v>
      </c>
      <c r="E454" s="60">
        <v>1434</v>
      </c>
      <c r="F454" s="60">
        <v>9</v>
      </c>
      <c r="G454" s="60">
        <v>233</v>
      </c>
      <c r="H454" s="60">
        <v>1126</v>
      </c>
      <c r="I454" s="60">
        <v>6</v>
      </c>
      <c r="J454" s="60">
        <v>69</v>
      </c>
      <c r="K454" s="60">
        <v>6</v>
      </c>
      <c r="L454" s="60">
        <v>2</v>
      </c>
      <c r="M454" s="60">
        <v>0</v>
      </c>
      <c r="N454" s="60">
        <v>0</v>
      </c>
      <c r="O454" s="60">
        <v>0</v>
      </c>
      <c r="P454" s="60">
        <v>53</v>
      </c>
      <c r="Q454" s="60">
        <v>365</v>
      </c>
      <c r="R454" s="59" t="s">
        <v>303</v>
      </c>
      <c r="S454" s="61" t="s">
        <v>304</v>
      </c>
      <c r="T454" s="50">
        <f t="shared" si="15"/>
        <v>1.5503579711914062</v>
      </c>
      <c r="U454" s="51">
        <f t="shared" si="16"/>
        <v>2.5464629676818849E-3</v>
      </c>
      <c r="V454" s="44"/>
    </row>
    <row r="455" spans="1:22" x14ac:dyDescent="0.25">
      <c r="A455" s="59">
        <v>2022</v>
      </c>
      <c r="B455" s="59" t="s">
        <v>302</v>
      </c>
      <c r="C455" s="59" t="s">
        <v>228</v>
      </c>
      <c r="D455" s="60">
        <v>2124</v>
      </c>
      <c r="E455" s="60">
        <v>2111</v>
      </c>
      <c r="F455" s="60">
        <v>11</v>
      </c>
      <c r="G455" s="60">
        <v>378</v>
      </c>
      <c r="H455" s="60">
        <v>1628</v>
      </c>
      <c r="I455" s="60">
        <v>10</v>
      </c>
      <c r="J455" s="60">
        <v>94</v>
      </c>
      <c r="K455" s="60">
        <v>8</v>
      </c>
      <c r="L455" s="60">
        <v>2</v>
      </c>
      <c r="M455" s="60">
        <v>0</v>
      </c>
      <c r="N455" s="60">
        <v>0</v>
      </c>
      <c r="O455" s="60">
        <v>1</v>
      </c>
      <c r="P455" s="60">
        <v>61</v>
      </c>
      <c r="Q455" s="60">
        <v>363</v>
      </c>
      <c r="R455" s="59" t="s">
        <v>303</v>
      </c>
      <c r="S455" s="61" t="s">
        <v>304</v>
      </c>
      <c r="T455" s="50">
        <f t="shared" si="15"/>
        <v>1.4370607688210226</v>
      </c>
      <c r="U455" s="51">
        <f t="shared" si="16"/>
        <v>2.884899493408203E-3</v>
      </c>
      <c r="V455" s="44"/>
    </row>
    <row r="456" spans="1:22" ht="13.8" thickBot="1" x14ac:dyDescent="0.3">
      <c r="A456" s="66">
        <v>2023</v>
      </c>
      <c r="B456" s="66" t="s">
        <v>302</v>
      </c>
      <c r="C456" s="66" t="s">
        <v>228</v>
      </c>
      <c r="D456" s="67">
        <v>2146</v>
      </c>
      <c r="E456" s="67">
        <v>2134</v>
      </c>
      <c r="F456" s="67">
        <v>10</v>
      </c>
      <c r="G456" s="67">
        <v>397</v>
      </c>
      <c r="H456" s="67">
        <v>1630</v>
      </c>
      <c r="I456" s="67">
        <v>11</v>
      </c>
      <c r="J456" s="67">
        <v>96</v>
      </c>
      <c r="K456" s="67">
        <v>8</v>
      </c>
      <c r="L456" s="67">
        <v>1</v>
      </c>
      <c r="M456" s="67">
        <v>0</v>
      </c>
      <c r="N456" s="67">
        <v>0</v>
      </c>
      <c r="O456" s="67">
        <v>1</v>
      </c>
      <c r="P456" s="67">
        <v>61</v>
      </c>
      <c r="Q456" s="67">
        <v>364</v>
      </c>
      <c r="R456" s="66" t="s">
        <v>303</v>
      </c>
      <c r="S456" s="68" t="s">
        <v>304</v>
      </c>
      <c r="T456" s="50">
        <f t="shared" si="15"/>
        <v>1.2031065673828125</v>
      </c>
      <c r="U456" s="51">
        <f t="shared" si="16"/>
        <v>2.1956694854736326E-3</v>
      </c>
      <c r="V456" s="44"/>
    </row>
    <row r="457" spans="1:22" x14ac:dyDescent="0.25">
      <c r="A457" s="46">
        <v>2002</v>
      </c>
      <c r="B457" s="46" t="s">
        <v>305</v>
      </c>
      <c r="C457" s="46" t="s">
        <v>228</v>
      </c>
      <c r="D457" s="48">
        <v>11297</v>
      </c>
      <c r="E457" s="48">
        <v>10820</v>
      </c>
      <c r="F457" s="48">
        <v>477</v>
      </c>
      <c r="G457" s="48">
        <v>630</v>
      </c>
      <c r="H457" s="48">
        <v>9834</v>
      </c>
      <c r="I457" s="48">
        <v>87</v>
      </c>
      <c r="J457" s="48">
        <v>270</v>
      </c>
      <c r="K457" s="48">
        <v>258</v>
      </c>
      <c r="L457" s="48">
        <v>68</v>
      </c>
      <c r="M457" s="48">
        <v>12</v>
      </c>
      <c r="N457" s="48">
        <v>23</v>
      </c>
      <c r="O457" s="48">
        <v>116</v>
      </c>
      <c r="P457" s="48">
        <v>65</v>
      </c>
      <c r="Q457" s="48">
        <v>285</v>
      </c>
      <c r="R457" s="46" t="s">
        <v>306</v>
      </c>
      <c r="S457" s="49" t="s">
        <v>307</v>
      </c>
      <c r="T457" s="50">
        <f t="shared" si="15"/>
        <v>1.8393031090310534</v>
      </c>
      <c r="U457" s="51">
        <f t="shared" si="16"/>
        <v>0.16011593389892578</v>
      </c>
      <c r="V457" s="52">
        <f>IF(SLOPE(U457:U478,A457:A478)&gt;0,SLOPE(U457:U478,A457:A478),0)</f>
        <v>7.4582752682482119E-4</v>
      </c>
    </row>
    <row r="458" spans="1:22" x14ac:dyDescent="0.25">
      <c r="A458" s="47">
        <v>2003</v>
      </c>
      <c r="B458" s="47" t="s">
        <v>305</v>
      </c>
      <c r="C458" s="47" t="s">
        <v>228</v>
      </c>
      <c r="D458" s="55">
        <v>12222</v>
      </c>
      <c r="E458" s="55">
        <v>11714</v>
      </c>
      <c r="F458" s="55">
        <v>509</v>
      </c>
      <c r="G458" s="55">
        <v>819</v>
      </c>
      <c r="H458" s="55">
        <v>10469</v>
      </c>
      <c r="I458" s="55">
        <v>78</v>
      </c>
      <c r="J458" s="55">
        <v>349</v>
      </c>
      <c r="K458" s="55">
        <v>272</v>
      </c>
      <c r="L458" s="55">
        <v>83</v>
      </c>
      <c r="M458" s="55">
        <v>17</v>
      </c>
      <c r="N458" s="55">
        <v>22</v>
      </c>
      <c r="O458" s="55">
        <v>115</v>
      </c>
      <c r="P458" s="55">
        <v>64</v>
      </c>
      <c r="Q458" s="55">
        <v>365</v>
      </c>
      <c r="R458" s="47" t="s">
        <v>306</v>
      </c>
      <c r="S458" s="56" t="s">
        <v>307</v>
      </c>
      <c r="T458" s="50">
        <f t="shared" si="15"/>
        <v>1.8931516851938541</v>
      </c>
      <c r="U458" s="51">
        <f t="shared" si="16"/>
        <v>0.17585959291687009</v>
      </c>
      <c r="V458" s="44"/>
    </row>
    <row r="459" spans="1:22" x14ac:dyDescent="0.25">
      <c r="A459" s="47">
        <v>2004</v>
      </c>
      <c r="B459" s="47" t="s">
        <v>305</v>
      </c>
      <c r="C459" s="47" t="s">
        <v>228</v>
      </c>
      <c r="D459" s="55">
        <v>12075</v>
      </c>
      <c r="E459" s="55">
        <v>11576</v>
      </c>
      <c r="F459" s="55">
        <v>499</v>
      </c>
      <c r="G459" s="55">
        <v>734</v>
      </c>
      <c r="H459" s="55">
        <v>10411</v>
      </c>
      <c r="I459" s="55">
        <v>79</v>
      </c>
      <c r="J459" s="55">
        <v>351</v>
      </c>
      <c r="K459" s="55">
        <v>257</v>
      </c>
      <c r="L459" s="55">
        <v>84</v>
      </c>
      <c r="M459" s="55">
        <v>18</v>
      </c>
      <c r="N459" s="55">
        <v>26</v>
      </c>
      <c r="O459" s="55">
        <v>114</v>
      </c>
      <c r="P459" s="55">
        <v>64</v>
      </c>
      <c r="Q459" s="55">
        <v>366</v>
      </c>
      <c r="R459" s="47" t="s">
        <v>306</v>
      </c>
      <c r="S459" s="56" t="s">
        <v>307</v>
      </c>
      <c r="T459" s="50">
        <f t="shared" si="15"/>
        <v>1.9706404410383263</v>
      </c>
      <c r="U459" s="51">
        <f t="shared" si="16"/>
        <v>0.17946129836425775</v>
      </c>
      <c r="V459" s="44"/>
    </row>
    <row r="460" spans="1:22" x14ac:dyDescent="0.25">
      <c r="A460" s="47">
        <v>2005</v>
      </c>
      <c r="B460" s="47" t="s">
        <v>305</v>
      </c>
      <c r="C460" s="47" t="s">
        <v>228</v>
      </c>
      <c r="D460" s="55">
        <v>12238</v>
      </c>
      <c r="E460" s="55">
        <v>11732</v>
      </c>
      <c r="F460" s="55">
        <v>506</v>
      </c>
      <c r="G460" s="55">
        <v>721</v>
      </c>
      <c r="H460" s="55">
        <v>10552</v>
      </c>
      <c r="I460" s="55">
        <v>74</v>
      </c>
      <c r="J460" s="55">
        <v>384</v>
      </c>
      <c r="K460" s="55">
        <v>261</v>
      </c>
      <c r="L460" s="55">
        <v>86</v>
      </c>
      <c r="M460" s="55">
        <v>18</v>
      </c>
      <c r="N460" s="55">
        <v>25</v>
      </c>
      <c r="O460" s="55">
        <v>117</v>
      </c>
      <c r="P460" s="55">
        <v>64</v>
      </c>
      <c r="Q460" s="55">
        <v>365</v>
      </c>
      <c r="R460" s="47" t="s">
        <v>306</v>
      </c>
      <c r="S460" s="56" t="s">
        <v>307</v>
      </c>
      <c r="T460" s="50">
        <f t="shared" si="15"/>
        <v>1.9592606102456236</v>
      </c>
      <c r="U460" s="51">
        <f t="shared" si="16"/>
        <v>0.18092792105313207</v>
      </c>
      <c r="V460" s="44"/>
    </row>
    <row r="461" spans="1:22" x14ac:dyDescent="0.25">
      <c r="A461" s="47">
        <v>2006</v>
      </c>
      <c r="B461" s="47" t="s">
        <v>305</v>
      </c>
      <c r="C461" s="47" t="s">
        <v>228</v>
      </c>
      <c r="D461" s="55">
        <v>12270</v>
      </c>
      <c r="E461" s="55">
        <v>11754</v>
      </c>
      <c r="F461" s="55">
        <v>516</v>
      </c>
      <c r="G461" s="55">
        <v>692</v>
      </c>
      <c r="H461" s="55">
        <v>10569</v>
      </c>
      <c r="I461" s="55">
        <v>80</v>
      </c>
      <c r="J461" s="55">
        <v>412</v>
      </c>
      <c r="K461" s="55">
        <v>261</v>
      </c>
      <c r="L461" s="55">
        <v>99</v>
      </c>
      <c r="M461" s="55">
        <v>17</v>
      </c>
      <c r="N461" s="55">
        <v>25</v>
      </c>
      <c r="O461" s="55">
        <v>114</v>
      </c>
      <c r="P461" s="55">
        <v>64</v>
      </c>
      <c r="Q461" s="55">
        <v>365</v>
      </c>
      <c r="R461" s="47" t="s">
        <v>306</v>
      </c>
      <c r="S461" s="56" t="s">
        <v>307</v>
      </c>
      <c r="T461" s="50">
        <f t="shared" si="15"/>
        <v>1.9996649477463362</v>
      </c>
      <c r="U461" s="51">
        <f t="shared" si="16"/>
        <v>0.18830844812927244</v>
      </c>
      <c r="V461" s="44"/>
    </row>
    <row r="462" spans="1:22" x14ac:dyDescent="0.25">
      <c r="A462" s="59">
        <v>2007</v>
      </c>
      <c r="B462" s="59" t="s">
        <v>305</v>
      </c>
      <c r="C462" s="59" t="s">
        <v>228</v>
      </c>
      <c r="D462" s="60">
        <v>12853</v>
      </c>
      <c r="E462" s="60">
        <v>12316</v>
      </c>
      <c r="F462" s="60">
        <v>536</v>
      </c>
      <c r="G462" s="60">
        <v>738</v>
      </c>
      <c r="H462" s="60">
        <v>11054</v>
      </c>
      <c r="I462" s="60">
        <v>81</v>
      </c>
      <c r="J462" s="60">
        <v>444</v>
      </c>
      <c r="K462" s="60">
        <v>261</v>
      </c>
      <c r="L462" s="60">
        <v>107</v>
      </c>
      <c r="M462" s="60">
        <v>19</v>
      </c>
      <c r="N462" s="60">
        <v>30</v>
      </c>
      <c r="O462" s="60">
        <v>119</v>
      </c>
      <c r="P462" s="60">
        <v>62</v>
      </c>
      <c r="Q462" s="60">
        <v>349</v>
      </c>
      <c r="R462" s="59" t="s">
        <v>306</v>
      </c>
      <c r="S462" s="61" t="s">
        <v>307</v>
      </c>
      <c r="T462" s="50">
        <f t="shared" si="15"/>
        <v>2.0751062991014164</v>
      </c>
      <c r="U462" s="51">
        <f t="shared" si="16"/>
        <v>0.20298689817810059</v>
      </c>
      <c r="V462" s="44"/>
    </row>
    <row r="463" spans="1:22" x14ac:dyDescent="0.25">
      <c r="A463" s="47">
        <v>2008</v>
      </c>
      <c r="B463" s="47" t="s">
        <v>305</v>
      </c>
      <c r="C463" s="47" t="s">
        <v>228</v>
      </c>
      <c r="D463" s="55">
        <v>12675</v>
      </c>
      <c r="E463" s="55">
        <v>12133</v>
      </c>
      <c r="F463" s="55">
        <v>542</v>
      </c>
      <c r="G463" s="55">
        <v>695</v>
      </c>
      <c r="H463" s="55">
        <v>10883</v>
      </c>
      <c r="I463" s="55">
        <v>80</v>
      </c>
      <c r="J463" s="55">
        <v>474</v>
      </c>
      <c r="K463" s="55">
        <v>251</v>
      </c>
      <c r="L463" s="55">
        <v>106</v>
      </c>
      <c r="M463" s="55">
        <v>16</v>
      </c>
      <c r="N463" s="55">
        <v>29</v>
      </c>
      <c r="O463" s="55">
        <v>139</v>
      </c>
      <c r="P463" s="55">
        <v>62</v>
      </c>
      <c r="Q463" s="55">
        <v>366</v>
      </c>
      <c r="R463" s="47" t="s">
        <v>306</v>
      </c>
      <c r="S463" s="56" t="s">
        <v>307</v>
      </c>
      <c r="T463" s="50">
        <f t="shared" si="15"/>
        <v>2.0596300209031302</v>
      </c>
      <c r="U463" s="51">
        <f t="shared" si="16"/>
        <v>0.2037283035176331</v>
      </c>
      <c r="V463" s="44"/>
    </row>
    <row r="464" spans="1:22" x14ac:dyDescent="0.25">
      <c r="A464" s="59">
        <v>2009</v>
      </c>
      <c r="B464" s="59" t="s">
        <v>305</v>
      </c>
      <c r="C464" s="59" t="s">
        <v>228</v>
      </c>
      <c r="D464" s="60">
        <v>12480</v>
      </c>
      <c r="E464" s="60">
        <v>11946</v>
      </c>
      <c r="F464" s="60">
        <v>534</v>
      </c>
      <c r="G464" s="60">
        <v>708</v>
      </c>
      <c r="H464" s="60">
        <v>10650</v>
      </c>
      <c r="I464" s="60">
        <v>95</v>
      </c>
      <c r="J464" s="60">
        <v>493</v>
      </c>
      <c r="K464" s="60">
        <v>245</v>
      </c>
      <c r="L464" s="60">
        <v>104</v>
      </c>
      <c r="M464" s="60">
        <v>15</v>
      </c>
      <c r="N464" s="60">
        <v>27</v>
      </c>
      <c r="O464" s="60">
        <v>144</v>
      </c>
      <c r="P464" s="60">
        <v>63</v>
      </c>
      <c r="Q464" s="60">
        <v>365</v>
      </c>
      <c r="R464" s="59" t="s">
        <v>306</v>
      </c>
      <c r="S464" s="61" t="s">
        <v>307</v>
      </c>
      <c r="T464" s="50">
        <f t="shared" si="15"/>
        <v>2.0434357111565418</v>
      </c>
      <c r="U464" s="51">
        <f t="shared" si="16"/>
        <v>0.19914302723076077</v>
      </c>
      <c r="V464" s="44"/>
    </row>
    <row r="465" spans="1:22" x14ac:dyDescent="0.25">
      <c r="A465" s="47">
        <v>2010</v>
      </c>
      <c r="B465" s="47" t="s">
        <v>305</v>
      </c>
      <c r="C465" s="47" t="s">
        <v>228</v>
      </c>
      <c r="D465" s="55">
        <v>12561</v>
      </c>
      <c r="E465" s="55">
        <v>12024</v>
      </c>
      <c r="F465" s="55">
        <v>537</v>
      </c>
      <c r="G465" s="55">
        <v>670</v>
      </c>
      <c r="H465" s="55">
        <v>10755</v>
      </c>
      <c r="I465" s="55">
        <v>79</v>
      </c>
      <c r="J465" s="55">
        <v>520</v>
      </c>
      <c r="K465" s="55">
        <v>243</v>
      </c>
      <c r="L465" s="55">
        <v>101</v>
      </c>
      <c r="M465" s="55">
        <v>16</v>
      </c>
      <c r="N465" s="55">
        <v>26</v>
      </c>
      <c r="O465" s="55">
        <v>151</v>
      </c>
      <c r="P465" s="55">
        <v>64</v>
      </c>
      <c r="Q465" s="55">
        <v>365</v>
      </c>
      <c r="R465" s="47" t="s">
        <v>306</v>
      </c>
      <c r="S465" s="56" t="s">
        <v>307</v>
      </c>
      <c r="T465" s="50">
        <f t="shared" si="15"/>
        <v>2.03333908223129</v>
      </c>
      <c r="U465" s="51">
        <f t="shared" si="16"/>
        <v>0.19927231340637197</v>
      </c>
      <c r="V465" s="44"/>
    </row>
    <row r="466" spans="1:22" x14ac:dyDescent="0.25">
      <c r="A466" s="59">
        <v>2011</v>
      </c>
      <c r="B466" s="59" t="s">
        <v>305</v>
      </c>
      <c r="C466" s="59" t="s">
        <v>228</v>
      </c>
      <c r="D466" s="60">
        <v>12578</v>
      </c>
      <c r="E466" s="60">
        <v>12014</v>
      </c>
      <c r="F466" s="60">
        <v>565</v>
      </c>
      <c r="G466" s="60">
        <v>741</v>
      </c>
      <c r="H466" s="60">
        <v>10656</v>
      </c>
      <c r="I466" s="60">
        <v>77</v>
      </c>
      <c r="J466" s="60">
        <v>539</v>
      </c>
      <c r="K466" s="60">
        <v>249</v>
      </c>
      <c r="L466" s="60">
        <v>104</v>
      </c>
      <c r="M466" s="60">
        <v>17</v>
      </c>
      <c r="N466" s="60">
        <v>26</v>
      </c>
      <c r="O466" s="60">
        <v>168</v>
      </c>
      <c r="P466" s="60">
        <v>70</v>
      </c>
      <c r="Q466" s="60">
        <v>365</v>
      </c>
      <c r="R466" s="59" t="s">
        <v>306</v>
      </c>
      <c r="S466" s="61" t="s">
        <v>307</v>
      </c>
      <c r="T466" s="50">
        <f t="shared" si="15"/>
        <v>2.0278934992796982</v>
      </c>
      <c r="U466" s="51">
        <f t="shared" si="16"/>
        <v>0.20910116844447785</v>
      </c>
      <c r="V466" s="44"/>
    </row>
    <row r="467" spans="1:22" x14ac:dyDescent="0.25">
      <c r="A467" s="47">
        <v>2012</v>
      </c>
      <c r="B467" s="47" t="s">
        <v>305</v>
      </c>
      <c r="C467" s="47" t="s">
        <v>228</v>
      </c>
      <c r="D467" s="55">
        <v>12346</v>
      </c>
      <c r="E467" s="55">
        <v>11788</v>
      </c>
      <c r="F467" s="55">
        <v>558</v>
      </c>
      <c r="G467" s="55">
        <v>706</v>
      </c>
      <c r="H467" s="55">
        <v>10455</v>
      </c>
      <c r="I467" s="55">
        <v>73</v>
      </c>
      <c r="J467" s="55">
        <v>554</v>
      </c>
      <c r="K467" s="55">
        <v>246</v>
      </c>
      <c r="L467" s="55">
        <v>102</v>
      </c>
      <c r="M467" s="55">
        <v>16</v>
      </c>
      <c r="N467" s="55">
        <v>24</v>
      </c>
      <c r="O467" s="55">
        <v>171</v>
      </c>
      <c r="P467" s="55">
        <v>80</v>
      </c>
      <c r="Q467" s="55">
        <v>366</v>
      </c>
      <c r="R467" s="47" t="s">
        <v>306</v>
      </c>
      <c r="S467" s="56" t="s">
        <v>307</v>
      </c>
      <c r="T467" s="50">
        <f t="shared" si="15"/>
        <v>2.0063658728966347</v>
      </c>
      <c r="U467" s="51">
        <f t="shared" si="16"/>
        <v>0.2043182686664288</v>
      </c>
      <c r="V467" s="44"/>
    </row>
    <row r="468" spans="1:22" x14ac:dyDescent="0.25">
      <c r="A468" s="47">
        <v>2013</v>
      </c>
      <c r="B468" s="47" t="s">
        <v>305</v>
      </c>
      <c r="C468" s="47" t="s">
        <v>228</v>
      </c>
      <c r="D468" s="55">
        <v>12285</v>
      </c>
      <c r="E468" s="55">
        <v>11731</v>
      </c>
      <c r="F468" s="55">
        <v>554</v>
      </c>
      <c r="G468" s="55">
        <v>679</v>
      </c>
      <c r="H468" s="55">
        <v>10416</v>
      </c>
      <c r="I468" s="55">
        <v>75</v>
      </c>
      <c r="J468" s="55">
        <v>562</v>
      </c>
      <c r="K468" s="55">
        <v>239</v>
      </c>
      <c r="L468" s="55">
        <v>101</v>
      </c>
      <c r="M468" s="55">
        <v>16</v>
      </c>
      <c r="N468" s="55">
        <v>25</v>
      </c>
      <c r="O468" s="55">
        <v>172</v>
      </c>
      <c r="P468" s="55">
        <v>78</v>
      </c>
      <c r="Q468" s="55">
        <v>365</v>
      </c>
      <c r="R468" s="47" t="s">
        <v>306</v>
      </c>
      <c r="S468" s="56" t="s">
        <v>307</v>
      </c>
      <c r="T468" s="50">
        <f t="shared" si="15"/>
        <v>2.0254389785297517</v>
      </c>
      <c r="U468" s="51">
        <f t="shared" si="16"/>
        <v>0.20478200792425058</v>
      </c>
      <c r="V468" s="44"/>
    </row>
    <row r="469" spans="1:22" x14ac:dyDescent="0.25">
      <c r="A469" s="47">
        <v>2014</v>
      </c>
      <c r="B469" s="47" t="s">
        <v>305</v>
      </c>
      <c r="C469" s="47" t="s">
        <v>228</v>
      </c>
      <c r="D469" s="55">
        <v>12248</v>
      </c>
      <c r="E469" s="55">
        <v>11728</v>
      </c>
      <c r="F469" s="55">
        <v>520</v>
      </c>
      <c r="G469" s="55">
        <v>676</v>
      </c>
      <c r="H469" s="55">
        <v>10532</v>
      </c>
      <c r="I469" s="55">
        <v>82</v>
      </c>
      <c r="J469" s="55">
        <v>439</v>
      </c>
      <c r="K469" s="55">
        <v>231</v>
      </c>
      <c r="L469" s="55">
        <v>82</v>
      </c>
      <c r="M469" s="55">
        <v>15</v>
      </c>
      <c r="N469" s="55">
        <v>22</v>
      </c>
      <c r="O469" s="55">
        <v>170</v>
      </c>
      <c r="P469" s="55">
        <v>70</v>
      </c>
      <c r="Q469" s="55">
        <v>365</v>
      </c>
      <c r="R469" s="47" t="s">
        <v>306</v>
      </c>
      <c r="S469" s="56" t="s">
        <v>307</v>
      </c>
      <c r="T469" s="50">
        <f t="shared" si="15"/>
        <v>1.9510652653620792</v>
      </c>
      <c r="U469" s="51">
        <f t="shared" si="16"/>
        <v>0.18515609368286129</v>
      </c>
      <c r="V469" s="44"/>
    </row>
    <row r="470" spans="1:22" x14ac:dyDescent="0.25">
      <c r="A470" s="47">
        <v>2015</v>
      </c>
      <c r="B470" s="47" t="s">
        <v>305</v>
      </c>
      <c r="C470" s="47" t="s">
        <v>228</v>
      </c>
      <c r="D470" s="55">
        <v>12494</v>
      </c>
      <c r="E470" s="55">
        <v>12019</v>
      </c>
      <c r="F470" s="55">
        <v>475</v>
      </c>
      <c r="G470" s="55">
        <v>548</v>
      </c>
      <c r="H470" s="55">
        <v>11144</v>
      </c>
      <c r="I470" s="55">
        <v>92</v>
      </c>
      <c r="J470" s="55">
        <v>235</v>
      </c>
      <c r="K470" s="55">
        <v>213</v>
      </c>
      <c r="L470" s="55">
        <v>65</v>
      </c>
      <c r="M470" s="55">
        <v>14</v>
      </c>
      <c r="N470" s="55">
        <v>17</v>
      </c>
      <c r="O470" s="55">
        <v>167</v>
      </c>
      <c r="P470" s="55">
        <v>70</v>
      </c>
      <c r="Q470" s="55">
        <v>365</v>
      </c>
      <c r="R470" s="47" t="s">
        <v>306</v>
      </c>
      <c r="S470" s="56" t="s">
        <v>307</v>
      </c>
      <c r="T470" s="50">
        <f t="shared" si="15"/>
        <v>1.8790152849469866</v>
      </c>
      <c r="U470" s="51">
        <f t="shared" si="16"/>
        <v>0.1628871375138419</v>
      </c>
      <c r="V470" s="44"/>
    </row>
    <row r="471" spans="1:22" x14ac:dyDescent="0.25">
      <c r="A471" s="47">
        <v>2016</v>
      </c>
      <c r="B471" s="47" t="s">
        <v>305</v>
      </c>
      <c r="C471" s="47" t="s">
        <v>228</v>
      </c>
      <c r="D471" s="55">
        <v>12632</v>
      </c>
      <c r="E471" s="55">
        <v>12114</v>
      </c>
      <c r="F471" s="55">
        <v>518</v>
      </c>
      <c r="G471" s="55">
        <v>565</v>
      </c>
      <c r="H471" s="55">
        <v>11193</v>
      </c>
      <c r="I471" s="55">
        <v>105</v>
      </c>
      <c r="J471" s="55">
        <v>251</v>
      </c>
      <c r="K471" s="55">
        <v>224</v>
      </c>
      <c r="L471" s="55">
        <v>74</v>
      </c>
      <c r="M471" s="55">
        <v>18</v>
      </c>
      <c r="N471" s="55">
        <v>22</v>
      </c>
      <c r="O471" s="55">
        <v>180</v>
      </c>
      <c r="P471" s="55">
        <v>50</v>
      </c>
      <c r="Q471" s="55">
        <v>366</v>
      </c>
      <c r="R471" s="47" t="s">
        <v>306</v>
      </c>
      <c r="S471" s="56" t="s">
        <v>307</v>
      </c>
      <c r="T471" s="50">
        <f t="shared" si="15"/>
        <v>1.9542721828622707</v>
      </c>
      <c r="U471" s="51">
        <f t="shared" si="16"/>
        <v>0.18474712080688477</v>
      </c>
      <c r="V471" s="44"/>
    </row>
    <row r="472" spans="1:22" x14ac:dyDescent="0.25">
      <c r="A472" s="59">
        <v>2017</v>
      </c>
      <c r="B472" s="59" t="s">
        <v>305</v>
      </c>
      <c r="C472" s="59" t="s">
        <v>228</v>
      </c>
      <c r="D472" s="60">
        <v>8355</v>
      </c>
      <c r="E472" s="60">
        <v>8010</v>
      </c>
      <c r="F472" s="60">
        <v>345</v>
      </c>
      <c r="G472" s="60">
        <v>312</v>
      </c>
      <c r="H472" s="60">
        <v>7449</v>
      </c>
      <c r="I472" s="60">
        <v>69</v>
      </c>
      <c r="J472" s="60">
        <v>180</v>
      </c>
      <c r="K472" s="60">
        <v>152</v>
      </c>
      <c r="L472" s="60">
        <v>53</v>
      </c>
      <c r="M472" s="60">
        <v>12</v>
      </c>
      <c r="N472" s="60">
        <v>17</v>
      </c>
      <c r="O472" s="60">
        <v>112</v>
      </c>
      <c r="P472" s="60">
        <v>75</v>
      </c>
      <c r="Q472" s="60">
        <v>364</v>
      </c>
      <c r="R472" s="59" t="s">
        <v>306</v>
      </c>
      <c r="S472" s="61" t="s">
        <v>307</v>
      </c>
      <c r="T472" s="50">
        <f t="shared" si="15"/>
        <v>1.996922349874684</v>
      </c>
      <c r="U472" s="51">
        <f t="shared" si="16"/>
        <v>0.12573122345398477</v>
      </c>
      <c r="V472" s="44"/>
    </row>
    <row r="473" spans="1:22" x14ac:dyDescent="0.25">
      <c r="A473" s="59">
        <v>2018</v>
      </c>
      <c r="B473" s="59" t="s">
        <v>305</v>
      </c>
      <c r="C473" s="59" t="s">
        <v>228</v>
      </c>
      <c r="D473" s="60">
        <v>11752</v>
      </c>
      <c r="E473" s="60">
        <v>11205</v>
      </c>
      <c r="F473" s="60">
        <v>547</v>
      </c>
      <c r="G473" s="60">
        <v>491</v>
      </c>
      <c r="H473" s="60">
        <v>10358</v>
      </c>
      <c r="I473" s="60">
        <v>95</v>
      </c>
      <c r="J473" s="60">
        <v>262</v>
      </c>
      <c r="K473" s="60">
        <v>238</v>
      </c>
      <c r="L473" s="60">
        <v>74</v>
      </c>
      <c r="M473" s="60">
        <v>22</v>
      </c>
      <c r="N473" s="60">
        <v>26</v>
      </c>
      <c r="O473" s="60">
        <v>186</v>
      </c>
      <c r="P473" s="60">
        <v>70</v>
      </c>
      <c r="Q473" s="60">
        <v>192</v>
      </c>
      <c r="R473" s="59" t="s">
        <v>306</v>
      </c>
      <c r="S473" s="61" t="s">
        <v>307</v>
      </c>
      <c r="T473" s="50">
        <f t="shared" si="15"/>
        <v>1.9779795395847641</v>
      </c>
      <c r="U473" s="51">
        <f t="shared" si="16"/>
        <v>0.19745675248789801</v>
      </c>
      <c r="V473" s="44"/>
    </row>
    <row r="474" spans="1:22" x14ac:dyDescent="0.25">
      <c r="A474" s="59">
        <v>2019</v>
      </c>
      <c r="B474" s="59" t="s">
        <v>305</v>
      </c>
      <c r="C474" s="59" t="s">
        <v>228</v>
      </c>
      <c r="D474" s="60">
        <v>14200</v>
      </c>
      <c r="E474" s="60">
        <v>13588</v>
      </c>
      <c r="F474" s="60">
        <v>611</v>
      </c>
      <c r="G474" s="60">
        <v>849</v>
      </c>
      <c r="H474" s="60">
        <v>12317</v>
      </c>
      <c r="I474" s="60">
        <v>131</v>
      </c>
      <c r="J474" s="60">
        <v>291</v>
      </c>
      <c r="K474" s="60">
        <v>251</v>
      </c>
      <c r="L474" s="60">
        <v>85</v>
      </c>
      <c r="M474" s="60">
        <v>25</v>
      </c>
      <c r="N474" s="60">
        <v>29</v>
      </c>
      <c r="O474" s="60">
        <v>221</v>
      </c>
      <c r="P474" s="60">
        <v>66</v>
      </c>
      <c r="Q474" s="60">
        <v>194</v>
      </c>
      <c r="R474" s="59" t="s">
        <v>306</v>
      </c>
      <c r="S474" s="61" t="s">
        <v>307</v>
      </c>
      <c r="T474" s="50">
        <f t="shared" si="15"/>
        <v>2.0111779265708112</v>
      </c>
      <c r="U474" s="51">
        <f t="shared" si="16"/>
        <v>0.22426142264709475</v>
      </c>
      <c r="V474" s="44"/>
    </row>
    <row r="475" spans="1:22" x14ac:dyDescent="0.25">
      <c r="A475" s="59">
        <v>2020</v>
      </c>
      <c r="B475" s="59" t="s">
        <v>305</v>
      </c>
      <c r="C475" s="59" t="s">
        <v>228</v>
      </c>
      <c r="D475" s="60">
        <v>9502</v>
      </c>
      <c r="E475" s="60">
        <v>9090</v>
      </c>
      <c r="F475" s="60">
        <v>388</v>
      </c>
      <c r="G475" s="60">
        <v>456</v>
      </c>
      <c r="H475" s="60">
        <v>7394</v>
      </c>
      <c r="I475" s="60">
        <v>54</v>
      </c>
      <c r="J475" s="60">
        <v>1186</v>
      </c>
      <c r="K475" s="60">
        <v>77</v>
      </c>
      <c r="L475" s="60">
        <v>119</v>
      </c>
      <c r="M475" s="60">
        <v>4</v>
      </c>
      <c r="N475" s="60">
        <v>26</v>
      </c>
      <c r="O475" s="60">
        <v>162</v>
      </c>
      <c r="P475" s="60">
        <v>76</v>
      </c>
      <c r="Q475" s="60">
        <v>344</v>
      </c>
      <c r="R475" s="59" t="s">
        <v>306</v>
      </c>
      <c r="S475" s="61" t="s">
        <v>307</v>
      </c>
      <c r="T475" s="50">
        <f t="shared" si="15"/>
        <v>2.5319321433785036</v>
      </c>
      <c r="U475" s="51">
        <f t="shared" si="16"/>
        <v>0.17928611507263184</v>
      </c>
      <c r="V475" s="44"/>
    </row>
    <row r="476" spans="1:22" x14ac:dyDescent="0.25">
      <c r="A476" s="59">
        <v>2021</v>
      </c>
      <c r="B476" s="59" t="s">
        <v>305</v>
      </c>
      <c r="C476" s="59" t="s">
        <v>228</v>
      </c>
      <c r="D476" s="60">
        <v>11553</v>
      </c>
      <c r="E476" s="60">
        <v>11064</v>
      </c>
      <c r="F476" s="60">
        <v>461</v>
      </c>
      <c r="G476" s="60">
        <v>541</v>
      </c>
      <c r="H476" s="60">
        <v>8976</v>
      </c>
      <c r="I476" s="60">
        <v>67</v>
      </c>
      <c r="J476" s="60">
        <v>1480</v>
      </c>
      <c r="K476" s="60">
        <v>88</v>
      </c>
      <c r="L476" s="60">
        <v>128</v>
      </c>
      <c r="M476" s="60">
        <v>4</v>
      </c>
      <c r="N476" s="60">
        <v>31</v>
      </c>
      <c r="O476" s="60">
        <v>209</v>
      </c>
      <c r="P476" s="60">
        <v>73</v>
      </c>
      <c r="Q476" s="60">
        <v>365</v>
      </c>
      <c r="R476" s="59" t="s">
        <v>306</v>
      </c>
      <c r="S476" s="61" t="s">
        <v>307</v>
      </c>
      <c r="T476" s="50">
        <f t="shared" si="15"/>
        <v>2.478468622622283</v>
      </c>
      <c r="U476" s="51">
        <f t="shared" si="16"/>
        <v>0.2085197613927692</v>
      </c>
      <c r="V476" s="44"/>
    </row>
    <row r="477" spans="1:22" x14ac:dyDescent="0.25">
      <c r="A477" s="59">
        <v>2022</v>
      </c>
      <c r="B477" s="59" t="s">
        <v>305</v>
      </c>
      <c r="C477" s="59" t="s">
        <v>228</v>
      </c>
      <c r="D477" s="60">
        <v>12924</v>
      </c>
      <c r="E477" s="60">
        <v>12432</v>
      </c>
      <c r="F477" s="60">
        <v>464</v>
      </c>
      <c r="G477" s="60">
        <v>658</v>
      </c>
      <c r="H477" s="60">
        <v>10102</v>
      </c>
      <c r="I477" s="60">
        <v>68</v>
      </c>
      <c r="J477" s="60">
        <v>1604</v>
      </c>
      <c r="K477" s="60">
        <v>93</v>
      </c>
      <c r="L477" s="60">
        <v>114</v>
      </c>
      <c r="M477" s="60">
        <v>4</v>
      </c>
      <c r="N477" s="60">
        <v>27</v>
      </c>
      <c r="O477" s="60">
        <v>226</v>
      </c>
      <c r="P477" s="60">
        <v>71</v>
      </c>
      <c r="Q477" s="60">
        <v>365</v>
      </c>
      <c r="R477" s="59" t="s">
        <v>306</v>
      </c>
      <c r="S477" s="61" t="s">
        <v>307</v>
      </c>
      <c r="T477" s="50">
        <f t="shared" si="15"/>
        <v>2.364316211568898</v>
      </c>
      <c r="U477" s="51">
        <f t="shared" si="16"/>
        <v>0.2002102967956543</v>
      </c>
      <c r="V477" s="44"/>
    </row>
    <row r="478" spans="1:22" ht="13.8" thickBot="1" x14ac:dyDescent="0.3">
      <c r="A478" s="66">
        <v>2023</v>
      </c>
      <c r="B478" s="66" t="s">
        <v>305</v>
      </c>
      <c r="C478" s="66" t="s">
        <v>228</v>
      </c>
      <c r="D478" s="67">
        <v>13054</v>
      </c>
      <c r="E478" s="67">
        <v>12545</v>
      </c>
      <c r="F478" s="67">
        <v>475</v>
      </c>
      <c r="G478" s="67">
        <v>693</v>
      </c>
      <c r="H478" s="67">
        <v>10175</v>
      </c>
      <c r="I478" s="67">
        <v>67</v>
      </c>
      <c r="J478" s="67">
        <v>1609</v>
      </c>
      <c r="K478" s="67">
        <v>90</v>
      </c>
      <c r="L478" s="67">
        <v>124</v>
      </c>
      <c r="M478" s="67">
        <v>4</v>
      </c>
      <c r="N478" s="67">
        <v>29</v>
      </c>
      <c r="O478" s="67">
        <v>228</v>
      </c>
      <c r="P478" s="67">
        <v>66</v>
      </c>
      <c r="Q478" s="67">
        <v>364</v>
      </c>
      <c r="R478" s="66" t="s">
        <v>306</v>
      </c>
      <c r="S478" s="68" t="s">
        <v>307</v>
      </c>
      <c r="T478" s="50">
        <f t="shared" si="15"/>
        <v>2.4174135999177628</v>
      </c>
      <c r="U478" s="51">
        <f t="shared" si="16"/>
        <v>0.20955954144287106</v>
      </c>
      <c r="V478" s="44"/>
    </row>
    <row r="479" spans="1:22" x14ac:dyDescent="0.25">
      <c r="A479" s="46">
        <v>2002</v>
      </c>
      <c r="B479" s="46" t="s">
        <v>308</v>
      </c>
      <c r="C479" s="46" t="s">
        <v>228</v>
      </c>
      <c r="D479" s="48">
        <v>5588</v>
      </c>
      <c r="E479" s="48">
        <v>5268</v>
      </c>
      <c r="F479" s="48">
        <v>320</v>
      </c>
      <c r="G479" s="48">
        <v>373</v>
      </c>
      <c r="H479" s="48">
        <v>4730</v>
      </c>
      <c r="I479" s="48">
        <v>27</v>
      </c>
      <c r="J479" s="48">
        <v>138</v>
      </c>
      <c r="K479" s="48">
        <v>186</v>
      </c>
      <c r="L479" s="48">
        <v>51</v>
      </c>
      <c r="M479" s="48">
        <v>9</v>
      </c>
      <c r="N479" s="48">
        <v>19</v>
      </c>
      <c r="O479" s="48">
        <v>55</v>
      </c>
      <c r="P479" s="48">
        <v>72</v>
      </c>
      <c r="Q479" s="48">
        <v>365</v>
      </c>
      <c r="R479" s="46" t="s">
        <v>77</v>
      </c>
      <c r="S479" s="49" t="s">
        <v>309</v>
      </c>
      <c r="T479" s="50">
        <f t="shared" si="15"/>
        <v>1.8921772117614746</v>
      </c>
      <c r="U479" s="51">
        <f t="shared" si="16"/>
        <v>0.11050314916687011</v>
      </c>
      <c r="V479" s="52">
        <f>IF(SLOPE(U479:U500,A479:A500)&gt;0,SLOPE(U479:U500,A479:A500),0)</f>
        <v>1.1575519269192134E-3</v>
      </c>
    </row>
    <row r="480" spans="1:22" x14ac:dyDescent="0.25">
      <c r="A480" s="47">
        <v>2003</v>
      </c>
      <c r="B480" s="47" t="s">
        <v>308</v>
      </c>
      <c r="C480" s="47" t="s">
        <v>228</v>
      </c>
      <c r="D480" s="55">
        <v>5720</v>
      </c>
      <c r="E480" s="55">
        <v>5394</v>
      </c>
      <c r="F480" s="55">
        <v>327</v>
      </c>
      <c r="G480" s="55">
        <v>391</v>
      </c>
      <c r="H480" s="55">
        <v>4814</v>
      </c>
      <c r="I480" s="55">
        <v>30</v>
      </c>
      <c r="J480" s="55">
        <v>158</v>
      </c>
      <c r="K480" s="55">
        <v>181</v>
      </c>
      <c r="L480" s="55">
        <v>61</v>
      </c>
      <c r="M480" s="55">
        <v>13</v>
      </c>
      <c r="N480" s="55">
        <v>18</v>
      </c>
      <c r="O480" s="55">
        <v>54</v>
      </c>
      <c r="P480" s="55">
        <v>72</v>
      </c>
      <c r="Q480" s="55">
        <v>365</v>
      </c>
      <c r="R480" s="47" t="s">
        <v>77</v>
      </c>
      <c r="S480" s="56" t="s">
        <v>309</v>
      </c>
      <c r="T480" s="50">
        <f t="shared" si="15"/>
        <v>1.9947216236919441</v>
      </c>
      <c r="U480" s="51">
        <f t="shared" si="16"/>
        <v>0.11903999969787599</v>
      </c>
      <c r="V480" s="44"/>
    </row>
    <row r="481" spans="1:22" x14ac:dyDescent="0.25">
      <c r="A481" s="47">
        <v>2004</v>
      </c>
      <c r="B481" s="47" t="s">
        <v>308</v>
      </c>
      <c r="C481" s="47" t="s">
        <v>228</v>
      </c>
      <c r="D481" s="55">
        <v>5727</v>
      </c>
      <c r="E481" s="55">
        <v>5407</v>
      </c>
      <c r="F481" s="55">
        <v>320</v>
      </c>
      <c r="G481" s="55">
        <v>342</v>
      </c>
      <c r="H481" s="55">
        <v>4864</v>
      </c>
      <c r="I481" s="55">
        <v>31</v>
      </c>
      <c r="J481" s="55">
        <v>170</v>
      </c>
      <c r="K481" s="55">
        <v>168</v>
      </c>
      <c r="L481" s="55">
        <v>63</v>
      </c>
      <c r="M481" s="55">
        <v>14</v>
      </c>
      <c r="N481" s="55">
        <v>21</v>
      </c>
      <c r="O481" s="55">
        <v>55</v>
      </c>
      <c r="P481" s="55">
        <v>72</v>
      </c>
      <c r="Q481" s="55">
        <v>366</v>
      </c>
      <c r="R481" s="47" t="s">
        <v>77</v>
      </c>
      <c r="S481" s="56" t="s">
        <v>309</v>
      </c>
      <c r="T481" s="50">
        <f t="shared" si="15"/>
        <v>2.1022538476866721</v>
      </c>
      <c r="U481" s="51">
        <f t="shared" si="16"/>
        <v>0.12277162470490165</v>
      </c>
      <c r="V481" s="44"/>
    </row>
    <row r="482" spans="1:22" x14ac:dyDescent="0.25">
      <c r="A482" s="47">
        <v>2005</v>
      </c>
      <c r="B482" s="47" t="s">
        <v>308</v>
      </c>
      <c r="C482" s="47" t="s">
        <v>228</v>
      </c>
      <c r="D482" s="55">
        <v>5841</v>
      </c>
      <c r="E482" s="55">
        <v>5525</v>
      </c>
      <c r="F482" s="55">
        <v>316</v>
      </c>
      <c r="G482" s="55">
        <v>354</v>
      </c>
      <c r="H482" s="55">
        <v>4965</v>
      </c>
      <c r="I482" s="55">
        <v>31</v>
      </c>
      <c r="J482" s="55">
        <v>175</v>
      </c>
      <c r="K482" s="55">
        <v>160</v>
      </c>
      <c r="L482" s="55">
        <v>62</v>
      </c>
      <c r="M482" s="55">
        <v>14</v>
      </c>
      <c r="N482" s="55">
        <v>21</v>
      </c>
      <c r="O482" s="55">
        <v>59</v>
      </c>
      <c r="P482" s="55">
        <v>73</v>
      </c>
      <c r="Q482" s="55">
        <v>365</v>
      </c>
      <c r="R482" s="47" t="s">
        <v>77</v>
      </c>
      <c r="S482" s="56" t="s">
        <v>309</v>
      </c>
      <c r="T482" s="50">
        <f t="shared" si="15"/>
        <v>2.1257394911367684</v>
      </c>
      <c r="U482" s="51">
        <f t="shared" si="16"/>
        <v>0.12259139645385743</v>
      </c>
      <c r="V482" s="44"/>
    </row>
    <row r="483" spans="1:22" x14ac:dyDescent="0.25">
      <c r="A483" s="47">
        <v>2006</v>
      </c>
      <c r="B483" s="47" t="s">
        <v>308</v>
      </c>
      <c r="C483" s="47" t="s">
        <v>228</v>
      </c>
      <c r="D483" s="55">
        <v>5845</v>
      </c>
      <c r="E483" s="55">
        <v>5518</v>
      </c>
      <c r="F483" s="55">
        <v>327</v>
      </c>
      <c r="G483" s="55">
        <v>344</v>
      </c>
      <c r="H483" s="55">
        <v>4962</v>
      </c>
      <c r="I483" s="55">
        <v>35</v>
      </c>
      <c r="J483" s="55">
        <v>177</v>
      </c>
      <c r="K483" s="55">
        <v>164</v>
      </c>
      <c r="L483" s="55">
        <v>72</v>
      </c>
      <c r="M483" s="55">
        <v>13</v>
      </c>
      <c r="N483" s="55">
        <v>19</v>
      </c>
      <c r="O483" s="55">
        <v>59</v>
      </c>
      <c r="P483" s="55">
        <v>72</v>
      </c>
      <c r="Q483" s="55">
        <v>365</v>
      </c>
      <c r="R483" s="47" t="s">
        <v>77</v>
      </c>
      <c r="S483" s="56" t="s">
        <v>309</v>
      </c>
      <c r="T483" s="50">
        <f t="shared" si="15"/>
        <v>2.1259103384222091</v>
      </c>
      <c r="U483" s="51">
        <f t="shared" si="16"/>
        <v>0.12686901422119137</v>
      </c>
      <c r="V483" s="44"/>
    </row>
    <row r="484" spans="1:22" x14ac:dyDescent="0.25">
      <c r="A484" s="59">
        <v>2007</v>
      </c>
      <c r="B484" s="59" t="s">
        <v>308</v>
      </c>
      <c r="C484" s="59" t="s">
        <v>228</v>
      </c>
      <c r="D484" s="60">
        <v>6100</v>
      </c>
      <c r="E484" s="60">
        <v>5744</v>
      </c>
      <c r="F484" s="60">
        <v>356</v>
      </c>
      <c r="G484" s="60">
        <v>377</v>
      </c>
      <c r="H484" s="60">
        <v>5060</v>
      </c>
      <c r="I484" s="60">
        <v>33</v>
      </c>
      <c r="J484" s="60">
        <v>274</v>
      </c>
      <c r="K484" s="60">
        <v>177</v>
      </c>
      <c r="L484" s="60">
        <v>82</v>
      </c>
      <c r="M484" s="60">
        <v>14</v>
      </c>
      <c r="N484" s="60">
        <v>25</v>
      </c>
      <c r="O484" s="60">
        <v>58</v>
      </c>
      <c r="P484" s="60">
        <v>72</v>
      </c>
      <c r="Q484" s="60">
        <v>344</v>
      </c>
      <c r="R484" s="59" t="s">
        <v>77</v>
      </c>
      <c r="S484" s="61" t="s">
        <v>309</v>
      </c>
      <c r="T484" s="50">
        <f t="shared" si="15"/>
        <v>2.2017984591709094</v>
      </c>
      <c r="U484" s="51">
        <f t="shared" si="16"/>
        <v>0.14305084589233397</v>
      </c>
      <c r="V484" s="44"/>
    </row>
    <row r="485" spans="1:22" x14ac:dyDescent="0.25">
      <c r="A485" s="47">
        <v>2008</v>
      </c>
      <c r="B485" s="47" t="s">
        <v>308</v>
      </c>
      <c r="C485" s="47" t="s">
        <v>228</v>
      </c>
      <c r="D485" s="55">
        <v>5811</v>
      </c>
      <c r="E485" s="55">
        <v>5486</v>
      </c>
      <c r="F485" s="55">
        <v>326</v>
      </c>
      <c r="G485" s="55">
        <v>331</v>
      </c>
      <c r="H485" s="55">
        <v>4851</v>
      </c>
      <c r="I485" s="55">
        <v>33</v>
      </c>
      <c r="J485" s="55">
        <v>272</v>
      </c>
      <c r="K485" s="55">
        <v>159</v>
      </c>
      <c r="L485" s="55">
        <v>73</v>
      </c>
      <c r="M485" s="55">
        <v>12</v>
      </c>
      <c r="N485" s="55">
        <v>23</v>
      </c>
      <c r="O485" s="55">
        <v>59</v>
      </c>
      <c r="P485" s="55">
        <v>72</v>
      </c>
      <c r="Q485" s="55">
        <v>366</v>
      </c>
      <c r="R485" s="47" t="s">
        <v>77</v>
      </c>
      <c r="S485" s="56" t="s">
        <v>309</v>
      </c>
      <c r="T485" s="50">
        <f t="shared" si="15"/>
        <v>2.1910456295832534</v>
      </c>
      <c r="U485" s="51">
        <f t="shared" si="16"/>
        <v>0.13035625973205567</v>
      </c>
      <c r="V485" s="44"/>
    </row>
    <row r="486" spans="1:22" x14ac:dyDescent="0.25">
      <c r="A486" s="47">
        <v>2009</v>
      </c>
      <c r="B486" s="47" t="s">
        <v>308</v>
      </c>
      <c r="C486" s="47" t="s">
        <v>228</v>
      </c>
      <c r="D486" s="55">
        <v>6154</v>
      </c>
      <c r="E486" s="55">
        <v>5811</v>
      </c>
      <c r="F486" s="55">
        <v>343</v>
      </c>
      <c r="G486" s="55">
        <v>371</v>
      </c>
      <c r="H486" s="55">
        <v>5102</v>
      </c>
      <c r="I486" s="55">
        <v>33</v>
      </c>
      <c r="J486" s="55">
        <v>305</v>
      </c>
      <c r="K486" s="55">
        <v>169</v>
      </c>
      <c r="L486" s="55">
        <v>79</v>
      </c>
      <c r="M486" s="55">
        <v>11</v>
      </c>
      <c r="N486" s="55">
        <v>21</v>
      </c>
      <c r="O486" s="55">
        <v>63</v>
      </c>
      <c r="P486" s="55">
        <v>73</v>
      </c>
      <c r="Q486" s="55">
        <v>365</v>
      </c>
      <c r="R486" s="47" t="s">
        <v>77</v>
      </c>
      <c r="S486" s="56" t="s">
        <v>309</v>
      </c>
      <c r="T486" s="50">
        <f t="shared" si="15"/>
        <v>2.1417379929789995</v>
      </c>
      <c r="U486" s="51">
        <f t="shared" si="16"/>
        <v>0.13406744401550291</v>
      </c>
      <c r="V486" s="44"/>
    </row>
    <row r="487" spans="1:22" x14ac:dyDescent="0.25">
      <c r="A487" s="59">
        <v>2010</v>
      </c>
      <c r="B487" s="59" t="s">
        <v>308</v>
      </c>
      <c r="C487" s="59" t="s">
        <v>228</v>
      </c>
      <c r="D487" s="60">
        <v>6172</v>
      </c>
      <c r="E487" s="60">
        <v>5848</v>
      </c>
      <c r="F487" s="60">
        <v>324</v>
      </c>
      <c r="G487" s="60">
        <v>341</v>
      </c>
      <c r="H487" s="60">
        <v>5137</v>
      </c>
      <c r="I487" s="60">
        <v>31</v>
      </c>
      <c r="J487" s="60">
        <v>339</v>
      </c>
      <c r="K487" s="60">
        <v>149</v>
      </c>
      <c r="L487" s="60">
        <v>72</v>
      </c>
      <c r="M487" s="60">
        <v>12</v>
      </c>
      <c r="N487" s="60">
        <v>21</v>
      </c>
      <c r="O487" s="60">
        <v>70</v>
      </c>
      <c r="P487" s="60">
        <v>74</v>
      </c>
      <c r="Q487" s="60">
        <v>365</v>
      </c>
      <c r="R487" s="59" t="s">
        <v>77</v>
      </c>
      <c r="S487" s="61" t="s">
        <v>309</v>
      </c>
      <c r="T487" s="50">
        <f t="shared" si="15"/>
        <v>2.1906828552999609</v>
      </c>
      <c r="U487" s="51">
        <f t="shared" si="16"/>
        <v>0.12953507723388666</v>
      </c>
      <c r="V487" s="44"/>
    </row>
    <row r="488" spans="1:22" x14ac:dyDescent="0.25">
      <c r="A488" s="47">
        <v>2011</v>
      </c>
      <c r="B488" s="47" t="s">
        <v>308</v>
      </c>
      <c r="C488" s="47" t="s">
        <v>228</v>
      </c>
      <c r="D488" s="55">
        <v>6229</v>
      </c>
      <c r="E488" s="55">
        <v>5915</v>
      </c>
      <c r="F488" s="55">
        <v>314</v>
      </c>
      <c r="G488" s="55">
        <v>385</v>
      </c>
      <c r="H488" s="55">
        <v>5158</v>
      </c>
      <c r="I488" s="55">
        <v>31</v>
      </c>
      <c r="J488" s="55">
        <v>341</v>
      </c>
      <c r="K488" s="55">
        <v>144</v>
      </c>
      <c r="L488" s="55">
        <v>64</v>
      </c>
      <c r="M488" s="55">
        <v>13</v>
      </c>
      <c r="N488" s="55">
        <v>20</v>
      </c>
      <c r="O488" s="55">
        <v>74</v>
      </c>
      <c r="P488" s="55">
        <v>79</v>
      </c>
      <c r="Q488" s="55">
        <v>365</v>
      </c>
      <c r="R488" s="47" t="s">
        <v>77</v>
      </c>
      <c r="S488" s="56" t="s">
        <v>309</v>
      </c>
      <c r="T488" s="50">
        <f t="shared" si="15"/>
        <v>2.1643607235863094</v>
      </c>
      <c r="U488" s="51">
        <f t="shared" si="16"/>
        <v>0.12402869126511344</v>
      </c>
      <c r="V488" s="44"/>
    </row>
    <row r="489" spans="1:22" x14ac:dyDescent="0.25">
      <c r="A489" s="47">
        <v>2012</v>
      </c>
      <c r="B489" s="47" t="s">
        <v>308</v>
      </c>
      <c r="C489" s="47" t="s">
        <v>228</v>
      </c>
      <c r="D489" s="55">
        <v>6086</v>
      </c>
      <c r="E489" s="55">
        <v>5770</v>
      </c>
      <c r="F489" s="55">
        <v>316</v>
      </c>
      <c r="G489" s="55">
        <v>367</v>
      </c>
      <c r="H489" s="55">
        <v>5020</v>
      </c>
      <c r="I489" s="55">
        <v>32</v>
      </c>
      <c r="J489" s="55">
        <v>351</v>
      </c>
      <c r="K489" s="55">
        <v>143</v>
      </c>
      <c r="L489" s="55">
        <v>65</v>
      </c>
      <c r="M489" s="55">
        <v>12</v>
      </c>
      <c r="N489" s="55">
        <v>19</v>
      </c>
      <c r="O489" s="55">
        <v>77</v>
      </c>
      <c r="P489" s="55">
        <v>89</v>
      </c>
      <c r="Q489" s="55">
        <v>366</v>
      </c>
      <c r="R489" s="47" t="s">
        <v>77</v>
      </c>
      <c r="S489" s="56" t="s">
        <v>309</v>
      </c>
      <c r="T489" s="50">
        <f t="shared" si="15"/>
        <v>2.1477914428710934</v>
      </c>
      <c r="U489" s="51">
        <f t="shared" si="16"/>
        <v>0.12386313251037594</v>
      </c>
      <c r="V489" s="44"/>
    </row>
    <row r="490" spans="1:22" x14ac:dyDescent="0.25">
      <c r="A490" s="47">
        <v>2013</v>
      </c>
      <c r="B490" s="47" t="s">
        <v>308</v>
      </c>
      <c r="C490" s="47" t="s">
        <v>228</v>
      </c>
      <c r="D490" s="55">
        <v>6081</v>
      </c>
      <c r="E490" s="55">
        <v>5761</v>
      </c>
      <c r="F490" s="55">
        <v>320</v>
      </c>
      <c r="G490" s="55">
        <v>350</v>
      </c>
      <c r="H490" s="55">
        <v>5023</v>
      </c>
      <c r="I490" s="55">
        <v>34</v>
      </c>
      <c r="J490" s="55">
        <v>353</v>
      </c>
      <c r="K490" s="55">
        <v>141</v>
      </c>
      <c r="L490" s="55">
        <v>69</v>
      </c>
      <c r="M490" s="55">
        <v>12</v>
      </c>
      <c r="N490" s="55">
        <v>21</v>
      </c>
      <c r="O490" s="55">
        <v>77</v>
      </c>
      <c r="P490" s="55">
        <v>87</v>
      </c>
      <c r="Q490" s="55">
        <v>365</v>
      </c>
      <c r="R490" s="47" t="s">
        <v>77</v>
      </c>
      <c r="S490" s="56" t="s">
        <v>309</v>
      </c>
      <c r="T490" s="50">
        <f t="shared" si="15"/>
        <v>2.2015718421936037</v>
      </c>
      <c r="U490" s="51">
        <f t="shared" si="16"/>
        <v>0.12857179558410645</v>
      </c>
      <c r="V490" s="44"/>
    </row>
    <row r="491" spans="1:22" x14ac:dyDescent="0.25">
      <c r="A491" s="47">
        <v>2014</v>
      </c>
      <c r="B491" s="47" t="s">
        <v>308</v>
      </c>
      <c r="C491" s="47" t="s">
        <v>228</v>
      </c>
      <c r="D491" s="55">
        <v>6225</v>
      </c>
      <c r="E491" s="55">
        <v>5903</v>
      </c>
      <c r="F491" s="55">
        <v>322</v>
      </c>
      <c r="G491" s="55">
        <v>363</v>
      </c>
      <c r="H491" s="55">
        <v>5147</v>
      </c>
      <c r="I491" s="55">
        <v>35</v>
      </c>
      <c r="J491" s="55">
        <v>358</v>
      </c>
      <c r="K491" s="55">
        <v>142</v>
      </c>
      <c r="L491" s="55">
        <v>67</v>
      </c>
      <c r="M491" s="55">
        <v>13</v>
      </c>
      <c r="N491" s="55">
        <v>18</v>
      </c>
      <c r="O491" s="55">
        <v>81</v>
      </c>
      <c r="P491" s="55">
        <v>79</v>
      </c>
      <c r="Q491" s="55">
        <v>365</v>
      </c>
      <c r="R491" s="47" t="s">
        <v>77</v>
      </c>
      <c r="S491" s="56" t="s">
        <v>309</v>
      </c>
      <c r="T491" s="50">
        <f t="shared" si="15"/>
        <v>2.1548087603132302</v>
      </c>
      <c r="U491" s="51">
        <f t="shared" si="16"/>
        <v>0.12662733679980698</v>
      </c>
      <c r="V491" s="44"/>
    </row>
    <row r="492" spans="1:22" x14ac:dyDescent="0.25">
      <c r="A492" s="47">
        <v>2015</v>
      </c>
      <c r="B492" s="47" t="s">
        <v>308</v>
      </c>
      <c r="C492" s="47" t="s">
        <v>228</v>
      </c>
      <c r="D492" s="55">
        <v>6414</v>
      </c>
      <c r="E492" s="55">
        <v>6092</v>
      </c>
      <c r="F492" s="55">
        <v>322</v>
      </c>
      <c r="G492" s="55">
        <v>376</v>
      </c>
      <c r="H492" s="55">
        <v>5298</v>
      </c>
      <c r="I492" s="55">
        <v>40</v>
      </c>
      <c r="J492" s="55">
        <v>379</v>
      </c>
      <c r="K492" s="55">
        <v>140</v>
      </c>
      <c r="L492" s="55">
        <v>71</v>
      </c>
      <c r="M492" s="55">
        <v>13</v>
      </c>
      <c r="N492" s="55">
        <v>19</v>
      </c>
      <c r="O492" s="55">
        <v>79</v>
      </c>
      <c r="P492" s="55">
        <v>79</v>
      </c>
      <c r="Q492" s="55">
        <v>365</v>
      </c>
      <c r="R492" s="47" t="s">
        <v>77</v>
      </c>
      <c r="S492" s="56" t="s">
        <v>309</v>
      </c>
      <c r="T492" s="50">
        <f t="shared" si="15"/>
        <v>2.198020137052358</v>
      </c>
      <c r="U492" s="51">
        <f t="shared" si="16"/>
        <v>0.12916665335388181</v>
      </c>
      <c r="V492" s="44"/>
    </row>
    <row r="493" spans="1:22" x14ac:dyDescent="0.25">
      <c r="A493" s="47">
        <v>2016</v>
      </c>
      <c r="B493" s="47" t="s">
        <v>308</v>
      </c>
      <c r="C493" s="47" t="s">
        <v>228</v>
      </c>
      <c r="D493" s="55">
        <v>6643</v>
      </c>
      <c r="E493" s="55">
        <v>6297</v>
      </c>
      <c r="F493" s="55">
        <v>346</v>
      </c>
      <c r="G493" s="55">
        <v>390</v>
      </c>
      <c r="H493" s="55">
        <v>5457</v>
      </c>
      <c r="I493" s="55">
        <v>41</v>
      </c>
      <c r="J493" s="55">
        <v>409</v>
      </c>
      <c r="K493" s="55">
        <v>153</v>
      </c>
      <c r="L493" s="55">
        <v>78</v>
      </c>
      <c r="M493" s="55">
        <v>13</v>
      </c>
      <c r="N493" s="55">
        <v>22</v>
      </c>
      <c r="O493" s="55">
        <v>79</v>
      </c>
      <c r="P493" s="55">
        <v>77</v>
      </c>
      <c r="Q493" s="55">
        <v>366</v>
      </c>
      <c r="R493" s="47" t="s">
        <v>77</v>
      </c>
      <c r="S493" s="56" t="s">
        <v>309</v>
      </c>
      <c r="T493" s="50">
        <f t="shared" si="15"/>
        <v>2.21209521484375</v>
      </c>
      <c r="U493" s="51">
        <f t="shared" si="16"/>
        <v>0.13968275234130859</v>
      </c>
      <c r="V493" s="44"/>
    </row>
    <row r="494" spans="1:22" x14ac:dyDescent="0.25">
      <c r="A494" s="59">
        <v>2017</v>
      </c>
      <c r="B494" s="59" t="s">
        <v>308</v>
      </c>
      <c r="C494" s="59" t="s">
        <v>228</v>
      </c>
      <c r="D494" s="60">
        <v>5312</v>
      </c>
      <c r="E494" s="60">
        <v>5003</v>
      </c>
      <c r="F494" s="60">
        <v>309</v>
      </c>
      <c r="G494" s="60">
        <v>278</v>
      </c>
      <c r="H494" s="60">
        <v>4288</v>
      </c>
      <c r="I494" s="60">
        <v>30</v>
      </c>
      <c r="J494" s="60">
        <v>407</v>
      </c>
      <c r="K494" s="60">
        <v>137</v>
      </c>
      <c r="L494" s="60">
        <v>81</v>
      </c>
      <c r="M494" s="60">
        <v>11</v>
      </c>
      <c r="N494" s="60">
        <v>31</v>
      </c>
      <c r="O494" s="60">
        <v>49</v>
      </c>
      <c r="P494" s="60">
        <v>77</v>
      </c>
      <c r="Q494" s="60">
        <v>365</v>
      </c>
      <c r="R494" s="59" t="s">
        <v>77</v>
      </c>
      <c r="S494" s="61" t="s">
        <v>309</v>
      </c>
      <c r="T494" s="50">
        <f t="shared" si="15"/>
        <v>2.436324083643052</v>
      </c>
      <c r="U494" s="51">
        <f t="shared" si="16"/>
        <v>0.13739040588684079</v>
      </c>
      <c r="V494" s="44"/>
    </row>
    <row r="495" spans="1:22" x14ac:dyDescent="0.25">
      <c r="A495" s="47">
        <v>2018</v>
      </c>
      <c r="B495" s="47" t="s">
        <v>308</v>
      </c>
      <c r="C495" s="47" t="s">
        <v>228</v>
      </c>
      <c r="D495" s="55">
        <v>6764</v>
      </c>
      <c r="E495" s="55">
        <v>6348</v>
      </c>
      <c r="F495" s="55">
        <v>417</v>
      </c>
      <c r="G495" s="55">
        <v>396</v>
      </c>
      <c r="H495" s="55">
        <v>5383</v>
      </c>
      <c r="I495" s="55">
        <v>47</v>
      </c>
      <c r="J495" s="55">
        <v>521</v>
      </c>
      <c r="K495" s="55">
        <v>173</v>
      </c>
      <c r="L495" s="55">
        <v>109</v>
      </c>
      <c r="M495" s="55">
        <v>25</v>
      </c>
      <c r="N495" s="55">
        <v>45</v>
      </c>
      <c r="O495" s="55">
        <v>65</v>
      </c>
      <c r="P495" s="55">
        <v>82</v>
      </c>
      <c r="Q495" s="55">
        <v>365</v>
      </c>
      <c r="R495" s="47" t="s">
        <v>77</v>
      </c>
      <c r="S495" s="56" t="s">
        <v>309</v>
      </c>
      <c r="T495" s="50">
        <f t="shared" si="15"/>
        <v>2.5802004792650246</v>
      </c>
      <c r="U495" s="51">
        <f t="shared" si="16"/>
        <v>0.19635970697326652</v>
      </c>
      <c r="V495" s="44"/>
    </row>
    <row r="496" spans="1:22" x14ac:dyDescent="0.25">
      <c r="A496" s="59">
        <v>2019</v>
      </c>
      <c r="B496" s="59" t="s">
        <v>308</v>
      </c>
      <c r="C496" s="59" t="s">
        <v>228</v>
      </c>
      <c r="D496" s="60">
        <v>6341</v>
      </c>
      <c r="E496" s="60">
        <v>5928</v>
      </c>
      <c r="F496" s="60">
        <v>413</v>
      </c>
      <c r="G496" s="60">
        <v>366</v>
      </c>
      <c r="H496" s="60">
        <v>5092</v>
      </c>
      <c r="I496" s="60">
        <v>54</v>
      </c>
      <c r="J496" s="60">
        <v>417</v>
      </c>
      <c r="K496" s="60">
        <v>173</v>
      </c>
      <c r="L496" s="60">
        <v>91</v>
      </c>
      <c r="M496" s="60">
        <v>19</v>
      </c>
      <c r="N496" s="60">
        <v>30</v>
      </c>
      <c r="O496" s="60">
        <v>100</v>
      </c>
      <c r="P496" s="60">
        <v>79</v>
      </c>
      <c r="Q496" s="60">
        <v>202</v>
      </c>
      <c r="R496" s="59" t="s">
        <v>77</v>
      </c>
      <c r="S496" s="61" t="s">
        <v>309</v>
      </c>
      <c r="T496" s="50">
        <f t="shared" si="15"/>
        <v>2.2923153132330127</v>
      </c>
      <c r="U496" s="51">
        <f t="shared" si="16"/>
        <v>0.17277753594665524</v>
      </c>
      <c r="V496" s="44"/>
    </row>
    <row r="497" spans="1:22" x14ac:dyDescent="0.25">
      <c r="A497" s="59">
        <v>2020</v>
      </c>
      <c r="B497" s="59" t="s">
        <v>308</v>
      </c>
      <c r="C497" s="59" t="s">
        <v>228</v>
      </c>
      <c r="D497" s="60">
        <v>4776</v>
      </c>
      <c r="E497" s="60">
        <v>4519</v>
      </c>
      <c r="F497" s="60">
        <v>247</v>
      </c>
      <c r="G497" s="60">
        <v>251</v>
      </c>
      <c r="H497" s="60">
        <v>3810</v>
      </c>
      <c r="I497" s="60">
        <v>34</v>
      </c>
      <c r="J497" s="60">
        <v>424</v>
      </c>
      <c r="K497" s="60">
        <v>69</v>
      </c>
      <c r="L497" s="60">
        <v>74</v>
      </c>
      <c r="M497" s="60">
        <v>4</v>
      </c>
      <c r="N497" s="60">
        <v>20</v>
      </c>
      <c r="O497" s="60">
        <v>79</v>
      </c>
      <c r="P497" s="60">
        <v>76</v>
      </c>
      <c r="Q497" s="60">
        <v>344</v>
      </c>
      <c r="R497" s="59" t="s">
        <v>77</v>
      </c>
      <c r="S497" s="61" t="s">
        <v>309</v>
      </c>
      <c r="T497" s="50">
        <f t="shared" si="15"/>
        <v>2.5228386905329012</v>
      </c>
      <c r="U497" s="51">
        <f t="shared" si="16"/>
        <v>0.11372326107249685</v>
      </c>
      <c r="V497" s="44"/>
    </row>
    <row r="498" spans="1:22" x14ac:dyDescent="0.25">
      <c r="A498" s="59">
        <v>2021</v>
      </c>
      <c r="B498" s="59" t="s">
        <v>308</v>
      </c>
      <c r="C498" s="59" t="s">
        <v>228</v>
      </c>
      <c r="D498" s="60">
        <v>6059</v>
      </c>
      <c r="E498" s="60">
        <v>5742</v>
      </c>
      <c r="F498" s="60">
        <v>304</v>
      </c>
      <c r="G498" s="60">
        <v>305</v>
      </c>
      <c r="H498" s="60">
        <v>4875</v>
      </c>
      <c r="I498" s="60">
        <v>41</v>
      </c>
      <c r="J498" s="60">
        <v>521</v>
      </c>
      <c r="K498" s="60">
        <v>80</v>
      </c>
      <c r="L498" s="60">
        <v>79</v>
      </c>
      <c r="M498" s="60">
        <v>4</v>
      </c>
      <c r="N498" s="60">
        <v>26</v>
      </c>
      <c r="O498" s="60">
        <v>115</v>
      </c>
      <c r="P498" s="60">
        <v>79</v>
      </c>
      <c r="Q498" s="60">
        <v>365</v>
      </c>
      <c r="R498" s="59" t="s">
        <v>77</v>
      </c>
      <c r="S498" s="61" t="s">
        <v>309</v>
      </c>
      <c r="T498" s="50">
        <f t="shared" si="15"/>
        <v>2.4661268013402031</v>
      </c>
      <c r="U498" s="51">
        <f t="shared" si="16"/>
        <v>0.13682071493835446</v>
      </c>
      <c r="V498" s="44"/>
    </row>
    <row r="499" spans="1:22" x14ac:dyDescent="0.25">
      <c r="A499" s="59">
        <v>2022</v>
      </c>
      <c r="B499" s="59" t="s">
        <v>308</v>
      </c>
      <c r="C499" s="59" t="s">
        <v>228</v>
      </c>
      <c r="D499" s="60">
        <v>6714</v>
      </c>
      <c r="E499" s="60">
        <v>6417</v>
      </c>
      <c r="F499" s="60">
        <v>282</v>
      </c>
      <c r="G499" s="60">
        <v>382</v>
      </c>
      <c r="H499" s="60">
        <v>5433</v>
      </c>
      <c r="I499" s="60">
        <v>40</v>
      </c>
      <c r="J499" s="60">
        <v>562</v>
      </c>
      <c r="K499" s="60">
        <v>75</v>
      </c>
      <c r="L499" s="60">
        <v>65</v>
      </c>
      <c r="M499" s="60">
        <v>4</v>
      </c>
      <c r="N499" s="60">
        <v>23</v>
      </c>
      <c r="O499" s="60">
        <v>115</v>
      </c>
      <c r="P499" s="60">
        <v>80</v>
      </c>
      <c r="Q499" s="60">
        <v>365</v>
      </c>
      <c r="R499" s="59" t="s">
        <v>77</v>
      </c>
      <c r="S499" s="61" t="s">
        <v>309</v>
      </c>
      <c r="T499" s="50">
        <f t="shared" si="15"/>
        <v>2.3912133832349842</v>
      </c>
      <c r="U499" s="51">
        <f t="shared" si="16"/>
        <v>0.12306379676818845</v>
      </c>
      <c r="V499" s="44"/>
    </row>
    <row r="500" spans="1:22" ht="13.8" thickBot="1" x14ac:dyDescent="0.3">
      <c r="A500" s="66">
        <v>2023</v>
      </c>
      <c r="B500" s="66" t="s">
        <v>308</v>
      </c>
      <c r="C500" s="66" t="s">
        <v>228</v>
      </c>
      <c r="D500" s="67">
        <v>6787</v>
      </c>
      <c r="E500" s="67">
        <v>6460</v>
      </c>
      <c r="F500" s="67">
        <v>304</v>
      </c>
      <c r="G500" s="67">
        <v>393</v>
      </c>
      <c r="H500" s="67">
        <v>5463</v>
      </c>
      <c r="I500" s="67">
        <v>41</v>
      </c>
      <c r="J500" s="67">
        <v>563</v>
      </c>
      <c r="K500" s="67">
        <v>78</v>
      </c>
      <c r="L500" s="67">
        <v>80</v>
      </c>
      <c r="M500" s="67">
        <v>3</v>
      </c>
      <c r="N500" s="67">
        <v>27</v>
      </c>
      <c r="O500" s="67">
        <v>116</v>
      </c>
      <c r="P500" s="67">
        <v>77</v>
      </c>
      <c r="Q500" s="67">
        <v>364</v>
      </c>
      <c r="R500" s="66" t="s">
        <v>77</v>
      </c>
      <c r="S500" s="68" t="s">
        <v>309</v>
      </c>
      <c r="T500" s="50">
        <f t="shared" si="15"/>
        <v>2.4820962845651726</v>
      </c>
      <c r="U500" s="51">
        <f t="shared" si="16"/>
        <v>0.13770670186767578</v>
      </c>
      <c r="V500" s="44"/>
    </row>
    <row r="501" spans="1:22" x14ac:dyDescent="0.25">
      <c r="A501" s="46">
        <v>2002</v>
      </c>
      <c r="B501" s="46" t="s">
        <v>310</v>
      </c>
      <c r="C501" s="46" t="s">
        <v>228</v>
      </c>
      <c r="D501" s="48">
        <v>11799</v>
      </c>
      <c r="E501" s="48">
        <v>10994</v>
      </c>
      <c r="F501" s="48">
        <v>804</v>
      </c>
      <c r="G501" s="48">
        <v>536</v>
      </c>
      <c r="H501" s="48">
        <v>10012</v>
      </c>
      <c r="I501" s="48">
        <v>64</v>
      </c>
      <c r="J501" s="48">
        <v>382</v>
      </c>
      <c r="K501" s="48">
        <v>447</v>
      </c>
      <c r="L501" s="48">
        <v>148</v>
      </c>
      <c r="M501" s="48">
        <v>36</v>
      </c>
      <c r="N501" s="48">
        <v>118</v>
      </c>
      <c r="O501" s="48">
        <v>55</v>
      </c>
      <c r="P501" s="48">
        <v>52</v>
      </c>
      <c r="Q501" s="48">
        <v>365</v>
      </c>
      <c r="R501" s="46" t="s">
        <v>311</v>
      </c>
      <c r="S501" s="49" t="s">
        <v>312</v>
      </c>
      <c r="T501" s="50">
        <f t="shared" si="15"/>
        <v>2.4053596519356342</v>
      </c>
      <c r="U501" s="51">
        <f t="shared" si="16"/>
        <v>0.35293842172851558</v>
      </c>
      <c r="V501" s="52">
        <f>IF(SLOPE(U501:U522,A501:A522)&gt;0,SLOPE(U501:U522,A501:A522),0)</f>
        <v>4.9474436709109892E-3</v>
      </c>
    </row>
    <row r="502" spans="1:22" x14ac:dyDescent="0.25">
      <c r="A502" s="47">
        <v>2003</v>
      </c>
      <c r="B502" s="47" t="s">
        <v>310</v>
      </c>
      <c r="C502" s="47" t="s">
        <v>228</v>
      </c>
      <c r="D502" s="55">
        <v>12352</v>
      </c>
      <c r="E502" s="55">
        <v>11539</v>
      </c>
      <c r="F502" s="55">
        <v>813</v>
      </c>
      <c r="G502" s="55">
        <v>589</v>
      </c>
      <c r="H502" s="55">
        <v>10446</v>
      </c>
      <c r="I502" s="55">
        <v>64</v>
      </c>
      <c r="J502" s="55">
        <v>441</v>
      </c>
      <c r="K502" s="55">
        <v>433</v>
      </c>
      <c r="L502" s="55">
        <v>148</v>
      </c>
      <c r="M502" s="55">
        <v>37</v>
      </c>
      <c r="N502" s="55">
        <v>131</v>
      </c>
      <c r="O502" s="55">
        <v>63</v>
      </c>
      <c r="P502" s="55">
        <v>51</v>
      </c>
      <c r="Q502" s="55">
        <v>365</v>
      </c>
      <c r="R502" s="47" t="s">
        <v>311</v>
      </c>
      <c r="S502" s="56" t="s">
        <v>312</v>
      </c>
      <c r="T502" s="50">
        <f t="shared" si="15"/>
        <v>2.4903573052166714</v>
      </c>
      <c r="U502" s="51">
        <f t="shared" si="16"/>
        <v>0.36950053926826054</v>
      </c>
      <c r="V502" s="57"/>
    </row>
    <row r="503" spans="1:22" x14ac:dyDescent="0.25">
      <c r="A503" s="47">
        <v>2004</v>
      </c>
      <c r="B503" s="47" t="s">
        <v>310</v>
      </c>
      <c r="C503" s="47" t="s">
        <v>228</v>
      </c>
      <c r="D503" s="55">
        <v>12753</v>
      </c>
      <c r="E503" s="55">
        <v>11897</v>
      </c>
      <c r="F503" s="55">
        <v>856</v>
      </c>
      <c r="G503" s="55">
        <v>535</v>
      </c>
      <c r="H503" s="55">
        <v>10810</v>
      </c>
      <c r="I503" s="55">
        <v>69</v>
      </c>
      <c r="J503" s="55">
        <v>482</v>
      </c>
      <c r="K503" s="55">
        <v>432</v>
      </c>
      <c r="L503" s="55">
        <v>184</v>
      </c>
      <c r="M503" s="55">
        <v>43</v>
      </c>
      <c r="N503" s="55">
        <v>139</v>
      </c>
      <c r="O503" s="55">
        <v>58</v>
      </c>
      <c r="P503" s="55">
        <v>47</v>
      </c>
      <c r="Q503" s="55">
        <v>366</v>
      </c>
      <c r="R503" s="47" t="s">
        <v>311</v>
      </c>
      <c r="S503" s="56" t="s">
        <v>312</v>
      </c>
      <c r="T503" s="50">
        <f t="shared" si="15"/>
        <v>2.6041086642541615</v>
      </c>
      <c r="U503" s="51">
        <f t="shared" si="16"/>
        <v>0.40681385552978511</v>
      </c>
      <c r="V503" s="44"/>
    </row>
    <row r="504" spans="1:22" x14ac:dyDescent="0.25">
      <c r="A504" s="47">
        <v>2005</v>
      </c>
      <c r="B504" s="47" t="s">
        <v>310</v>
      </c>
      <c r="C504" s="47" t="s">
        <v>228</v>
      </c>
      <c r="D504" s="55">
        <v>13191</v>
      </c>
      <c r="E504" s="55">
        <v>12310</v>
      </c>
      <c r="F504" s="55">
        <v>881</v>
      </c>
      <c r="G504" s="55">
        <v>540</v>
      </c>
      <c r="H504" s="55">
        <v>11139</v>
      </c>
      <c r="I504" s="55">
        <v>69</v>
      </c>
      <c r="J504" s="55">
        <v>562</v>
      </c>
      <c r="K504" s="55">
        <v>431</v>
      </c>
      <c r="L504" s="55">
        <v>194</v>
      </c>
      <c r="M504" s="55">
        <v>45</v>
      </c>
      <c r="N504" s="55">
        <v>147</v>
      </c>
      <c r="O504" s="55">
        <v>64</v>
      </c>
      <c r="P504" s="55">
        <v>48</v>
      </c>
      <c r="Q504" s="55">
        <v>365</v>
      </c>
      <c r="R504" s="47" t="s">
        <v>311</v>
      </c>
      <c r="S504" s="56" t="s">
        <v>312</v>
      </c>
      <c r="T504" s="50">
        <f t="shared" si="15"/>
        <v>2.6521527965601948</v>
      </c>
      <c r="U504" s="51">
        <f t="shared" si="16"/>
        <v>0.42641975701293949</v>
      </c>
      <c r="V504" s="44"/>
    </row>
    <row r="505" spans="1:22" x14ac:dyDescent="0.25">
      <c r="A505" s="47">
        <v>2006</v>
      </c>
      <c r="B505" s="47" t="s">
        <v>310</v>
      </c>
      <c r="C505" s="47" t="s">
        <v>228</v>
      </c>
      <c r="D505" s="55">
        <v>13233</v>
      </c>
      <c r="E505" s="55">
        <v>12326</v>
      </c>
      <c r="F505" s="55">
        <v>907</v>
      </c>
      <c r="G505" s="55">
        <v>505</v>
      </c>
      <c r="H505" s="55">
        <v>11145</v>
      </c>
      <c r="I505" s="55">
        <v>69</v>
      </c>
      <c r="J505" s="55">
        <v>607</v>
      </c>
      <c r="K505" s="55">
        <v>431</v>
      </c>
      <c r="L505" s="55">
        <v>209</v>
      </c>
      <c r="M505" s="55">
        <v>39</v>
      </c>
      <c r="N505" s="55">
        <v>159</v>
      </c>
      <c r="O505" s="55">
        <v>70</v>
      </c>
      <c r="P505" s="55">
        <v>48</v>
      </c>
      <c r="Q505" s="55">
        <v>365</v>
      </c>
      <c r="R505" s="47" t="s">
        <v>311</v>
      </c>
      <c r="S505" s="56" t="s">
        <v>312</v>
      </c>
      <c r="T505" s="50">
        <f t="shared" si="15"/>
        <v>2.6941594692683957</v>
      </c>
      <c r="U505" s="51">
        <f t="shared" si="16"/>
        <v>0.44595748154932435</v>
      </c>
      <c r="V505" s="44"/>
    </row>
    <row r="506" spans="1:22" x14ac:dyDescent="0.25">
      <c r="A506" s="59">
        <v>2007</v>
      </c>
      <c r="B506" s="59" t="s">
        <v>310</v>
      </c>
      <c r="C506" s="59" t="s">
        <v>228</v>
      </c>
      <c r="D506" s="60">
        <v>13650</v>
      </c>
      <c r="E506" s="60">
        <v>12703</v>
      </c>
      <c r="F506" s="60">
        <v>948</v>
      </c>
      <c r="G506" s="60">
        <v>539</v>
      </c>
      <c r="H506" s="60">
        <v>11421</v>
      </c>
      <c r="I506" s="60">
        <v>70</v>
      </c>
      <c r="J506" s="60">
        <v>672</v>
      </c>
      <c r="K506" s="60">
        <v>447</v>
      </c>
      <c r="L506" s="60">
        <v>226</v>
      </c>
      <c r="M506" s="60">
        <v>37</v>
      </c>
      <c r="N506" s="60">
        <v>157</v>
      </c>
      <c r="O506" s="60">
        <v>80</v>
      </c>
      <c r="P506" s="60">
        <v>48</v>
      </c>
      <c r="Q506" s="60">
        <v>350</v>
      </c>
      <c r="R506" s="59" t="s">
        <v>311</v>
      </c>
      <c r="S506" s="61" t="s">
        <v>312</v>
      </c>
      <c r="T506" s="50">
        <f t="shared" si="15"/>
        <v>2.6594559221761154</v>
      </c>
      <c r="U506" s="51">
        <f t="shared" si="16"/>
        <v>0.4601124690956897</v>
      </c>
      <c r="V506" s="44"/>
    </row>
    <row r="507" spans="1:22" x14ac:dyDescent="0.25">
      <c r="A507" s="47">
        <v>2008</v>
      </c>
      <c r="B507" s="47" t="s">
        <v>310</v>
      </c>
      <c r="C507" s="47" t="s">
        <v>228</v>
      </c>
      <c r="D507" s="55">
        <v>13092</v>
      </c>
      <c r="E507" s="55">
        <v>12214</v>
      </c>
      <c r="F507" s="55">
        <v>878</v>
      </c>
      <c r="G507" s="55">
        <v>465</v>
      </c>
      <c r="H507" s="55">
        <v>11016</v>
      </c>
      <c r="I507" s="55">
        <v>68</v>
      </c>
      <c r="J507" s="55">
        <v>665</v>
      </c>
      <c r="K507" s="55">
        <v>391</v>
      </c>
      <c r="L507" s="55">
        <v>205</v>
      </c>
      <c r="M507" s="55">
        <v>36</v>
      </c>
      <c r="N507" s="55">
        <v>155</v>
      </c>
      <c r="O507" s="55">
        <v>92</v>
      </c>
      <c r="P507" s="55">
        <v>48</v>
      </c>
      <c r="Q507" s="55">
        <v>366</v>
      </c>
      <c r="R507" s="47" t="s">
        <v>311</v>
      </c>
      <c r="S507" s="56" t="s">
        <v>312</v>
      </c>
      <c r="T507" s="50">
        <f t="shared" si="15"/>
        <v>2.7279084356002028</v>
      </c>
      <c r="U507" s="51">
        <f t="shared" si="16"/>
        <v>0.43710640817839846</v>
      </c>
      <c r="V507" s="44"/>
    </row>
    <row r="508" spans="1:22" x14ac:dyDescent="0.25">
      <c r="A508" s="59">
        <v>2009</v>
      </c>
      <c r="B508" s="59" t="s">
        <v>310</v>
      </c>
      <c r="C508" s="59" t="s">
        <v>228</v>
      </c>
      <c r="D508" s="60">
        <v>13747</v>
      </c>
      <c r="E508" s="60">
        <v>12811</v>
      </c>
      <c r="F508" s="60">
        <v>935</v>
      </c>
      <c r="G508" s="60">
        <v>567</v>
      </c>
      <c r="H508" s="60">
        <v>11481</v>
      </c>
      <c r="I508" s="60">
        <v>78</v>
      </c>
      <c r="J508" s="60">
        <v>685</v>
      </c>
      <c r="K508" s="60">
        <v>447</v>
      </c>
      <c r="L508" s="60">
        <v>223</v>
      </c>
      <c r="M508" s="60">
        <v>35</v>
      </c>
      <c r="N508" s="60">
        <v>143</v>
      </c>
      <c r="O508" s="60">
        <v>88</v>
      </c>
      <c r="P508" s="60">
        <v>48</v>
      </c>
      <c r="Q508" s="60">
        <v>365</v>
      </c>
      <c r="R508" s="59" t="s">
        <v>311</v>
      </c>
      <c r="S508" s="61" t="s">
        <v>312</v>
      </c>
      <c r="T508" s="50">
        <f t="shared" si="15"/>
        <v>2.5906041945759046</v>
      </c>
      <c r="U508" s="51">
        <f t="shared" si="16"/>
        <v>0.44205422325194593</v>
      </c>
      <c r="V508" s="44"/>
    </row>
    <row r="509" spans="1:22" x14ac:dyDescent="0.25">
      <c r="A509" s="59">
        <v>2010</v>
      </c>
      <c r="B509" s="59" t="s">
        <v>310</v>
      </c>
      <c r="C509" s="59" t="s">
        <v>228</v>
      </c>
      <c r="D509" s="60">
        <v>13690</v>
      </c>
      <c r="E509" s="60">
        <v>12775</v>
      </c>
      <c r="F509" s="60">
        <v>915</v>
      </c>
      <c r="G509" s="60">
        <v>481</v>
      </c>
      <c r="H509" s="60">
        <v>11515</v>
      </c>
      <c r="I509" s="60">
        <v>82</v>
      </c>
      <c r="J509" s="60">
        <v>696</v>
      </c>
      <c r="K509" s="60">
        <v>434</v>
      </c>
      <c r="L509" s="60">
        <v>208</v>
      </c>
      <c r="M509" s="60">
        <v>37</v>
      </c>
      <c r="N509" s="60">
        <v>145</v>
      </c>
      <c r="O509" s="60">
        <v>91</v>
      </c>
      <c r="P509" s="60">
        <v>47</v>
      </c>
      <c r="Q509" s="60">
        <v>365</v>
      </c>
      <c r="R509" s="59" t="s">
        <v>311</v>
      </c>
      <c r="S509" s="61" t="s">
        <v>312</v>
      </c>
      <c r="T509" s="50">
        <f t="shared" si="15"/>
        <v>2.607456695056352</v>
      </c>
      <c r="U509" s="51">
        <f t="shared" si="16"/>
        <v>0.43541267486572255</v>
      </c>
      <c r="V509" s="44"/>
    </row>
    <row r="510" spans="1:22" x14ac:dyDescent="0.25">
      <c r="A510" s="59">
        <v>2011</v>
      </c>
      <c r="B510" s="59" t="s">
        <v>310</v>
      </c>
      <c r="C510" s="59" t="s">
        <v>228</v>
      </c>
      <c r="D510" s="60">
        <v>13276</v>
      </c>
      <c r="E510" s="60">
        <v>12390</v>
      </c>
      <c r="F510" s="60">
        <v>886</v>
      </c>
      <c r="G510" s="60">
        <v>524</v>
      </c>
      <c r="H510" s="60">
        <v>11096</v>
      </c>
      <c r="I510" s="60">
        <v>78</v>
      </c>
      <c r="J510" s="60">
        <v>692</v>
      </c>
      <c r="K510" s="60">
        <v>416</v>
      </c>
      <c r="L510" s="60">
        <v>203</v>
      </c>
      <c r="M510" s="60">
        <v>34</v>
      </c>
      <c r="N510" s="60">
        <v>143</v>
      </c>
      <c r="O510" s="60">
        <v>89</v>
      </c>
      <c r="P510" s="60">
        <v>51</v>
      </c>
      <c r="Q510" s="60">
        <v>365</v>
      </c>
      <c r="R510" s="59" t="s">
        <v>311</v>
      </c>
      <c r="S510" s="61" t="s">
        <v>312</v>
      </c>
      <c r="T510" s="50">
        <f t="shared" si="15"/>
        <v>2.6223232297735701</v>
      </c>
      <c r="U510" s="51">
        <f t="shared" si="16"/>
        <v>0.42401655463823745</v>
      </c>
      <c r="V510" s="44"/>
    </row>
    <row r="511" spans="1:22" x14ac:dyDescent="0.25">
      <c r="A511" s="59">
        <v>2012</v>
      </c>
      <c r="B511" s="59" t="s">
        <v>310</v>
      </c>
      <c r="C511" s="59" t="s">
        <v>228</v>
      </c>
      <c r="D511" s="60">
        <v>13270</v>
      </c>
      <c r="E511" s="60">
        <v>12390</v>
      </c>
      <c r="F511" s="60">
        <v>880</v>
      </c>
      <c r="G511" s="60">
        <v>516</v>
      </c>
      <c r="H511" s="60">
        <v>11078</v>
      </c>
      <c r="I511" s="60">
        <v>91</v>
      </c>
      <c r="J511" s="60">
        <v>705</v>
      </c>
      <c r="K511" s="60">
        <v>408</v>
      </c>
      <c r="L511" s="60">
        <v>206</v>
      </c>
      <c r="M511" s="60">
        <v>37</v>
      </c>
      <c r="N511" s="60">
        <v>149</v>
      </c>
      <c r="O511" s="60">
        <v>79</v>
      </c>
      <c r="P511" s="60">
        <v>62</v>
      </c>
      <c r="Q511" s="60">
        <v>366</v>
      </c>
      <c r="R511" s="59" t="s">
        <v>311</v>
      </c>
      <c r="S511" s="61" t="s">
        <v>312</v>
      </c>
      <c r="T511" s="50">
        <f t="shared" si="15"/>
        <v>2.6853441771766566</v>
      </c>
      <c r="U511" s="51">
        <f t="shared" si="16"/>
        <v>0.43126627485457097</v>
      </c>
      <c r="V511" s="44"/>
    </row>
    <row r="512" spans="1:22" x14ac:dyDescent="0.25">
      <c r="A512" s="47">
        <v>2013</v>
      </c>
      <c r="B512" s="47" t="s">
        <v>310</v>
      </c>
      <c r="C512" s="47" t="s">
        <v>228</v>
      </c>
      <c r="D512" s="55">
        <v>13318</v>
      </c>
      <c r="E512" s="55">
        <v>12426</v>
      </c>
      <c r="F512" s="55">
        <v>893</v>
      </c>
      <c r="G512" s="55">
        <v>493</v>
      </c>
      <c r="H512" s="55">
        <v>11124</v>
      </c>
      <c r="I512" s="55">
        <v>92</v>
      </c>
      <c r="J512" s="55">
        <v>717</v>
      </c>
      <c r="K512" s="55">
        <v>408</v>
      </c>
      <c r="L512" s="55">
        <v>206</v>
      </c>
      <c r="M512" s="55">
        <v>40</v>
      </c>
      <c r="N512" s="55">
        <v>154</v>
      </c>
      <c r="O512" s="55">
        <v>85</v>
      </c>
      <c r="P512" s="55">
        <v>60</v>
      </c>
      <c r="Q512" s="55">
        <v>365</v>
      </c>
      <c r="R512" s="47" t="s">
        <v>311</v>
      </c>
      <c r="S512" s="56" t="s">
        <v>312</v>
      </c>
      <c r="T512" s="50">
        <f t="shared" si="15"/>
        <v>2.7073593744532123</v>
      </c>
      <c r="U512" s="51">
        <f t="shared" si="16"/>
        <v>0.44122512565307609</v>
      </c>
      <c r="V512" s="44"/>
    </row>
    <row r="513" spans="1:22" x14ac:dyDescent="0.25">
      <c r="A513" s="47">
        <v>2014</v>
      </c>
      <c r="B513" s="47" t="s">
        <v>310</v>
      </c>
      <c r="C513" s="47" t="s">
        <v>228</v>
      </c>
      <c r="D513" s="55">
        <v>13418</v>
      </c>
      <c r="E513" s="55">
        <v>12523</v>
      </c>
      <c r="F513" s="55">
        <v>895</v>
      </c>
      <c r="G513" s="55">
        <v>473</v>
      </c>
      <c r="H513" s="55">
        <v>11294</v>
      </c>
      <c r="I513" s="55">
        <v>95</v>
      </c>
      <c r="J513" s="55">
        <v>661</v>
      </c>
      <c r="K513" s="55">
        <v>407</v>
      </c>
      <c r="L513" s="55">
        <v>208</v>
      </c>
      <c r="M513" s="55">
        <v>41</v>
      </c>
      <c r="N513" s="55">
        <v>151</v>
      </c>
      <c r="O513" s="55">
        <v>88</v>
      </c>
      <c r="P513" s="55">
        <v>53</v>
      </c>
      <c r="Q513" s="55">
        <v>365</v>
      </c>
      <c r="R513" s="47" t="s">
        <v>311</v>
      </c>
      <c r="S513" s="56" t="s">
        <v>312</v>
      </c>
      <c r="T513" s="50">
        <f t="shared" si="15"/>
        <v>2.7000716764141059</v>
      </c>
      <c r="U513" s="51">
        <f t="shared" si="16"/>
        <v>0.44102295744628905</v>
      </c>
      <c r="V513" s="44"/>
    </row>
    <row r="514" spans="1:22" x14ac:dyDescent="0.25">
      <c r="A514" s="47">
        <v>2015</v>
      </c>
      <c r="B514" s="47" t="s">
        <v>310</v>
      </c>
      <c r="C514" s="47" t="s">
        <v>228</v>
      </c>
      <c r="D514" s="55">
        <v>13643</v>
      </c>
      <c r="E514" s="55">
        <v>12763</v>
      </c>
      <c r="F514" s="55">
        <v>879</v>
      </c>
      <c r="G514" s="55">
        <v>450</v>
      </c>
      <c r="H514" s="55">
        <v>11641</v>
      </c>
      <c r="I514" s="55">
        <v>108</v>
      </c>
      <c r="J514" s="55">
        <v>564</v>
      </c>
      <c r="K514" s="55">
        <v>393</v>
      </c>
      <c r="L514" s="55">
        <v>198</v>
      </c>
      <c r="M514" s="55">
        <v>44</v>
      </c>
      <c r="N514" s="55">
        <v>148</v>
      </c>
      <c r="O514" s="55">
        <v>96</v>
      </c>
      <c r="P514" s="55">
        <v>55</v>
      </c>
      <c r="Q514" s="55">
        <v>365</v>
      </c>
      <c r="R514" s="47" t="s">
        <v>311</v>
      </c>
      <c r="S514" s="56" t="s">
        <v>312</v>
      </c>
      <c r="T514" s="50">
        <f t="shared" si="15"/>
        <v>2.7065631471531919</v>
      </c>
      <c r="U514" s="51">
        <f t="shared" si="16"/>
        <v>0.43418009365844717</v>
      </c>
      <c r="V514" s="44"/>
    </row>
    <row r="515" spans="1:22" x14ac:dyDescent="0.25">
      <c r="A515" s="47">
        <v>2016</v>
      </c>
      <c r="B515" s="47" t="s">
        <v>310</v>
      </c>
      <c r="C515" s="47" t="s">
        <v>228</v>
      </c>
      <c r="D515" s="55">
        <v>13869</v>
      </c>
      <c r="E515" s="55">
        <v>12983</v>
      </c>
      <c r="F515" s="55">
        <v>886</v>
      </c>
      <c r="G515" s="55">
        <v>447</v>
      </c>
      <c r="H515" s="55">
        <v>11830</v>
      </c>
      <c r="I515" s="55">
        <v>111</v>
      </c>
      <c r="J515" s="55">
        <v>594</v>
      </c>
      <c r="K515" s="55">
        <v>393</v>
      </c>
      <c r="L515" s="55">
        <v>206</v>
      </c>
      <c r="M515" s="55">
        <v>43</v>
      </c>
      <c r="N515" s="55">
        <v>150</v>
      </c>
      <c r="O515" s="55">
        <v>94</v>
      </c>
      <c r="P515" s="55">
        <v>54</v>
      </c>
      <c r="Q515" s="55">
        <v>366</v>
      </c>
      <c r="R515" s="47" t="s">
        <v>311</v>
      </c>
      <c r="S515" s="56" t="s">
        <v>312</v>
      </c>
      <c r="T515" s="50">
        <f t="shared" ref="T515:T576" si="17">K515*$AE$2*$AH$2/SUM(K515:O515)+K515*$AE$3*$AI$2/SUM(K515:O515)+$AH$7*L515*$AH$4*$AE$4/SUM(K515:O515)+$AI$7*L515*$AH$4*$AE$6/SUM(K515:O515)+$AJ$7*L515*$AH$4*$AE$7/SUM(K515:O515)+$AK$7*L515*$AH$4*$AE$9/SUM(K515:O515)+L515*$AI$4*$AH$7*$AE$5/SUM(K515:O515)+L515*$AI$4*$AE$8*$AJ$7/SUM(K515:O515)+M515*$AH$4*$AE$10/SUM(K515:O515)+M515*$AI$4*$AE$11/SUM(K515:O515)+N515*$AH$4*$AE$12/SUM(K515:O515)+N515*$AI$4*$AE$13/SUM(K515:O515)+O515*$AE$17*$AK$17/SUM(K515:O515)+O515*$AE$16*$AJ$17/SUM(K515:O515)+O515*$AE$15*$AI$17/SUM(K515:O515)+O515*$AE$14*$AH$17/SUM(K515:O515)</f>
        <v>2.7232136153313702</v>
      </c>
      <c r="U515" s="51">
        <f t="shared" ref="U515:U578" si="18">0.000001*F515*T515*365*0.5</f>
        <v>0.44033002553100592</v>
      </c>
      <c r="V515" s="44"/>
    </row>
    <row r="516" spans="1:22" x14ac:dyDescent="0.25">
      <c r="A516" s="47">
        <v>2017</v>
      </c>
      <c r="B516" s="47" t="s">
        <v>310</v>
      </c>
      <c r="C516" s="47" t="s">
        <v>228</v>
      </c>
      <c r="D516" s="55">
        <v>14169</v>
      </c>
      <c r="E516" s="55">
        <v>13247</v>
      </c>
      <c r="F516" s="55">
        <v>923</v>
      </c>
      <c r="G516" s="55">
        <v>449</v>
      </c>
      <c r="H516" s="55">
        <v>12044</v>
      </c>
      <c r="I516" s="55">
        <v>117</v>
      </c>
      <c r="J516" s="55">
        <v>637</v>
      </c>
      <c r="K516" s="55">
        <v>396</v>
      </c>
      <c r="L516" s="55">
        <v>242</v>
      </c>
      <c r="M516" s="55">
        <v>41</v>
      </c>
      <c r="N516" s="55">
        <v>155</v>
      </c>
      <c r="O516" s="55">
        <v>88</v>
      </c>
      <c r="P516" s="55">
        <v>53</v>
      </c>
      <c r="Q516" s="55">
        <v>365</v>
      </c>
      <c r="R516" s="47" t="s">
        <v>311</v>
      </c>
      <c r="S516" s="56" t="s">
        <v>312</v>
      </c>
      <c r="T516" s="50">
        <f t="shared" si="17"/>
        <v>2.7773315350249121</v>
      </c>
      <c r="U516" s="51">
        <f t="shared" si="18"/>
        <v>0.46783455374610894</v>
      </c>
      <c r="V516" s="44"/>
    </row>
    <row r="517" spans="1:22" x14ac:dyDescent="0.25">
      <c r="A517" s="47">
        <v>2018</v>
      </c>
      <c r="B517" s="47" t="s">
        <v>310</v>
      </c>
      <c r="C517" s="47" t="s">
        <v>228</v>
      </c>
      <c r="D517" s="55">
        <v>14428</v>
      </c>
      <c r="E517" s="55">
        <v>13445</v>
      </c>
      <c r="F517" s="55">
        <v>983</v>
      </c>
      <c r="G517" s="55">
        <v>492</v>
      </c>
      <c r="H517" s="55">
        <v>12134</v>
      </c>
      <c r="I517" s="55">
        <v>120</v>
      </c>
      <c r="J517" s="55">
        <v>699</v>
      </c>
      <c r="K517" s="55">
        <v>422</v>
      </c>
      <c r="L517" s="55">
        <v>258</v>
      </c>
      <c r="M517" s="55">
        <v>46</v>
      </c>
      <c r="N517" s="55">
        <v>165</v>
      </c>
      <c r="O517" s="55">
        <v>92</v>
      </c>
      <c r="P517" s="55">
        <v>52</v>
      </c>
      <c r="Q517" s="55">
        <v>365</v>
      </c>
      <c r="R517" s="47" t="s">
        <v>311</v>
      </c>
      <c r="S517" s="56" t="s">
        <v>312</v>
      </c>
      <c r="T517" s="50">
        <f t="shared" si="17"/>
        <v>2.7844294734112727</v>
      </c>
      <c r="U517" s="51">
        <f t="shared" si="18"/>
        <v>0.49951968645629879</v>
      </c>
      <c r="V517" s="44"/>
    </row>
    <row r="518" spans="1:22" x14ac:dyDescent="0.25">
      <c r="A518" s="59">
        <v>2019</v>
      </c>
      <c r="B518" s="59" t="s">
        <v>310</v>
      </c>
      <c r="C518" s="59" t="s">
        <v>228</v>
      </c>
      <c r="D518" s="60">
        <v>13991</v>
      </c>
      <c r="E518" s="60">
        <v>13031</v>
      </c>
      <c r="F518" s="60">
        <v>960</v>
      </c>
      <c r="G518" s="60">
        <v>366</v>
      </c>
      <c r="H518" s="60">
        <v>11852</v>
      </c>
      <c r="I518" s="60">
        <v>115</v>
      </c>
      <c r="J518" s="60">
        <v>697</v>
      </c>
      <c r="K518" s="60">
        <v>398</v>
      </c>
      <c r="L518" s="60">
        <v>243</v>
      </c>
      <c r="M518" s="60">
        <v>49</v>
      </c>
      <c r="N518" s="60">
        <v>167</v>
      </c>
      <c r="O518" s="60">
        <v>103</v>
      </c>
      <c r="P518" s="60">
        <v>52</v>
      </c>
      <c r="Q518" s="60">
        <v>255</v>
      </c>
      <c r="R518" s="59" t="s">
        <v>311</v>
      </c>
      <c r="S518" s="61" t="s">
        <v>312</v>
      </c>
      <c r="T518" s="50">
        <f t="shared" si="17"/>
        <v>2.8216412442525227</v>
      </c>
      <c r="U518" s="51">
        <f t="shared" si="18"/>
        <v>0.49435154599304199</v>
      </c>
      <c r="V518" s="44"/>
    </row>
    <row r="519" spans="1:22" x14ac:dyDescent="0.25">
      <c r="A519" s="59">
        <v>2020</v>
      </c>
      <c r="B519" s="59" t="s">
        <v>310</v>
      </c>
      <c r="C519" s="59" t="s">
        <v>228</v>
      </c>
      <c r="D519" s="60">
        <v>11079</v>
      </c>
      <c r="E519" s="60">
        <v>10343</v>
      </c>
      <c r="F519" s="60">
        <v>709</v>
      </c>
      <c r="G519" s="60">
        <v>299</v>
      </c>
      <c r="H519" s="60">
        <v>8607</v>
      </c>
      <c r="I519" s="60">
        <v>76</v>
      </c>
      <c r="J519" s="60">
        <v>1360</v>
      </c>
      <c r="K519" s="60">
        <v>140</v>
      </c>
      <c r="L519" s="60">
        <v>196</v>
      </c>
      <c r="M519" s="60">
        <v>16</v>
      </c>
      <c r="N519" s="60">
        <v>215</v>
      </c>
      <c r="O519" s="60">
        <v>143</v>
      </c>
      <c r="P519" s="60">
        <v>53</v>
      </c>
      <c r="Q519" s="60">
        <v>354</v>
      </c>
      <c r="R519" s="59" t="s">
        <v>311</v>
      </c>
      <c r="S519" s="61" t="s">
        <v>312</v>
      </c>
      <c r="T519" s="50">
        <f t="shared" si="17"/>
        <v>3.5443868906800184</v>
      </c>
      <c r="U519" s="51">
        <f t="shared" si="18"/>
        <v>0.45861708075231428</v>
      </c>
      <c r="V519" s="44"/>
    </row>
    <row r="520" spans="1:22" x14ac:dyDescent="0.25">
      <c r="A520" s="59">
        <v>2021</v>
      </c>
      <c r="B520" s="59" t="s">
        <v>310</v>
      </c>
      <c r="C520" s="59" t="s">
        <v>228</v>
      </c>
      <c r="D520" s="60">
        <v>13044</v>
      </c>
      <c r="E520" s="60">
        <v>12211</v>
      </c>
      <c r="F520" s="60">
        <v>804</v>
      </c>
      <c r="G520" s="60">
        <v>360</v>
      </c>
      <c r="H520" s="60">
        <v>10173</v>
      </c>
      <c r="I520" s="60">
        <v>87</v>
      </c>
      <c r="J520" s="60">
        <v>1591</v>
      </c>
      <c r="K520" s="60">
        <v>163</v>
      </c>
      <c r="L520" s="60">
        <v>230</v>
      </c>
      <c r="M520" s="60">
        <v>20</v>
      </c>
      <c r="N520" s="60">
        <v>234</v>
      </c>
      <c r="O520" s="60">
        <v>157</v>
      </c>
      <c r="P520" s="60">
        <v>53</v>
      </c>
      <c r="Q520" s="60">
        <v>365</v>
      </c>
      <c r="R520" s="59" t="s">
        <v>311</v>
      </c>
      <c r="S520" s="61" t="s">
        <v>312</v>
      </c>
      <c r="T520" s="50">
        <f t="shared" si="17"/>
        <v>3.5155426511242611</v>
      </c>
      <c r="U520" s="51">
        <f t="shared" si="18"/>
        <v>0.51583557319946283</v>
      </c>
      <c r="V520" s="44"/>
    </row>
    <row r="521" spans="1:22" x14ac:dyDescent="0.25">
      <c r="A521" s="59">
        <v>2022</v>
      </c>
      <c r="B521" s="59" t="s">
        <v>310</v>
      </c>
      <c r="C521" s="59" t="s">
        <v>228</v>
      </c>
      <c r="D521" s="60">
        <v>14184</v>
      </c>
      <c r="E521" s="60">
        <v>13377</v>
      </c>
      <c r="F521" s="60">
        <v>778</v>
      </c>
      <c r="G521" s="60">
        <v>438</v>
      </c>
      <c r="H521" s="60">
        <v>11082</v>
      </c>
      <c r="I521" s="60">
        <v>95</v>
      </c>
      <c r="J521" s="60">
        <v>1761</v>
      </c>
      <c r="K521" s="60">
        <v>166</v>
      </c>
      <c r="L521" s="60">
        <v>223</v>
      </c>
      <c r="M521" s="60">
        <v>22</v>
      </c>
      <c r="N521" s="60">
        <v>213</v>
      </c>
      <c r="O521" s="60">
        <v>155</v>
      </c>
      <c r="P521" s="60">
        <v>53</v>
      </c>
      <c r="Q521" s="60">
        <v>361</v>
      </c>
      <c r="R521" s="59" t="s">
        <v>311</v>
      </c>
      <c r="S521" s="61" t="s">
        <v>312</v>
      </c>
      <c r="T521" s="50">
        <f t="shared" si="17"/>
        <v>3.4404887309827301</v>
      </c>
      <c r="U521" s="51">
        <f t="shared" si="18"/>
        <v>0.48849779246858288</v>
      </c>
      <c r="V521" s="44"/>
    </row>
    <row r="522" spans="1:22" ht="13.8" thickBot="1" x14ac:dyDescent="0.3">
      <c r="A522" s="66">
        <v>2023</v>
      </c>
      <c r="B522" s="66" t="s">
        <v>310</v>
      </c>
      <c r="C522" s="66" t="s">
        <v>228</v>
      </c>
      <c r="D522" s="67">
        <v>14461</v>
      </c>
      <c r="E522" s="67">
        <v>13649</v>
      </c>
      <c r="F522" s="67">
        <v>784</v>
      </c>
      <c r="G522" s="67">
        <v>462</v>
      </c>
      <c r="H522" s="67">
        <v>11307</v>
      </c>
      <c r="I522" s="67">
        <v>95</v>
      </c>
      <c r="J522" s="67">
        <v>1784</v>
      </c>
      <c r="K522" s="67">
        <v>161</v>
      </c>
      <c r="L522" s="67">
        <v>220</v>
      </c>
      <c r="M522" s="67">
        <v>24</v>
      </c>
      <c r="N522" s="67">
        <v>205</v>
      </c>
      <c r="O522" s="67">
        <v>174</v>
      </c>
      <c r="P522" s="67">
        <v>53</v>
      </c>
      <c r="Q522" s="67">
        <v>364</v>
      </c>
      <c r="R522" s="66" t="s">
        <v>311</v>
      </c>
      <c r="S522" s="68" t="s">
        <v>312</v>
      </c>
      <c r="T522" s="69">
        <f t="shared" si="17"/>
        <v>3.3928576161910078</v>
      </c>
      <c r="U522" s="70">
        <f t="shared" si="18"/>
        <v>0.48545006772460936</v>
      </c>
      <c r="V522" s="44"/>
    </row>
    <row r="523" spans="1:22" x14ac:dyDescent="0.25">
      <c r="A523" s="46">
        <v>2002</v>
      </c>
      <c r="B523" s="46" t="s">
        <v>313</v>
      </c>
      <c r="C523" s="46" t="s">
        <v>228</v>
      </c>
      <c r="D523" s="48">
        <v>1873</v>
      </c>
      <c r="E523" s="48">
        <v>1809</v>
      </c>
      <c r="F523" s="48">
        <v>64</v>
      </c>
      <c r="G523" s="48">
        <v>404</v>
      </c>
      <c r="H523" s="48">
        <v>1341</v>
      </c>
      <c r="I523" s="48">
        <v>8</v>
      </c>
      <c r="J523" s="48">
        <v>56</v>
      </c>
      <c r="K523" s="48">
        <v>45</v>
      </c>
      <c r="L523" s="48">
        <v>9</v>
      </c>
      <c r="M523" s="48">
        <v>1</v>
      </c>
      <c r="N523" s="48">
        <v>2</v>
      </c>
      <c r="O523" s="48">
        <v>8</v>
      </c>
      <c r="P523" s="48">
        <v>47</v>
      </c>
      <c r="Q523" s="48">
        <v>365</v>
      </c>
      <c r="R523" s="46" t="s">
        <v>80</v>
      </c>
      <c r="S523" s="49" t="s">
        <v>314</v>
      </c>
      <c r="T523" s="50">
        <f t="shared" si="17"/>
        <v>1.5727386005108173</v>
      </c>
      <c r="U523" s="51">
        <f t="shared" si="18"/>
        <v>1.8369586853966346E-2</v>
      </c>
      <c r="V523" s="52">
        <f>IF(SLOPE(U523:U544,A523:A544)&gt;0,SLOPE(U523:U544,A523:A544),0)</f>
        <v>0</v>
      </c>
    </row>
    <row r="524" spans="1:22" x14ac:dyDescent="0.25">
      <c r="A524" s="47">
        <v>2003</v>
      </c>
      <c r="B524" s="47" t="s">
        <v>313</v>
      </c>
      <c r="C524" s="47" t="s">
        <v>228</v>
      </c>
      <c r="D524" s="55">
        <v>1858</v>
      </c>
      <c r="E524" s="55">
        <v>1788</v>
      </c>
      <c r="F524" s="55">
        <v>70</v>
      </c>
      <c r="G524" s="55">
        <v>386</v>
      </c>
      <c r="H524" s="55">
        <v>1335</v>
      </c>
      <c r="I524" s="55">
        <v>7</v>
      </c>
      <c r="J524" s="55">
        <v>60</v>
      </c>
      <c r="K524" s="55">
        <v>50</v>
      </c>
      <c r="L524" s="55">
        <v>10</v>
      </c>
      <c r="M524" s="55">
        <v>1</v>
      </c>
      <c r="N524" s="55">
        <v>2</v>
      </c>
      <c r="O524" s="55">
        <v>8</v>
      </c>
      <c r="P524" s="55">
        <v>47</v>
      </c>
      <c r="Q524" s="55">
        <v>365</v>
      </c>
      <c r="R524" s="47" t="s">
        <v>80</v>
      </c>
      <c r="S524" s="56" t="s">
        <v>314</v>
      </c>
      <c r="T524" s="50">
        <f t="shared" si="17"/>
        <v>1.5499435725682216</v>
      </c>
      <c r="U524" s="51">
        <f t="shared" si="18"/>
        <v>1.9800529139559028E-2</v>
      </c>
      <c r="V524" s="44"/>
    </row>
    <row r="525" spans="1:22" x14ac:dyDescent="0.25">
      <c r="A525" s="47">
        <v>2004</v>
      </c>
      <c r="B525" s="47" t="s">
        <v>313</v>
      </c>
      <c r="C525" s="47" t="s">
        <v>228</v>
      </c>
      <c r="D525" s="55">
        <v>1610</v>
      </c>
      <c r="E525" s="55">
        <v>1534</v>
      </c>
      <c r="F525" s="55">
        <v>76</v>
      </c>
      <c r="G525" s="55">
        <v>251</v>
      </c>
      <c r="H525" s="55">
        <v>1217</v>
      </c>
      <c r="I525" s="55">
        <v>6</v>
      </c>
      <c r="J525" s="55">
        <v>60</v>
      </c>
      <c r="K525" s="55">
        <v>56</v>
      </c>
      <c r="L525" s="55">
        <v>11</v>
      </c>
      <c r="M525" s="55">
        <v>0</v>
      </c>
      <c r="N525" s="55">
        <v>2</v>
      </c>
      <c r="O525" s="55">
        <v>7</v>
      </c>
      <c r="P525" s="55">
        <v>47</v>
      </c>
      <c r="Q525" s="55">
        <v>366</v>
      </c>
      <c r="R525" s="47" t="s">
        <v>80</v>
      </c>
      <c r="S525" s="56" t="s">
        <v>314</v>
      </c>
      <c r="T525" s="50">
        <f t="shared" si="17"/>
        <v>1.4688803421823606</v>
      </c>
      <c r="U525" s="51">
        <f t="shared" si="18"/>
        <v>2.0373370346069338E-2</v>
      </c>
      <c r="V525" s="44"/>
    </row>
    <row r="526" spans="1:22" x14ac:dyDescent="0.25">
      <c r="A526" s="47">
        <v>2005</v>
      </c>
      <c r="B526" s="47" t="s">
        <v>313</v>
      </c>
      <c r="C526" s="47" t="s">
        <v>228</v>
      </c>
      <c r="D526" s="55">
        <v>1697</v>
      </c>
      <c r="E526" s="55">
        <v>1612</v>
      </c>
      <c r="F526" s="55">
        <v>86</v>
      </c>
      <c r="G526" s="55">
        <v>278</v>
      </c>
      <c r="H526" s="55">
        <v>1267</v>
      </c>
      <c r="I526" s="55">
        <v>6</v>
      </c>
      <c r="J526" s="55">
        <v>61</v>
      </c>
      <c r="K526" s="55">
        <v>62</v>
      </c>
      <c r="L526" s="55">
        <v>14</v>
      </c>
      <c r="M526" s="55">
        <v>0</v>
      </c>
      <c r="N526" s="55">
        <v>2</v>
      </c>
      <c r="O526" s="55">
        <v>7</v>
      </c>
      <c r="P526" s="55">
        <v>47</v>
      </c>
      <c r="Q526" s="55">
        <v>365</v>
      </c>
      <c r="R526" s="47" t="s">
        <v>80</v>
      </c>
      <c r="S526" s="56" t="s">
        <v>314</v>
      </c>
      <c r="T526" s="50">
        <f t="shared" si="17"/>
        <v>1.5036985006893382</v>
      </c>
      <c r="U526" s="51">
        <f t="shared" si="18"/>
        <v>2.360054796831916E-2</v>
      </c>
      <c r="V526" s="44"/>
    </row>
    <row r="527" spans="1:22" x14ac:dyDescent="0.25">
      <c r="A527" s="47">
        <v>2006</v>
      </c>
      <c r="B527" s="47" t="s">
        <v>313</v>
      </c>
      <c r="C527" s="47" t="s">
        <v>228</v>
      </c>
      <c r="D527" s="55">
        <v>1686</v>
      </c>
      <c r="E527" s="55">
        <v>1611</v>
      </c>
      <c r="F527" s="55">
        <v>75</v>
      </c>
      <c r="G527" s="55">
        <v>274</v>
      </c>
      <c r="H527" s="55">
        <v>1269</v>
      </c>
      <c r="I527" s="55">
        <v>6</v>
      </c>
      <c r="J527" s="55">
        <v>63</v>
      </c>
      <c r="K527" s="55">
        <v>55</v>
      </c>
      <c r="L527" s="55">
        <v>11</v>
      </c>
      <c r="M527" s="55">
        <v>0</v>
      </c>
      <c r="N527" s="55">
        <v>2</v>
      </c>
      <c r="O527" s="55">
        <v>7</v>
      </c>
      <c r="P527" s="55">
        <v>48</v>
      </c>
      <c r="Q527" s="55">
        <v>365</v>
      </c>
      <c r="R527" s="47" t="s">
        <v>80</v>
      </c>
      <c r="S527" s="56" t="s">
        <v>314</v>
      </c>
      <c r="T527" s="50">
        <f t="shared" si="17"/>
        <v>1.4776883951822914</v>
      </c>
      <c r="U527" s="51">
        <f t="shared" si="18"/>
        <v>2.0225859909057613E-2</v>
      </c>
      <c r="V527" s="44"/>
    </row>
    <row r="528" spans="1:22" x14ac:dyDescent="0.25">
      <c r="A528" s="59">
        <v>2007</v>
      </c>
      <c r="B528" s="59" t="s">
        <v>313</v>
      </c>
      <c r="C528" s="59" t="s">
        <v>228</v>
      </c>
      <c r="D528" s="60">
        <v>1745</v>
      </c>
      <c r="E528" s="60">
        <v>1665</v>
      </c>
      <c r="F528" s="60">
        <v>80</v>
      </c>
      <c r="G528" s="60">
        <v>283</v>
      </c>
      <c r="H528" s="60">
        <v>1306</v>
      </c>
      <c r="I528" s="60">
        <v>6</v>
      </c>
      <c r="J528" s="60">
        <v>69</v>
      </c>
      <c r="K528" s="60">
        <v>61</v>
      </c>
      <c r="L528" s="60">
        <v>10</v>
      </c>
      <c r="M528" s="60">
        <v>0</v>
      </c>
      <c r="N528" s="60">
        <v>2</v>
      </c>
      <c r="O528" s="60">
        <v>7</v>
      </c>
      <c r="P528" s="60">
        <v>48</v>
      </c>
      <c r="Q528" s="60">
        <v>349</v>
      </c>
      <c r="R528" s="59" t="s">
        <v>80</v>
      </c>
      <c r="S528" s="61" t="s">
        <v>314</v>
      </c>
      <c r="T528" s="50">
        <f t="shared" si="17"/>
        <v>1.398746063232422</v>
      </c>
      <c r="U528" s="51">
        <f t="shared" si="18"/>
        <v>2.0421692523193358E-2</v>
      </c>
      <c r="V528" s="44"/>
    </row>
    <row r="529" spans="1:22" x14ac:dyDescent="0.25">
      <c r="A529" s="59">
        <v>2008</v>
      </c>
      <c r="B529" s="59" t="s">
        <v>313</v>
      </c>
      <c r="C529" s="59" t="s">
        <v>228</v>
      </c>
      <c r="D529" s="60">
        <v>1722</v>
      </c>
      <c r="E529" s="60">
        <v>1635</v>
      </c>
      <c r="F529" s="60">
        <v>86</v>
      </c>
      <c r="G529" s="60">
        <v>283</v>
      </c>
      <c r="H529" s="60">
        <v>1279</v>
      </c>
      <c r="I529" s="60">
        <v>6</v>
      </c>
      <c r="J529" s="60">
        <v>68</v>
      </c>
      <c r="K529" s="60">
        <v>63</v>
      </c>
      <c r="L529" s="60">
        <v>12</v>
      </c>
      <c r="M529" s="60">
        <v>0</v>
      </c>
      <c r="N529" s="60">
        <v>3</v>
      </c>
      <c r="O529" s="60">
        <v>7</v>
      </c>
      <c r="P529" s="60">
        <v>44</v>
      </c>
      <c r="Q529" s="60">
        <v>366</v>
      </c>
      <c r="R529" s="59" t="s">
        <v>80</v>
      </c>
      <c r="S529" s="61" t="s">
        <v>314</v>
      </c>
      <c r="T529" s="50">
        <f t="shared" si="17"/>
        <v>1.4967642463235291</v>
      </c>
      <c r="U529" s="51">
        <f t="shared" si="18"/>
        <v>2.3491714846047788E-2</v>
      </c>
      <c r="V529" s="44"/>
    </row>
    <row r="530" spans="1:22" x14ac:dyDescent="0.25">
      <c r="A530" s="47">
        <v>2009</v>
      </c>
      <c r="B530" s="47" t="s">
        <v>313</v>
      </c>
      <c r="C530" s="47" t="s">
        <v>228</v>
      </c>
      <c r="D530" s="55">
        <v>1840</v>
      </c>
      <c r="E530" s="55">
        <v>1753</v>
      </c>
      <c r="F530" s="55">
        <v>86</v>
      </c>
      <c r="G530" s="55">
        <v>340</v>
      </c>
      <c r="H530" s="55">
        <v>1308</v>
      </c>
      <c r="I530" s="55">
        <v>7</v>
      </c>
      <c r="J530" s="55">
        <v>98</v>
      </c>
      <c r="K530" s="55">
        <v>63</v>
      </c>
      <c r="L530" s="55">
        <v>14</v>
      </c>
      <c r="M530" s="55">
        <v>1</v>
      </c>
      <c r="N530" s="55">
        <v>3</v>
      </c>
      <c r="O530" s="55">
        <v>6</v>
      </c>
      <c r="P530" s="55">
        <v>45</v>
      </c>
      <c r="Q530" s="55">
        <v>365</v>
      </c>
      <c r="R530" s="47" t="s">
        <v>80</v>
      </c>
      <c r="S530" s="56" t="s">
        <v>314</v>
      </c>
      <c r="T530" s="50">
        <f t="shared" si="17"/>
        <v>1.5889541520743535</v>
      </c>
      <c r="U530" s="51">
        <f t="shared" si="18"/>
        <v>2.4938635416806975E-2</v>
      </c>
      <c r="V530" s="44"/>
    </row>
    <row r="531" spans="1:22" x14ac:dyDescent="0.25">
      <c r="A531" s="59">
        <v>2010</v>
      </c>
      <c r="B531" s="59" t="s">
        <v>313</v>
      </c>
      <c r="C531" s="59" t="s">
        <v>228</v>
      </c>
      <c r="D531" s="60">
        <v>1776</v>
      </c>
      <c r="E531" s="60">
        <v>1688</v>
      </c>
      <c r="F531" s="60">
        <v>88</v>
      </c>
      <c r="G531" s="60">
        <v>329</v>
      </c>
      <c r="H531" s="60">
        <v>1261</v>
      </c>
      <c r="I531" s="60">
        <v>7</v>
      </c>
      <c r="J531" s="60">
        <v>91</v>
      </c>
      <c r="K531" s="60">
        <v>63</v>
      </c>
      <c r="L531" s="60">
        <v>17</v>
      </c>
      <c r="M531" s="60">
        <v>1</v>
      </c>
      <c r="N531" s="60">
        <v>2</v>
      </c>
      <c r="O531" s="60">
        <v>5</v>
      </c>
      <c r="P531" s="60">
        <v>46</v>
      </c>
      <c r="Q531" s="60">
        <v>365</v>
      </c>
      <c r="R531" s="59" t="s">
        <v>80</v>
      </c>
      <c r="S531" s="61" t="s">
        <v>314</v>
      </c>
      <c r="T531" s="50">
        <f t="shared" si="17"/>
        <v>1.6093755687366831</v>
      </c>
      <c r="U531" s="51">
        <f t="shared" si="18"/>
        <v>2.5846571633911131E-2</v>
      </c>
      <c r="V531" s="44"/>
    </row>
    <row r="532" spans="1:22" x14ac:dyDescent="0.25">
      <c r="A532" s="47">
        <v>2011</v>
      </c>
      <c r="B532" s="47" t="s">
        <v>313</v>
      </c>
      <c r="C532" s="47" t="s">
        <v>228</v>
      </c>
      <c r="D532" s="55">
        <v>1929</v>
      </c>
      <c r="E532" s="55">
        <v>1844</v>
      </c>
      <c r="F532" s="55">
        <v>85</v>
      </c>
      <c r="G532" s="55">
        <v>493</v>
      </c>
      <c r="H532" s="55">
        <v>1260</v>
      </c>
      <c r="I532" s="55">
        <v>7</v>
      </c>
      <c r="J532" s="55">
        <v>84</v>
      </c>
      <c r="K532" s="55">
        <v>60</v>
      </c>
      <c r="L532" s="55">
        <v>16</v>
      </c>
      <c r="M532" s="55">
        <v>1</v>
      </c>
      <c r="N532" s="55">
        <v>2</v>
      </c>
      <c r="O532" s="55">
        <v>5</v>
      </c>
      <c r="P532" s="55">
        <v>51</v>
      </c>
      <c r="Q532" s="55">
        <v>365</v>
      </c>
      <c r="R532" s="47" t="s">
        <v>80</v>
      </c>
      <c r="S532" s="56" t="s">
        <v>314</v>
      </c>
      <c r="T532" s="50">
        <f t="shared" si="17"/>
        <v>1.6121859305245536</v>
      </c>
      <c r="U532" s="51">
        <f t="shared" si="18"/>
        <v>2.5009034247262134E-2</v>
      </c>
      <c r="V532" s="44"/>
    </row>
    <row r="533" spans="1:22" x14ac:dyDescent="0.25">
      <c r="A533" s="47">
        <v>2012</v>
      </c>
      <c r="B533" s="47" t="s">
        <v>313</v>
      </c>
      <c r="C533" s="47" t="s">
        <v>228</v>
      </c>
      <c r="D533" s="55">
        <v>1793</v>
      </c>
      <c r="E533" s="55">
        <v>1716</v>
      </c>
      <c r="F533" s="55">
        <v>78</v>
      </c>
      <c r="G533" s="55">
        <v>340</v>
      </c>
      <c r="H533" s="55">
        <v>1277</v>
      </c>
      <c r="I533" s="55">
        <v>7</v>
      </c>
      <c r="J533" s="55">
        <v>92</v>
      </c>
      <c r="K533" s="55">
        <v>57</v>
      </c>
      <c r="L533" s="55">
        <v>13</v>
      </c>
      <c r="M533" s="55">
        <v>1</v>
      </c>
      <c r="N533" s="55">
        <v>2</v>
      </c>
      <c r="O533" s="55">
        <v>5</v>
      </c>
      <c r="P533" s="55">
        <v>61</v>
      </c>
      <c r="Q533" s="55">
        <v>366</v>
      </c>
      <c r="R533" s="47" t="s">
        <v>80</v>
      </c>
      <c r="S533" s="56" t="s">
        <v>314</v>
      </c>
      <c r="T533" s="50">
        <f t="shared" si="17"/>
        <v>1.5598587270883413</v>
      </c>
      <c r="U533" s="51">
        <f t="shared" si="18"/>
        <v>2.2204588980102538E-2</v>
      </c>
      <c r="V533" s="44"/>
    </row>
    <row r="534" spans="1:22" x14ac:dyDescent="0.25">
      <c r="A534" s="47">
        <v>2013</v>
      </c>
      <c r="B534" s="47" t="s">
        <v>313</v>
      </c>
      <c r="C534" s="47" t="s">
        <v>228</v>
      </c>
      <c r="D534" s="55">
        <v>1730</v>
      </c>
      <c r="E534" s="55">
        <v>1656</v>
      </c>
      <c r="F534" s="55">
        <v>75</v>
      </c>
      <c r="G534" s="55">
        <v>328</v>
      </c>
      <c r="H534" s="55">
        <v>1229</v>
      </c>
      <c r="I534" s="55">
        <v>7</v>
      </c>
      <c r="J534" s="55">
        <v>91</v>
      </c>
      <c r="K534" s="55">
        <v>56</v>
      </c>
      <c r="L534" s="55">
        <v>11</v>
      </c>
      <c r="M534" s="55">
        <v>1</v>
      </c>
      <c r="N534" s="55">
        <v>2</v>
      </c>
      <c r="O534" s="55">
        <v>5</v>
      </c>
      <c r="P534" s="55">
        <v>59</v>
      </c>
      <c r="Q534" s="55">
        <v>365</v>
      </c>
      <c r="R534" s="47" t="s">
        <v>80</v>
      </c>
      <c r="S534" s="56" t="s">
        <v>314</v>
      </c>
      <c r="T534" s="50">
        <f t="shared" si="17"/>
        <v>1.5107666503906247</v>
      </c>
      <c r="U534" s="51">
        <f t="shared" si="18"/>
        <v>2.0678618527221672E-2</v>
      </c>
      <c r="V534" s="44"/>
    </row>
    <row r="535" spans="1:22" x14ac:dyDescent="0.25">
      <c r="A535" s="47">
        <v>2014</v>
      </c>
      <c r="B535" s="47" t="s">
        <v>313</v>
      </c>
      <c r="C535" s="47" t="s">
        <v>228</v>
      </c>
      <c r="D535" s="55">
        <v>1761</v>
      </c>
      <c r="E535" s="55">
        <v>1690</v>
      </c>
      <c r="F535" s="55">
        <v>71</v>
      </c>
      <c r="G535" s="55">
        <v>341</v>
      </c>
      <c r="H535" s="55">
        <v>1249</v>
      </c>
      <c r="I535" s="55">
        <v>7</v>
      </c>
      <c r="J535" s="55">
        <v>93</v>
      </c>
      <c r="K535" s="55">
        <v>54</v>
      </c>
      <c r="L535" s="55">
        <v>11</v>
      </c>
      <c r="M535" s="55">
        <v>0</v>
      </c>
      <c r="N535" s="55">
        <v>2</v>
      </c>
      <c r="O535" s="55">
        <v>4</v>
      </c>
      <c r="P535" s="55">
        <v>52</v>
      </c>
      <c r="Q535" s="55">
        <v>365</v>
      </c>
      <c r="R535" s="47" t="s">
        <v>80</v>
      </c>
      <c r="S535" s="56" t="s">
        <v>314</v>
      </c>
      <c r="T535" s="50">
        <f t="shared" si="17"/>
        <v>1.4739943297480194</v>
      </c>
      <c r="U535" s="51">
        <f t="shared" si="18"/>
        <v>1.9099281527709958E-2</v>
      </c>
      <c r="V535" s="44"/>
    </row>
    <row r="536" spans="1:22" x14ac:dyDescent="0.25">
      <c r="A536" s="47">
        <v>2015</v>
      </c>
      <c r="B536" s="47" t="s">
        <v>313</v>
      </c>
      <c r="C536" s="47" t="s">
        <v>228</v>
      </c>
      <c r="D536" s="55">
        <v>1816</v>
      </c>
      <c r="E536" s="55">
        <v>1736</v>
      </c>
      <c r="F536" s="55">
        <v>80</v>
      </c>
      <c r="G536" s="55">
        <v>350</v>
      </c>
      <c r="H536" s="55">
        <v>1275</v>
      </c>
      <c r="I536" s="55">
        <v>8</v>
      </c>
      <c r="J536" s="55">
        <v>104</v>
      </c>
      <c r="K536" s="55">
        <v>59</v>
      </c>
      <c r="L536" s="55">
        <v>14</v>
      </c>
      <c r="M536" s="55">
        <v>1</v>
      </c>
      <c r="N536" s="55">
        <v>3</v>
      </c>
      <c r="O536" s="55">
        <v>4</v>
      </c>
      <c r="P536" s="55">
        <v>52</v>
      </c>
      <c r="Q536" s="55">
        <v>365</v>
      </c>
      <c r="R536" s="47" t="s">
        <v>80</v>
      </c>
      <c r="S536" s="56" t="s">
        <v>314</v>
      </c>
      <c r="T536" s="50">
        <f t="shared" si="17"/>
        <v>1.6225852080922065</v>
      </c>
      <c r="U536" s="51">
        <f t="shared" si="18"/>
        <v>2.3689744038146214E-2</v>
      </c>
      <c r="V536" s="44"/>
    </row>
    <row r="537" spans="1:22" x14ac:dyDescent="0.25">
      <c r="A537" s="59">
        <v>2016</v>
      </c>
      <c r="B537" s="59" t="s">
        <v>313</v>
      </c>
      <c r="C537" s="59" t="s">
        <v>228</v>
      </c>
      <c r="D537" s="60">
        <v>1861</v>
      </c>
      <c r="E537" s="60">
        <v>1774</v>
      </c>
      <c r="F537" s="60">
        <v>87</v>
      </c>
      <c r="G537" s="60">
        <v>349</v>
      </c>
      <c r="H537" s="60">
        <v>1304</v>
      </c>
      <c r="I537" s="60">
        <v>9</v>
      </c>
      <c r="J537" s="60">
        <v>112</v>
      </c>
      <c r="K537" s="60">
        <v>62</v>
      </c>
      <c r="L537" s="60">
        <v>17</v>
      </c>
      <c r="M537" s="60">
        <v>1</v>
      </c>
      <c r="N537" s="60">
        <v>2</v>
      </c>
      <c r="O537" s="60">
        <v>5</v>
      </c>
      <c r="P537" s="60">
        <v>52</v>
      </c>
      <c r="Q537" s="60">
        <v>366</v>
      </c>
      <c r="R537" s="59" t="s">
        <v>80</v>
      </c>
      <c r="S537" s="61" t="s">
        <v>314</v>
      </c>
      <c r="T537" s="50">
        <f t="shared" si="17"/>
        <v>1.6185836055360987</v>
      </c>
      <c r="U537" s="51">
        <f t="shared" si="18"/>
        <v>2.5699061196899405E-2</v>
      </c>
      <c r="V537" s="44"/>
    </row>
    <row r="538" spans="1:22" x14ac:dyDescent="0.25">
      <c r="A538" s="47">
        <v>2017</v>
      </c>
      <c r="B538" s="47" t="s">
        <v>313</v>
      </c>
      <c r="C538" s="47" t="s">
        <v>228</v>
      </c>
      <c r="D538" s="55">
        <v>1862</v>
      </c>
      <c r="E538" s="55">
        <v>1781</v>
      </c>
      <c r="F538" s="55">
        <v>81</v>
      </c>
      <c r="G538" s="55">
        <v>352</v>
      </c>
      <c r="H538" s="55">
        <v>1304</v>
      </c>
      <c r="I538" s="55">
        <v>9</v>
      </c>
      <c r="J538" s="55">
        <v>116</v>
      </c>
      <c r="K538" s="55">
        <v>61</v>
      </c>
      <c r="L538" s="55">
        <v>13</v>
      </c>
      <c r="M538" s="55">
        <v>2</v>
      </c>
      <c r="N538" s="55">
        <v>2</v>
      </c>
      <c r="O538" s="55">
        <v>4</v>
      </c>
      <c r="P538" s="55">
        <v>52</v>
      </c>
      <c r="Q538" s="55">
        <v>364</v>
      </c>
      <c r="R538" s="47" t="s">
        <v>80</v>
      </c>
      <c r="S538" s="56" t="s">
        <v>314</v>
      </c>
      <c r="T538" s="50">
        <f t="shared" si="17"/>
        <v>1.5654015964415011</v>
      </c>
      <c r="U538" s="51">
        <f t="shared" si="18"/>
        <v>2.3140549099396487E-2</v>
      </c>
      <c r="V538" s="44"/>
    </row>
    <row r="539" spans="1:22" x14ac:dyDescent="0.25">
      <c r="A539" s="47">
        <v>2018</v>
      </c>
      <c r="B539" s="47" t="s">
        <v>313</v>
      </c>
      <c r="C539" s="47" t="s">
        <v>228</v>
      </c>
      <c r="D539" s="55">
        <v>1805</v>
      </c>
      <c r="E539" s="55">
        <v>1704</v>
      </c>
      <c r="F539" s="55">
        <v>101</v>
      </c>
      <c r="G539" s="55">
        <v>333</v>
      </c>
      <c r="H539" s="55">
        <v>1241</v>
      </c>
      <c r="I539" s="55">
        <v>12</v>
      </c>
      <c r="J539" s="55">
        <v>118</v>
      </c>
      <c r="K539" s="55">
        <v>71</v>
      </c>
      <c r="L539" s="55">
        <v>19</v>
      </c>
      <c r="M539" s="55">
        <v>2</v>
      </c>
      <c r="N539" s="55">
        <v>4</v>
      </c>
      <c r="O539" s="55">
        <v>6</v>
      </c>
      <c r="P539" s="55">
        <v>51</v>
      </c>
      <c r="Q539" s="55">
        <v>365</v>
      </c>
      <c r="R539" s="47" t="s">
        <v>80</v>
      </c>
      <c r="S539" s="56" t="s">
        <v>314</v>
      </c>
      <c r="T539" s="50">
        <f t="shared" si="17"/>
        <v>1.7156161798215379</v>
      </c>
      <c r="U539" s="51">
        <f t="shared" si="18"/>
        <v>3.1623095234560493E-2</v>
      </c>
      <c r="V539" s="44"/>
    </row>
    <row r="540" spans="1:22" x14ac:dyDescent="0.25">
      <c r="A540" s="59">
        <v>2019</v>
      </c>
      <c r="B540" s="59" t="s">
        <v>313</v>
      </c>
      <c r="C540" s="59" t="s">
        <v>228</v>
      </c>
      <c r="D540" s="60">
        <v>1024</v>
      </c>
      <c r="E540" s="60">
        <v>939</v>
      </c>
      <c r="F540" s="60">
        <v>85</v>
      </c>
      <c r="G540" s="60">
        <v>83</v>
      </c>
      <c r="H540" s="60">
        <v>761</v>
      </c>
      <c r="I540" s="60">
        <v>9</v>
      </c>
      <c r="J540" s="60">
        <v>86</v>
      </c>
      <c r="K540" s="60">
        <v>61</v>
      </c>
      <c r="L540" s="60">
        <v>16</v>
      </c>
      <c r="M540" s="60">
        <v>2</v>
      </c>
      <c r="N540" s="60">
        <v>3</v>
      </c>
      <c r="O540" s="60">
        <v>4</v>
      </c>
      <c r="P540" s="60">
        <v>51</v>
      </c>
      <c r="Q540" s="60">
        <v>169</v>
      </c>
      <c r="R540" s="59" t="s">
        <v>80</v>
      </c>
      <c r="S540" s="61" t="s">
        <v>314</v>
      </c>
      <c r="T540" s="50">
        <f t="shared" si="17"/>
        <v>1.6959099632085757</v>
      </c>
      <c r="U540" s="51">
        <f t="shared" si="18"/>
        <v>2.6307803304273028E-2</v>
      </c>
      <c r="V540" s="44"/>
    </row>
    <row r="541" spans="1:22" x14ac:dyDescent="0.25">
      <c r="A541" s="59">
        <v>2020</v>
      </c>
      <c r="B541" s="59" t="s">
        <v>313</v>
      </c>
      <c r="C541" s="59" t="s">
        <v>228</v>
      </c>
      <c r="D541" s="60">
        <v>1301</v>
      </c>
      <c r="E541" s="60">
        <v>1255</v>
      </c>
      <c r="F541" s="60">
        <v>37</v>
      </c>
      <c r="G541" s="60">
        <v>236</v>
      </c>
      <c r="H541" s="60">
        <v>911</v>
      </c>
      <c r="I541" s="60">
        <v>11</v>
      </c>
      <c r="J541" s="60">
        <v>97</v>
      </c>
      <c r="K541" s="60">
        <v>25</v>
      </c>
      <c r="L541" s="60">
        <v>9</v>
      </c>
      <c r="M541" s="60">
        <v>0</v>
      </c>
      <c r="N541" s="60">
        <v>1</v>
      </c>
      <c r="O541" s="60">
        <v>2</v>
      </c>
      <c r="P541" s="60">
        <v>51</v>
      </c>
      <c r="Q541" s="60">
        <v>344</v>
      </c>
      <c r="R541" s="59" t="s">
        <v>80</v>
      </c>
      <c r="S541" s="61" t="s">
        <v>314</v>
      </c>
      <c r="T541" s="50">
        <f t="shared" si="17"/>
        <v>1.7277933976456923</v>
      </c>
      <c r="U541" s="51">
        <f t="shared" si="18"/>
        <v>1.1666924917602536E-2</v>
      </c>
      <c r="V541" s="44"/>
    </row>
    <row r="542" spans="1:22" x14ac:dyDescent="0.25">
      <c r="A542" s="59">
        <v>2021</v>
      </c>
      <c r="B542" s="59" t="s">
        <v>313</v>
      </c>
      <c r="C542" s="59" t="s">
        <v>228</v>
      </c>
      <c r="D542" s="60">
        <v>1518</v>
      </c>
      <c r="E542" s="60">
        <v>1475</v>
      </c>
      <c r="F542" s="60">
        <v>33</v>
      </c>
      <c r="G542" s="60">
        <v>285</v>
      </c>
      <c r="H542" s="60">
        <v>1052</v>
      </c>
      <c r="I542" s="60">
        <v>13</v>
      </c>
      <c r="J542" s="60">
        <v>125</v>
      </c>
      <c r="K542" s="60">
        <v>22</v>
      </c>
      <c r="L542" s="60">
        <v>8</v>
      </c>
      <c r="M542" s="60">
        <v>0</v>
      </c>
      <c r="N542" s="60">
        <v>1</v>
      </c>
      <c r="O542" s="60">
        <v>2</v>
      </c>
      <c r="P542" s="60">
        <v>50</v>
      </c>
      <c r="Q542" s="60">
        <v>365</v>
      </c>
      <c r="R542" s="59" t="s">
        <v>80</v>
      </c>
      <c r="S542" s="61" t="s">
        <v>314</v>
      </c>
      <c r="T542" s="50">
        <f t="shared" si="17"/>
        <v>1.7493007220643937</v>
      </c>
      <c r="U542" s="51">
        <f t="shared" si="18"/>
        <v>1.053516359863281E-2</v>
      </c>
      <c r="V542" s="44"/>
    </row>
    <row r="543" spans="1:22" x14ac:dyDescent="0.25">
      <c r="A543" s="59">
        <v>2022</v>
      </c>
      <c r="B543" s="59" t="s">
        <v>313</v>
      </c>
      <c r="C543" s="59" t="s">
        <v>228</v>
      </c>
      <c r="D543" s="60">
        <v>1745</v>
      </c>
      <c r="E543" s="60">
        <v>1700</v>
      </c>
      <c r="F543" s="60">
        <v>36</v>
      </c>
      <c r="G543" s="60">
        <v>368</v>
      </c>
      <c r="H543" s="60">
        <v>1197</v>
      </c>
      <c r="I543" s="60">
        <v>14</v>
      </c>
      <c r="J543" s="60">
        <v>120</v>
      </c>
      <c r="K543" s="60">
        <v>26</v>
      </c>
      <c r="L543" s="60">
        <v>7</v>
      </c>
      <c r="M543" s="60">
        <v>0</v>
      </c>
      <c r="N543" s="60">
        <v>1</v>
      </c>
      <c r="O543" s="60">
        <v>2</v>
      </c>
      <c r="P543" s="60">
        <v>51</v>
      </c>
      <c r="Q543" s="60">
        <v>365</v>
      </c>
      <c r="R543" s="59" t="s">
        <v>80</v>
      </c>
      <c r="S543" s="61" t="s">
        <v>314</v>
      </c>
      <c r="T543" s="50">
        <f t="shared" si="17"/>
        <v>1.5884285142686629</v>
      </c>
      <c r="U543" s="51">
        <f t="shared" si="18"/>
        <v>1.0435975338745115E-2</v>
      </c>
      <c r="V543" s="44"/>
    </row>
    <row r="544" spans="1:22" ht="13.8" thickBot="1" x14ac:dyDescent="0.3">
      <c r="A544" s="66">
        <v>2023</v>
      </c>
      <c r="B544" s="66" t="s">
        <v>313</v>
      </c>
      <c r="C544" s="66" t="s">
        <v>228</v>
      </c>
      <c r="D544" s="67">
        <v>1773</v>
      </c>
      <c r="E544" s="67">
        <v>1724</v>
      </c>
      <c r="F544" s="67">
        <v>41</v>
      </c>
      <c r="G544" s="67">
        <v>385</v>
      </c>
      <c r="H544" s="67">
        <v>1196</v>
      </c>
      <c r="I544" s="67">
        <v>17</v>
      </c>
      <c r="J544" s="67">
        <v>125</v>
      </c>
      <c r="K544" s="67">
        <v>30</v>
      </c>
      <c r="L544" s="67">
        <v>7</v>
      </c>
      <c r="M544" s="67">
        <v>0</v>
      </c>
      <c r="N544" s="67">
        <v>1</v>
      </c>
      <c r="O544" s="67">
        <v>3</v>
      </c>
      <c r="P544" s="67">
        <v>51</v>
      </c>
      <c r="Q544" s="67">
        <v>364</v>
      </c>
      <c r="R544" s="66" t="s">
        <v>80</v>
      </c>
      <c r="S544" s="68" t="s">
        <v>314</v>
      </c>
      <c r="T544" s="50">
        <f t="shared" si="17"/>
        <v>1.517189852086509</v>
      </c>
      <c r="U544" s="51">
        <f t="shared" si="18"/>
        <v>1.1352373068237304E-2</v>
      </c>
      <c r="V544" s="44"/>
    </row>
    <row r="545" spans="1:22" x14ac:dyDescent="0.25">
      <c r="A545" s="46">
        <v>2002</v>
      </c>
      <c r="B545" s="46" t="s">
        <v>315</v>
      </c>
      <c r="C545" s="46" t="s">
        <v>228</v>
      </c>
      <c r="D545" s="48">
        <v>7779</v>
      </c>
      <c r="E545" s="48">
        <v>7393</v>
      </c>
      <c r="F545" s="48">
        <v>386</v>
      </c>
      <c r="G545" s="48">
        <v>371</v>
      </c>
      <c r="H545" s="48">
        <v>6678</v>
      </c>
      <c r="I545" s="48">
        <v>53</v>
      </c>
      <c r="J545" s="48">
        <v>292</v>
      </c>
      <c r="K545" s="48">
        <v>165</v>
      </c>
      <c r="L545" s="48">
        <v>80</v>
      </c>
      <c r="M545" s="48">
        <v>31</v>
      </c>
      <c r="N545" s="48">
        <v>44</v>
      </c>
      <c r="O545" s="48">
        <v>66</v>
      </c>
      <c r="P545" s="48">
        <v>69</v>
      </c>
      <c r="Q545" s="48">
        <v>361</v>
      </c>
      <c r="R545" s="46" t="s">
        <v>316</v>
      </c>
      <c r="S545" s="49" t="s">
        <v>317</v>
      </c>
      <c r="T545" s="50">
        <f t="shared" si="17"/>
        <v>2.5572104213892488</v>
      </c>
      <c r="U545" s="51">
        <f t="shared" si="18"/>
        <v>0.18014268813476564</v>
      </c>
      <c r="V545" s="52">
        <f>IF(SLOPE(U545:U566,A545:A566)&gt;0,SLOPE(U545:U566,A545:A566),0)</f>
        <v>3.0907700197271007E-3</v>
      </c>
    </row>
    <row r="546" spans="1:22" x14ac:dyDescent="0.25">
      <c r="A546" s="47">
        <v>2003</v>
      </c>
      <c r="B546" s="47" t="s">
        <v>315</v>
      </c>
      <c r="C546" s="47" t="s">
        <v>228</v>
      </c>
      <c r="D546" s="55">
        <v>8253</v>
      </c>
      <c r="E546" s="55">
        <v>7812</v>
      </c>
      <c r="F546" s="55">
        <v>441</v>
      </c>
      <c r="G546" s="55">
        <v>358</v>
      </c>
      <c r="H546" s="55">
        <v>7047</v>
      </c>
      <c r="I546" s="55">
        <v>57</v>
      </c>
      <c r="J546" s="55">
        <v>350</v>
      </c>
      <c r="K546" s="55">
        <v>182</v>
      </c>
      <c r="L546" s="55">
        <v>101</v>
      </c>
      <c r="M546" s="55">
        <v>42</v>
      </c>
      <c r="N546" s="55">
        <v>45</v>
      </c>
      <c r="O546" s="55">
        <v>70</v>
      </c>
      <c r="P546" s="55">
        <v>67</v>
      </c>
      <c r="Q546" s="55">
        <v>365</v>
      </c>
      <c r="R546" s="47" t="s">
        <v>316</v>
      </c>
      <c r="S546" s="56" t="s">
        <v>317</v>
      </c>
      <c r="T546" s="50">
        <f t="shared" si="17"/>
        <v>2.6163208368474784</v>
      </c>
      <c r="U546" s="51">
        <f t="shared" si="18"/>
        <v>0.2105680417515772</v>
      </c>
      <c r="V546" s="44"/>
    </row>
    <row r="547" spans="1:22" x14ac:dyDescent="0.25">
      <c r="A547" s="47">
        <v>2004</v>
      </c>
      <c r="B547" s="47" t="s">
        <v>315</v>
      </c>
      <c r="C547" s="47" t="s">
        <v>228</v>
      </c>
      <c r="D547" s="55">
        <v>8057</v>
      </c>
      <c r="E547" s="55">
        <v>7609</v>
      </c>
      <c r="F547" s="55">
        <v>449</v>
      </c>
      <c r="G547" s="55">
        <v>325</v>
      </c>
      <c r="H547" s="55">
        <v>6872</v>
      </c>
      <c r="I547" s="55">
        <v>61</v>
      </c>
      <c r="J547" s="55">
        <v>351</v>
      </c>
      <c r="K547" s="55">
        <v>189</v>
      </c>
      <c r="L547" s="55">
        <v>110</v>
      </c>
      <c r="M547" s="55">
        <v>40</v>
      </c>
      <c r="N547" s="55">
        <v>43</v>
      </c>
      <c r="O547" s="55">
        <v>66</v>
      </c>
      <c r="P547" s="55">
        <v>67</v>
      </c>
      <c r="Q547" s="55">
        <v>366</v>
      </c>
      <c r="R547" s="47" t="s">
        <v>316</v>
      </c>
      <c r="S547" s="56" t="s">
        <v>317</v>
      </c>
      <c r="T547" s="50">
        <f t="shared" si="17"/>
        <v>2.5912194006783622</v>
      </c>
      <c r="U547" s="51">
        <f t="shared" si="18"/>
        <v>0.21233099574008668</v>
      </c>
      <c r="V547" s="44"/>
    </row>
    <row r="548" spans="1:22" x14ac:dyDescent="0.25">
      <c r="A548" s="47">
        <v>2005</v>
      </c>
      <c r="B548" s="47" t="s">
        <v>315</v>
      </c>
      <c r="C548" s="47" t="s">
        <v>228</v>
      </c>
      <c r="D548" s="55">
        <v>8045</v>
      </c>
      <c r="E548" s="55">
        <v>7599</v>
      </c>
      <c r="F548" s="55">
        <v>446</v>
      </c>
      <c r="G548" s="55">
        <v>326</v>
      </c>
      <c r="H548" s="55">
        <v>6850</v>
      </c>
      <c r="I548" s="55">
        <v>63</v>
      </c>
      <c r="J548" s="55">
        <v>360</v>
      </c>
      <c r="K548" s="55">
        <v>183</v>
      </c>
      <c r="L548" s="55">
        <v>110</v>
      </c>
      <c r="M548" s="55">
        <v>42</v>
      </c>
      <c r="N548" s="55">
        <v>46</v>
      </c>
      <c r="O548" s="55">
        <v>65</v>
      </c>
      <c r="P548" s="55">
        <v>67</v>
      </c>
      <c r="Q548" s="55">
        <v>365</v>
      </c>
      <c r="R548" s="47" t="s">
        <v>316</v>
      </c>
      <c r="S548" s="56" t="s">
        <v>317</v>
      </c>
      <c r="T548" s="50">
        <f t="shared" si="17"/>
        <v>2.6528993888820764</v>
      </c>
      <c r="U548" s="51">
        <f t="shared" si="18"/>
        <v>0.2159327457580566</v>
      </c>
      <c r="V548" s="44"/>
    </row>
    <row r="549" spans="1:22" x14ac:dyDescent="0.25">
      <c r="A549" s="47">
        <v>2006</v>
      </c>
      <c r="B549" s="47" t="s">
        <v>315</v>
      </c>
      <c r="C549" s="47" t="s">
        <v>228</v>
      </c>
      <c r="D549" s="55">
        <v>8094</v>
      </c>
      <c r="E549" s="55">
        <v>7620</v>
      </c>
      <c r="F549" s="55">
        <v>474</v>
      </c>
      <c r="G549" s="55">
        <v>321</v>
      </c>
      <c r="H549" s="55">
        <v>6859</v>
      </c>
      <c r="I549" s="55">
        <v>68</v>
      </c>
      <c r="J549" s="55">
        <v>372</v>
      </c>
      <c r="K549" s="55">
        <v>193</v>
      </c>
      <c r="L549" s="55">
        <v>125</v>
      </c>
      <c r="M549" s="55">
        <v>40</v>
      </c>
      <c r="N549" s="55">
        <v>50</v>
      </c>
      <c r="O549" s="55">
        <v>66</v>
      </c>
      <c r="P549" s="55">
        <v>66</v>
      </c>
      <c r="Q549" s="55">
        <v>365</v>
      </c>
      <c r="R549" s="47" t="s">
        <v>316</v>
      </c>
      <c r="S549" s="56" t="s">
        <v>317</v>
      </c>
      <c r="T549" s="50">
        <f t="shared" si="17"/>
        <v>2.6663229151214733</v>
      </c>
      <c r="U549" s="51">
        <f t="shared" si="18"/>
        <v>0.23065026377258305</v>
      </c>
      <c r="V549" s="44"/>
    </row>
    <row r="550" spans="1:22" x14ac:dyDescent="0.25">
      <c r="A550" s="59">
        <v>2007</v>
      </c>
      <c r="B550" s="59" t="s">
        <v>315</v>
      </c>
      <c r="C550" s="59" t="s">
        <v>228</v>
      </c>
      <c r="D550" s="60">
        <v>8149</v>
      </c>
      <c r="E550" s="60">
        <v>7677</v>
      </c>
      <c r="F550" s="60">
        <v>472</v>
      </c>
      <c r="G550" s="60">
        <v>316</v>
      </c>
      <c r="H550" s="60">
        <v>6898</v>
      </c>
      <c r="I550" s="60">
        <v>67</v>
      </c>
      <c r="J550" s="60">
        <v>396</v>
      </c>
      <c r="K550" s="60">
        <v>199</v>
      </c>
      <c r="L550" s="60">
        <v>119</v>
      </c>
      <c r="M550" s="60">
        <v>39</v>
      </c>
      <c r="N550" s="60">
        <v>51</v>
      </c>
      <c r="O550" s="60">
        <v>65</v>
      </c>
      <c r="P550" s="60">
        <v>65</v>
      </c>
      <c r="Q550" s="60">
        <v>349</v>
      </c>
      <c r="R550" s="59" t="s">
        <v>316</v>
      </c>
      <c r="S550" s="61" t="s">
        <v>317</v>
      </c>
      <c r="T550" s="50">
        <f t="shared" si="17"/>
        <v>2.6324424359763148</v>
      </c>
      <c r="U550" s="51">
        <f t="shared" si="18"/>
        <v>0.22675859143499974</v>
      </c>
      <c r="V550" s="44"/>
    </row>
    <row r="551" spans="1:22" x14ac:dyDescent="0.25">
      <c r="A551" s="47">
        <v>2008</v>
      </c>
      <c r="B551" s="47" t="s">
        <v>315</v>
      </c>
      <c r="C551" s="47" t="s">
        <v>228</v>
      </c>
      <c r="D551" s="55">
        <v>7759</v>
      </c>
      <c r="E551" s="55">
        <v>7292</v>
      </c>
      <c r="F551" s="55">
        <v>467</v>
      </c>
      <c r="G551" s="55">
        <v>291</v>
      </c>
      <c r="H551" s="55">
        <v>6534</v>
      </c>
      <c r="I551" s="55">
        <v>67</v>
      </c>
      <c r="J551" s="55">
        <v>400</v>
      </c>
      <c r="K551" s="55">
        <v>190</v>
      </c>
      <c r="L551" s="55">
        <v>124</v>
      </c>
      <c r="M551" s="55">
        <v>39</v>
      </c>
      <c r="N551" s="55">
        <v>52</v>
      </c>
      <c r="O551" s="55">
        <v>62</v>
      </c>
      <c r="P551" s="55">
        <v>64</v>
      </c>
      <c r="Q551" s="55">
        <v>366</v>
      </c>
      <c r="R551" s="47" t="s">
        <v>316</v>
      </c>
      <c r="S551" s="56" t="s">
        <v>317</v>
      </c>
      <c r="T551" s="50">
        <f t="shared" si="17"/>
        <v>2.6928149048112955</v>
      </c>
      <c r="U551" s="51">
        <f t="shared" si="18"/>
        <v>0.22950188229980467</v>
      </c>
      <c r="V551" s="44"/>
    </row>
    <row r="552" spans="1:22" x14ac:dyDescent="0.25">
      <c r="A552" s="59">
        <v>2009</v>
      </c>
      <c r="B552" s="59" t="s">
        <v>315</v>
      </c>
      <c r="C552" s="59" t="s">
        <v>228</v>
      </c>
      <c r="D552" s="60">
        <v>7668</v>
      </c>
      <c r="E552" s="60">
        <v>7216</v>
      </c>
      <c r="F552" s="60">
        <v>451</v>
      </c>
      <c r="G552" s="60">
        <v>282</v>
      </c>
      <c r="H552" s="60">
        <v>6495</v>
      </c>
      <c r="I552" s="60">
        <v>58</v>
      </c>
      <c r="J552" s="60">
        <v>382</v>
      </c>
      <c r="K552" s="60">
        <v>194</v>
      </c>
      <c r="L552" s="60">
        <v>114</v>
      </c>
      <c r="M552" s="60">
        <v>35</v>
      </c>
      <c r="N552" s="60">
        <v>46</v>
      </c>
      <c r="O552" s="60">
        <v>62</v>
      </c>
      <c r="P552" s="60">
        <v>65</v>
      </c>
      <c r="Q552" s="60">
        <v>365</v>
      </c>
      <c r="R552" s="59" t="s">
        <v>316</v>
      </c>
      <c r="S552" s="61" t="s">
        <v>317</v>
      </c>
      <c r="T552" s="50">
        <f t="shared" si="17"/>
        <v>2.5833307006565276</v>
      </c>
      <c r="U552" s="51">
        <f t="shared" si="18"/>
        <v>0.21262749164428713</v>
      </c>
      <c r="V552" s="44"/>
    </row>
    <row r="553" spans="1:22" x14ac:dyDescent="0.25">
      <c r="A553" s="59">
        <v>2010</v>
      </c>
      <c r="B553" s="59" t="s">
        <v>315</v>
      </c>
      <c r="C553" s="59" t="s">
        <v>228</v>
      </c>
      <c r="D553" s="60">
        <v>7819</v>
      </c>
      <c r="E553" s="60">
        <v>7356</v>
      </c>
      <c r="F553" s="60">
        <v>464</v>
      </c>
      <c r="G553" s="60">
        <v>273</v>
      </c>
      <c r="H553" s="60">
        <v>6628</v>
      </c>
      <c r="I553" s="60">
        <v>53</v>
      </c>
      <c r="J553" s="60">
        <v>402</v>
      </c>
      <c r="K553" s="60">
        <v>204</v>
      </c>
      <c r="L553" s="60">
        <v>108</v>
      </c>
      <c r="M553" s="60">
        <v>37</v>
      </c>
      <c r="N553" s="60">
        <v>48</v>
      </c>
      <c r="O553" s="60">
        <v>67</v>
      </c>
      <c r="P553" s="60">
        <v>65</v>
      </c>
      <c r="Q553" s="60">
        <v>365</v>
      </c>
      <c r="R553" s="59" t="s">
        <v>316</v>
      </c>
      <c r="S553" s="61" t="s">
        <v>317</v>
      </c>
      <c r="T553" s="50">
        <f t="shared" si="17"/>
        <v>2.5479650457974139</v>
      </c>
      <c r="U553" s="51">
        <f t="shared" si="18"/>
        <v>0.21576168007812502</v>
      </c>
      <c r="V553" s="44"/>
    </row>
    <row r="554" spans="1:22" x14ac:dyDescent="0.25">
      <c r="A554" s="59">
        <v>2011</v>
      </c>
      <c r="B554" s="59" t="s">
        <v>315</v>
      </c>
      <c r="C554" s="59" t="s">
        <v>228</v>
      </c>
      <c r="D554" s="60">
        <v>7938</v>
      </c>
      <c r="E554" s="60">
        <v>7449</v>
      </c>
      <c r="F554" s="60">
        <v>489</v>
      </c>
      <c r="G554" s="60">
        <v>290</v>
      </c>
      <c r="H554" s="60">
        <v>6686</v>
      </c>
      <c r="I554" s="60">
        <v>53</v>
      </c>
      <c r="J554" s="60">
        <v>420</v>
      </c>
      <c r="K554" s="60">
        <v>219</v>
      </c>
      <c r="L554" s="60">
        <v>119</v>
      </c>
      <c r="M554" s="60">
        <v>39</v>
      </c>
      <c r="N554" s="60">
        <v>50</v>
      </c>
      <c r="O554" s="60">
        <v>63</v>
      </c>
      <c r="P554" s="60">
        <v>70</v>
      </c>
      <c r="Q554" s="60">
        <v>365</v>
      </c>
      <c r="R554" s="59" t="s">
        <v>316</v>
      </c>
      <c r="S554" s="61" t="s">
        <v>317</v>
      </c>
      <c r="T554" s="50">
        <f t="shared" si="17"/>
        <v>2.5542424042370855</v>
      </c>
      <c r="U554" s="51">
        <f t="shared" si="18"/>
        <v>0.22794697776012807</v>
      </c>
      <c r="V554" s="44"/>
    </row>
    <row r="555" spans="1:22" x14ac:dyDescent="0.25">
      <c r="A555" s="59">
        <v>2012</v>
      </c>
      <c r="B555" s="59" t="s">
        <v>315</v>
      </c>
      <c r="C555" s="59" t="s">
        <v>228</v>
      </c>
      <c r="D555" s="60">
        <v>7638</v>
      </c>
      <c r="E555" s="60">
        <v>7197</v>
      </c>
      <c r="F555" s="60">
        <v>441</v>
      </c>
      <c r="G555" s="60">
        <v>271</v>
      </c>
      <c r="H555" s="60">
        <v>6444</v>
      </c>
      <c r="I555" s="60">
        <v>53</v>
      </c>
      <c r="J555" s="60">
        <v>429</v>
      </c>
      <c r="K555" s="60">
        <v>190</v>
      </c>
      <c r="L555" s="60">
        <v>105</v>
      </c>
      <c r="M555" s="60">
        <v>35</v>
      </c>
      <c r="N555" s="60">
        <v>49</v>
      </c>
      <c r="O555" s="60">
        <v>62</v>
      </c>
      <c r="P555" s="60">
        <v>79</v>
      </c>
      <c r="Q555" s="60">
        <v>366</v>
      </c>
      <c r="R555" s="59" t="s">
        <v>316</v>
      </c>
      <c r="S555" s="61" t="s">
        <v>317</v>
      </c>
      <c r="T555" s="50">
        <f t="shared" si="17"/>
        <v>2.5993790662423821</v>
      </c>
      <c r="U555" s="51">
        <f t="shared" si="18"/>
        <v>0.20920452569885251</v>
      </c>
      <c r="V555" s="44"/>
    </row>
    <row r="556" spans="1:22" x14ac:dyDescent="0.25">
      <c r="A556" s="47">
        <v>2013</v>
      </c>
      <c r="B556" s="47" t="s">
        <v>315</v>
      </c>
      <c r="C556" s="47" t="s">
        <v>228</v>
      </c>
      <c r="D556" s="55">
        <v>7561</v>
      </c>
      <c r="E556" s="55">
        <v>7133</v>
      </c>
      <c r="F556" s="55">
        <v>428</v>
      </c>
      <c r="G556" s="55">
        <v>263</v>
      </c>
      <c r="H556" s="55">
        <v>6398</v>
      </c>
      <c r="I556" s="55">
        <v>54</v>
      </c>
      <c r="J556" s="55">
        <v>417</v>
      </c>
      <c r="K556" s="55">
        <v>179</v>
      </c>
      <c r="L556" s="55">
        <v>102</v>
      </c>
      <c r="M556" s="55">
        <v>35</v>
      </c>
      <c r="N556" s="55">
        <v>51</v>
      </c>
      <c r="O556" s="55">
        <v>61</v>
      </c>
      <c r="P556" s="55">
        <v>76</v>
      </c>
      <c r="Q556" s="55">
        <v>365</v>
      </c>
      <c r="R556" s="47" t="s">
        <v>316</v>
      </c>
      <c r="S556" s="56" t="s">
        <v>317</v>
      </c>
      <c r="T556" s="50">
        <f t="shared" si="17"/>
        <v>2.6556731379143548</v>
      </c>
      <c r="U556" s="51">
        <f t="shared" si="18"/>
        <v>0.20743462880249025</v>
      </c>
      <c r="V556" s="44"/>
    </row>
    <row r="557" spans="1:22" x14ac:dyDescent="0.25">
      <c r="A557" s="47">
        <v>2014</v>
      </c>
      <c r="B557" s="47" t="s">
        <v>315</v>
      </c>
      <c r="C557" s="47" t="s">
        <v>228</v>
      </c>
      <c r="D557" s="55">
        <v>7430</v>
      </c>
      <c r="E557" s="55">
        <v>7034</v>
      </c>
      <c r="F557" s="55">
        <v>396</v>
      </c>
      <c r="G557" s="55">
        <v>250</v>
      </c>
      <c r="H557" s="55">
        <v>6326</v>
      </c>
      <c r="I557" s="55">
        <v>54</v>
      </c>
      <c r="J557" s="55">
        <v>405</v>
      </c>
      <c r="K557" s="55">
        <v>160</v>
      </c>
      <c r="L557" s="55">
        <v>95</v>
      </c>
      <c r="M557" s="55">
        <v>34</v>
      </c>
      <c r="N557" s="55">
        <v>51</v>
      </c>
      <c r="O557" s="55">
        <v>56</v>
      </c>
      <c r="P557" s="55">
        <v>69</v>
      </c>
      <c r="Q557" s="55">
        <v>365</v>
      </c>
      <c r="R557" s="47" t="s">
        <v>316</v>
      </c>
      <c r="S557" s="56" t="s">
        <v>317</v>
      </c>
      <c r="T557" s="50">
        <f t="shared" si="17"/>
        <v>2.7288996871794109</v>
      </c>
      <c r="U557" s="51">
        <f t="shared" si="18"/>
        <v>0.19721758039245602</v>
      </c>
      <c r="V557" s="44"/>
    </row>
    <row r="558" spans="1:22" x14ac:dyDescent="0.25">
      <c r="A558" s="47">
        <v>2015</v>
      </c>
      <c r="B558" s="47" t="s">
        <v>315</v>
      </c>
      <c r="C558" s="47" t="s">
        <v>228</v>
      </c>
      <c r="D558" s="55">
        <v>7410</v>
      </c>
      <c r="E558" s="55">
        <v>6991</v>
      </c>
      <c r="F558" s="55">
        <v>419</v>
      </c>
      <c r="G558" s="55">
        <v>268</v>
      </c>
      <c r="H558" s="55">
        <v>6265</v>
      </c>
      <c r="I558" s="55">
        <v>56</v>
      </c>
      <c r="J558" s="55">
        <v>401</v>
      </c>
      <c r="K558" s="55">
        <v>173</v>
      </c>
      <c r="L558" s="55">
        <v>97</v>
      </c>
      <c r="M558" s="55">
        <v>37</v>
      </c>
      <c r="N558" s="55">
        <v>53</v>
      </c>
      <c r="O558" s="55">
        <v>60</v>
      </c>
      <c r="P558" s="55">
        <v>62</v>
      </c>
      <c r="Q558" s="55">
        <v>365</v>
      </c>
      <c r="R558" s="47" t="s">
        <v>316</v>
      </c>
      <c r="S558" s="56" t="s">
        <v>317</v>
      </c>
      <c r="T558" s="50">
        <f t="shared" si="17"/>
        <v>2.699800970168341</v>
      </c>
      <c r="U558" s="51">
        <f t="shared" si="18"/>
        <v>0.20644703068634762</v>
      </c>
      <c r="V558" s="44"/>
    </row>
    <row r="559" spans="1:22" x14ac:dyDescent="0.25">
      <c r="A559" s="59">
        <v>2016</v>
      </c>
      <c r="B559" s="59" t="s">
        <v>315</v>
      </c>
      <c r="C559" s="59" t="s">
        <v>228</v>
      </c>
      <c r="D559" s="60">
        <v>5790</v>
      </c>
      <c r="E559" s="60">
        <v>4060</v>
      </c>
      <c r="F559" s="60">
        <v>1730</v>
      </c>
      <c r="G559" s="60">
        <v>368</v>
      </c>
      <c r="H559" s="60">
        <v>2899</v>
      </c>
      <c r="I559" s="60">
        <v>322</v>
      </c>
      <c r="J559" s="60">
        <v>471</v>
      </c>
      <c r="K559" s="60">
        <v>401</v>
      </c>
      <c r="L559" s="60">
        <v>323</v>
      </c>
      <c r="M559" s="60">
        <v>346</v>
      </c>
      <c r="N559" s="60">
        <v>310</v>
      </c>
      <c r="O559" s="60">
        <v>350</v>
      </c>
      <c r="P559" s="60">
        <v>60</v>
      </c>
      <c r="Q559" s="60">
        <v>366</v>
      </c>
      <c r="R559" s="59" t="s">
        <v>316</v>
      </c>
      <c r="S559" s="61" t="s">
        <v>317</v>
      </c>
      <c r="T559" s="50">
        <f t="shared" si="17"/>
        <v>3.4070795411567465</v>
      </c>
      <c r="U559" s="51">
        <f t="shared" si="18"/>
        <v>1.0757001881317139</v>
      </c>
      <c r="V559" s="44"/>
    </row>
    <row r="560" spans="1:22" x14ac:dyDescent="0.25">
      <c r="A560" s="47">
        <v>2017</v>
      </c>
      <c r="B560" s="47" t="s">
        <v>315</v>
      </c>
      <c r="C560" s="47" t="s">
        <v>228</v>
      </c>
      <c r="D560" s="55">
        <v>7265</v>
      </c>
      <c r="E560" s="55">
        <v>6588</v>
      </c>
      <c r="F560" s="55">
        <v>670</v>
      </c>
      <c r="G560" s="55">
        <v>312</v>
      </c>
      <c r="H560" s="55">
        <v>5802</v>
      </c>
      <c r="I560" s="55">
        <v>97</v>
      </c>
      <c r="J560" s="55">
        <v>377</v>
      </c>
      <c r="K560" s="55">
        <v>208</v>
      </c>
      <c r="L560" s="55">
        <v>152</v>
      </c>
      <c r="M560" s="55">
        <v>90</v>
      </c>
      <c r="N560" s="55">
        <v>98</v>
      </c>
      <c r="O560" s="55">
        <v>122</v>
      </c>
      <c r="P560" s="55">
        <v>70</v>
      </c>
      <c r="Q560" s="55">
        <v>365</v>
      </c>
      <c r="R560" s="47" t="s">
        <v>316</v>
      </c>
      <c r="S560" s="56" t="s">
        <v>317</v>
      </c>
      <c r="T560" s="50">
        <f t="shared" si="17"/>
        <v>3.0387929395988804</v>
      </c>
      <c r="U560" s="51">
        <f t="shared" si="18"/>
        <v>0.37156840668945307</v>
      </c>
      <c r="V560" s="44"/>
    </row>
    <row r="561" spans="1:22" x14ac:dyDescent="0.25">
      <c r="A561" s="59">
        <v>2018</v>
      </c>
      <c r="B561" s="59" t="s">
        <v>315</v>
      </c>
      <c r="C561" s="59" t="s">
        <v>228</v>
      </c>
      <c r="D561" s="60">
        <v>7498</v>
      </c>
      <c r="E561" s="60">
        <v>6975</v>
      </c>
      <c r="F561" s="60">
        <v>519</v>
      </c>
      <c r="G561" s="60">
        <v>285</v>
      </c>
      <c r="H561" s="60">
        <v>6214</v>
      </c>
      <c r="I561" s="60">
        <v>71</v>
      </c>
      <c r="J561" s="60">
        <v>405</v>
      </c>
      <c r="K561" s="60">
        <v>189</v>
      </c>
      <c r="L561" s="60">
        <v>123</v>
      </c>
      <c r="M561" s="60">
        <v>49</v>
      </c>
      <c r="N561" s="60">
        <v>70</v>
      </c>
      <c r="O561" s="60">
        <v>88</v>
      </c>
      <c r="P561" s="60">
        <v>69</v>
      </c>
      <c r="Q561" s="60">
        <v>349</v>
      </c>
      <c r="R561" s="59" t="s">
        <v>316</v>
      </c>
      <c r="S561" s="61" t="s">
        <v>317</v>
      </c>
      <c r="T561" s="50">
        <f t="shared" si="17"/>
        <v>2.818390203045972</v>
      </c>
      <c r="U561" s="51">
        <f t="shared" si="18"/>
        <v>0.26695087405700679</v>
      </c>
      <c r="V561" s="44"/>
    </row>
    <row r="562" spans="1:22" x14ac:dyDescent="0.25">
      <c r="A562" s="47">
        <v>2019</v>
      </c>
      <c r="B562" s="47" t="s">
        <v>315</v>
      </c>
      <c r="C562" s="47" t="s">
        <v>228</v>
      </c>
      <c r="D562" s="55">
        <v>7636</v>
      </c>
      <c r="E562" s="55">
        <v>7119</v>
      </c>
      <c r="F562" s="55">
        <v>500</v>
      </c>
      <c r="G562" s="55">
        <v>115</v>
      </c>
      <c r="H562" s="55">
        <v>6624</v>
      </c>
      <c r="I562" s="55">
        <v>43</v>
      </c>
      <c r="J562" s="55">
        <v>337</v>
      </c>
      <c r="K562" s="55">
        <v>162</v>
      </c>
      <c r="L562" s="55">
        <v>131</v>
      </c>
      <c r="M562" s="55">
        <v>42</v>
      </c>
      <c r="N562" s="55">
        <v>63</v>
      </c>
      <c r="O562" s="55">
        <v>101</v>
      </c>
      <c r="P562" s="55">
        <v>69</v>
      </c>
      <c r="Q562" s="55">
        <v>130</v>
      </c>
      <c r="R562" s="47" t="s">
        <v>316</v>
      </c>
      <c r="S562" s="56" t="s">
        <v>317</v>
      </c>
      <c r="T562" s="50">
        <f t="shared" si="17"/>
        <v>2.8347672371109405</v>
      </c>
      <c r="U562" s="51">
        <f t="shared" si="18"/>
        <v>0.25867251038637329</v>
      </c>
      <c r="V562" s="44"/>
    </row>
    <row r="563" spans="1:22" x14ac:dyDescent="0.25">
      <c r="A563" s="59">
        <v>2020</v>
      </c>
      <c r="B563" s="59" t="s">
        <v>315</v>
      </c>
      <c r="C563" s="59" t="s">
        <v>228</v>
      </c>
      <c r="D563" s="60">
        <v>6181</v>
      </c>
      <c r="E563" s="60">
        <v>5821</v>
      </c>
      <c r="F563" s="60">
        <v>344</v>
      </c>
      <c r="G563" s="60">
        <v>164</v>
      </c>
      <c r="H563" s="60">
        <v>5106</v>
      </c>
      <c r="I563" s="60">
        <v>46</v>
      </c>
      <c r="J563" s="60">
        <v>504</v>
      </c>
      <c r="K563" s="60">
        <v>83</v>
      </c>
      <c r="L563" s="60">
        <v>87</v>
      </c>
      <c r="M563" s="60">
        <v>26</v>
      </c>
      <c r="N563" s="60">
        <v>87</v>
      </c>
      <c r="O563" s="60">
        <v>62</v>
      </c>
      <c r="P563" s="60">
        <v>67</v>
      </c>
      <c r="Q563" s="60">
        <v>353</v>
      </c>
      <c r="R563" s="59" t="s">
        <v>316</v>
      </c>
      <c r="S563" s="61" t="s">
        <v>317</v>
      </c>
      <c r="T563" s="50">
        <f t="shared" si="17"/>
        <v>3.4160276657325634</v>
      </c>
      <c r="U563" s="51">
        <f t="shared" si="18"/>
        <v>0.21445821685469033</v>
      </c>
      <c r="V563" s="44"/>
    </row>
    <row r="564" spans="1:22" x14ac:dyDescent="0.25">
      <c r="A564" s="59">
        <v>2021</v>
      </c>
      <c r="B564" s="59" t="s">
        <v>315</v>
      </c>
      <c r="C564" s="59" t="s">
        <v>228</v>
      </c>
      <c r="D564" s="60">
        <v>6877</v>
      </c>
      <c r="E564" s="60">
        <v>6613</v>
      </c>
      <c r="F564" s="60">
        <v>133</v>
      </c>
      <c r="G564" s="60">
        <v>2587</v>
      </c>
      <c r="H564" s="60">
        <v>3669</v>
      </c>
      <c r="I564" s="60">
        <v>71</v>
      </c>
      <c r="J564" s="60">
        <v>285</v>
      </c>
      <c r="K564" s="60">
        <v>39</v>
      </c>
      <c r="L564" s="60">
        <v>25</v>
      </c>
      <c r="M564" s="60">
        <v>7</v>
      </c>
      <c r="N564" s="60">
        <v>44</v>
      </c>
      <c r="O564" s="60">
        <v>18</v>
      </c>
      <c r="P564" s="60">
        <v>73</v>
      </c>
      <c r="Q564" s="60">
        <v>261</v>
      </c>
      <c r="R564" s="59" t="s">
        <v>316</v>
      </c>
      <c r="S564" s="61" t="s">
        <v>317</v>
      </c>
      <c r="T564" s="50">
        <f t="shared" si="17"/>
        <v>3.5016002500146848</v>
      </c>
      <c r="U564" s="51">
        <f t="shared" si="18"/>
        <v>8.4992592068481435E-2</v>
      </c>
      <c r="V564" s="44"/>
    </row>
    <row r="565" spans="1:22" x14ac:dyDescent="0.25">
      <c r="A565" s="59">
        <v>2022</v>
      </c>
      <c r="B565" s="59" t="s">
        <v>315</v>
      </c>
      <c r="C565" s="59" t="s">
        <v>228</v>
      </c>
      <c r="D565" s="60">
        <v>7700</v>
      </c>
      <c r="E565" s="60">
        <v>7385</v>
      </c>
      <c r="F565" s="60">
        <v>263</v>
      </c>
      <c r="G565" s="60">
        <v>1295</v>
      </c>
      <c r="H565" s="60">
        <v>5560</v>
      </c>
      <c r="I565" s="60">
        <v>51</v>
      </c>
      <c r="J565" s="60">
        <v>479</v>
      </c>
      <c r="K565" s="60">
        <v>66</v>
      </c>
      <c r="L565" s="60">
        <v>58</v>
      </c>
      <c r="M565" s="60">
        <v>17</v>
      </c>
      <c r="N565" s="60">
        <v>65</v>
      </c>
      <c r="O565" s="60">
        <v>56</v>
      </c>
      <c r="P565" s="60">
        <v>66</v>
      </c>
      <c r="Q565" s="60">
        <v>365</v>
      </c>
      <c r="R565" s="59" t="s">
        <v>316</v>
      </c>
      <c r="S565" s="61" t="s">
        <v>317</v>
      </c>
      <c r="T565" s="50">
        <f t="shared" si="17"/>
        <v>3.2895976991143843</v>
      </c>
      <c r="U565" s="51">
        <f t="shared" si="18"/>
        <v>0.15789246556324266</v>
      </c>
      <c r="V565" s="44"/>
    </row>
    <row r="566" spans="1:22" ht="13.8" thickBot="1" x14ac:dyDescent="0.3">
      <c r="A566" s="66">
        <v>2023</v>
      </c>
      <c r="B566" s="66" t="s">
        <v>315</v>
      </c>
      <c r="C566" s="66" t="s">
        <v>228</v>
      </c>
      <c r="D566" s="67">
        <v>8230</v>
      </c>
      <c r="E566" s="67">
        <v>7864</v>
      </c>
      <c r="F566" s="67">
        <v>350</v>
      </c>
      <c r="G566" s="67">
        <v>255</v>
      </c>
      <c r="H566" s="67">
        <v>6964</v>
      </c>
      <c r="I566" s="67">
        <v>46</v>
      </c>
      <c r="J566" s="67">
        <v>599</v>
      </c>
      <c r="K566" s="67">
        <v>76</v>
      </c>
      <c r="L566" s="67">
        <v>78</v>
      </c>
      <c r="M566" s="67">
        <v>26</v>
      </c>
      <c r="N566" s="67">
        <v>84</v>
      </c>
      <c r="O566" s="67">
        <v>86</v>
      </c>
      <c r="P566" s="67">
        <v>60</v>
      </c>
      <c r="Q566" s="67">
        <v>364</v>
      </c>
      <c r="R566" s="66" t="s">
        <v>316</v>
      </c>
      <c r="S566" s="68" t="s">
        <v>317</v>
      </c>
      <c r="T566" s="50">
        <f t="shared" si="17"/>
        <v>3.3238105119977677</v>
      </c>
      <c r="U566" s="51">
        <f t="shared" si="18"/>
        <v>0.21230839645385741</v>
      </c>
      <c r="V566" s="44"/>
    </row>
    <row r="567" spans="1:22" x14ac:dyDescent="0.25">
      <c r="A567" s="46">
        <v>2002</v>
      </c>
      <c r="B567" s="46" t="s">
        <v>318</v>
      </c>
      <c r="C567" s="46" t="s">
        <v>228</v>
      </c>
      <c r="D567" s="48">
        <v>7775</v>
      </c>
      <c r="E567" s="48">
        <v>7359</v>
      </c>
      <c r="F567" s="48">
        <v>416</v>
      </c>
      <c r="G567" s="48">
        <v>300</v>
      </c>
      <c r="H567" s="48">
        <v>6814</v>
      </c>
      <c r="I567" s="48">
        <v>60</v>
      </c>
      <c r="J567" s="48">
        <v>185</v>
      </c>
      <c r="K567" s="48">
        <v>227</v>
      </c>
      <c r="L567" s="48">
        <v>73</v>
      </c>
      <c r="M567" s="48">
        <v>13</v>
      </c>
      <c r="N567" s="48">
        <v>24</v>
      </c>
      <c r="O567" s="48">
        <v>78</v>
      </c>
      <c r="P567" s="48">
        <v>64</v>
      </c>
      <c r="Q567" s="48">
        <v>365</v>
      </c>
      <c r="R567" s="46" t="s">
        <v>319</v>
      </c>
      <c r="S567" s="49" t="s">
        <v>320</v>
      </c>
      <c r="T567" s="50">
        <f t="shared" si="17"/>
        <v>1.9629519748917545</v>
      </c>
      <c r="U567" s="51">
        <f t="shared" si="18"/>
        <v>0.14902731393378199</v>
      </c>
      <c r="V567" s="52">
        <f>IF(SLOPE(U567:U588,A567:A588)&gt;0,SLOPE(U567:U588,A567:A588),0)</f>
        <v>1.5297567687423764E-2</v>
      </c>
    </row>
    <row r="568" spans="1:22" x14ac:dyDescent="0.25">
      <c r="A568" s="47">
        <v>2003</v>
      </c>
      <c r="B568" s="47" t="s">
        <v>318</v>
      </c>
      <c r="C568" s="47" t="s">
        <v>228</v>
      </c>
      <c r="D568" s="55">
        <v>7721</v>
      </c>
      <c r="E568" s="55">
        <v>7292</v>
      </c>
      <c r="F568" s="55">
        <v>429</v>
      </c>
      <c r="G568" s="55">
        <v>307</v>
      </c>
      <c r="H568" s="55">
        <v>6702</v>
      </c>
      <c r="I568" s="55">
        <v>68</v>
      </c>
      <c r="J568" s="55">
        <v>216</v>
      </c>
      <c r="K568" s="55">
        <v>241</v>
      </c>
      <c r="L568" s="55">
        <v>80</v>
      </c>
      <c r="M568" s="55">
        <v>16</v>
      </c>
      <c r="N568" s="55">
        <v>24</v>
      </c>
      <c r="O568" s="55">
        <v>69</v>
      </c>
      <c r="P568" s="55">
        <v>64</v>
      </c>
      <c r="Q568" s="55">
        <v>365</v>
      </c>
      <c r="R568" s="47" t="s">
        <v>319</v>
      </c>
      <c r="S568" s="56" t="s">
        <v>320</v>
      </c>
      <c r="T568" s="50">
        <f t="shared" si="17"/>
        <v>1.9814655364280518</v>
      </c>
      <c r="U568" s="51">
        <f t="shared" si="18"/>
        <v>0.15513389051079324</v>
      </c>
      <c r="V568" s="44"/>
    </row>
    <row r="569" spans="1:22" x14ac:dyDescent="0.25">
      <c r="A569" s="47">
        <v>2004</v>
      </c>
      <c r="B569" s="47" t="s">
        <v>318</v>
      </c>
      <c r="C569" s="47" t="s">
        <v>228</v>
      </c>
      <c r="D569" s="55">
        <v>7303</v>
      </c>
      <c r="E569" s="55">
        <v>6919</v>
      </c>
      <c r="F569" s="55">
        <v>384</v>
      </c>
      <c r="G569" s="55">
        <v>261</v>
      </c>
      <c r="H569" s="55">
        <v>6366</v>
      </c>
      <c r="I569" s="55">
        <v>47</v>
      </c>
      <c r="J569" s="55">
        <v>245</v>
      </c>
      <c r="K569" s="55">
        <v>186</v>
      </c>
      <c r="L569" s="55">
        <v>83</v>
      </c>
      <c r="M569" s="55">
        <v>13</v>
      </c>
      <c r="N569" s="55">
        <v>25</v>
      </c>
      <c r="O569" s="55">
        <v>78</v>
      </c>
      <c r="P569" s="55">
        <v>50</v>
      </c>
      <c r="Q569" s="55">
        <v>366</v>
      </c>
      <c r="R569" s="47" t="s">
        <v>319</v>
      </c>
      <c r="S569" s="56" t="s">
        <v>320</v>
      </c>
      <c r="T569" s="50">
        <f t="shared" si="17"/>
        <v>2.1439150232092126</v>
      </c>
      <c r="U569" s="51">
        <f t="shared" si="18"/>
        <v>0.15024556482650162</v>
      </c>
      <c r="V569" s="44"/>
    </row>
    <row r="570" spans="1:22" x14ac:dyDescent="0.25">
      <c r="A570" s="47">
        <v>2005</v>
      </c>
      <c r="B570" s="47" t="s">
        <v>318</v>
      </c>
      <c r="C570" s="47" t="s">
        <v>228</v>
      </c>
      <c r="D570" s="55">
        <v>8126</v>
      </c>
      <c r="E570" s="55">
        <v>7698</v>
      </c>
      <c r="F570" s="55">
        <v>428</v>
      </c>
      <c r="G570" s="55">
        <v>267</v>
      </c>
      <c r="H570" s="55">
        <v>7083</v>
      </c>
      <c r="I570" s="55">
        <v>48</v>
      </c>
      <c r="J570" s="55">
        <v>300</v>
      </c>
      <c r="K570" s="55">
        <v>205</v>
      </c>
      <c r="L570" s="55">
        <v>97</v>
      </c>
      <c r="M570" s="55">
        <v>16</v>
      </c>
      <c r="N570" s="55">
        <v>29</v>
      </c>
      <c r="O570" s="55">
        <v>81</v>
      </c>
      <c r="P570" s="55">
        <v>59</v>
      </c>
      <c r="Q570" s="55">
        <v>365</v>
      </c>
      <c r="R570" s="47" t="s">
        <v>319</v>
      </c>
      <c r="S570" s="56" t="s">
        <v>320</v>
      </c>
      <c r="T570" s="50">
        <f t="shared" si="17"/>
        <v>2.194792266560492</v>
      </c>
      <c r="U570" s="51">
        <f t="shared" si="18"/>
        <v>0.17143522394104002</v>
      </c>
      <c r="V570" s="44"/>
    </row>
    <row r="571" spans="1:22" x14ac:dyDescent="0.25">
      <c r="A571" s="47">
        <v>2006</v>
      </c>
      <c r="B571" s="47" t="s">
        <v>318</v>
      </c>
      <c r="C571" s="47" t="s">
        <v>228</v>
      </c>
      <c r="D571" s="55">
        <v>8296</v>
      </c>
      <c r="E571" s="55">
        <v>7850</v>
      </c>
      <c r="F571" s="55">
        <v>446</v>
      </c>
      <c r="G571" s="55">
        <v>322</v>
      </c>
      <c r="H571" s="55">
        <v>7126</v>
      </c>
      <c r="I571" s="55">
        <v>49</v>
      </c>
      <c r="J571" s="55">
        <v>353</v>
      </c>
      <c r="K571" s="55">
        <v>209</v>
      </c>
      <c r="L571" s="55">
        <v>96</v>
      </c>
      <c r="M571" s="55">
        <v>20</v>
      </c>
      <c r="N571" s="55">
        <v>38</v>
      </c>
      <c r="O571" s="55">
        <v>84</v>
      </c>
      <c r="P571" s="55">
        <v>53</v>
      </c>
      <c r="Q571" s="55">
        <v>365</v>
      </c>
      <c r="R571" s="47" t="s">
        <v>319</v>
      </c>
      <c r="S571" s="56" t="s">
        <v>320</v>
      </c>
      <c r="T571" s="50">
        <f t="shared" si="17"/>
        <v>2.2831955113080258</v>
      </c>
      <c r="U571" s="51">
        <f t="shared" si="18"/>
        <v>0.18584069864291677</v>
      </c>
      <c r="V571" s="44"/>
    </row>
    <row r="572" spans="1:22" x14ac:dyDescent="0.25">
      <c r="A572" s="59">
        <v>2007</v>
      </c>
      <c r="B572" s="59" t="s">
        <v>318</v>
      </c>
      <c r="C572" s="59" t="s">
        <v>228</v>
      </c>
      <c r="D572" s="60">
        <v>8344</v>
      </c>
      <c r="E572" s="60">
        <v>7942</v>
      </c>
      <c r="F572" s="60">
        <v>403</v>
      </c>
      <c r="G572" s="60">
        <v>269</v>
      </c>
      <c r="H572" s="60">
        <v>7260</v>
      </c>
      <c r="I572" s="60">
        <v>43</v>
      </c>
      <c r="J572" s="60">
        <v>369</v>
      </c>
      <c r="K572" s="60">
        <v>188</v>
      </c>
      <c r="L572" s="60">
        <v>95</v>
      </c>
      <c r="M572" s="60">
        <v>13</v>
      </c>
      <c r="N572" s="60">
        <v>35</v>
      </c>
      <c r="O572" s="60">
        <v>72</v>
      </c>
      <c r="P572" s="60">
        <v>57</v>
      </c>
      <c r="Q572" s="60">
        <v>350</v>
      </c>
      <c r="R572" s="59" t="s">
        <v>319</v>
      </c>
      <c r="S572" s="61" t="s">
        <v>320</v>
      </c>
      <c r="T572" s="50">
        <f t="shared" si="17"/>
        <v>2.2907412757589563</v>
      </c>
      <c r="U572" s="51">
        <f t="shared" si="18"/>
        <v>0.16847829397888184</v>
      </c>
      <c r="V572" s="44"/>
    </row>
    <row r="573" spans="1:22" x14ac:dyDescent="0.25">
      <c r="A573" s="47">
        <v>2008</v>
      </c>
      <c r="B573" s="47" t="s">
        <v>318</v>
      </c>
      <c r="C573" s="47" t="s">
        <v>228</v>
      </c>
      <c r="D573" s="55">
        <v>8423</v>
      </c>
      <c r="E573" s="55">
        <v>8003</v>
      </c>
      <c r="F573" s="55">
        <v>420</v>
      </c>
      <c r="G573" s="55">
        <v>274</v>
      </c>
      <c r="H573" s="55">
        <v>7294</v>
      </c>
      <c r="I573" s="55">
        <v>44</v>
      </c>
      <c r="J573" s="55">
        <v>392</v>
      </c>
      <c r="K573" s="55">
        <v>202</v>
      </c>
      <c r="L573" s="55">
        <v>94</v>
      </c>
      <c r="M573" s="55">
        <v>12</v>
      </c>
      <c r="N573" s="55">
        <v>38</v>
      </c>
      <c r="O573" s="55">
        <v>73</v>
      </c>
      <c r="P573" s="55">
        <v>55</v>
      </c>
      <c r="Q573" s="55">
        <v>366</v>
      </c>
      <c r="R573" s="47" t="s">
        <v>319</v>
      </c>
      <c r="S573" s="56" t="s">
        <v>320</v>
      </c>
      <c r="T573" s="50">
        <f t="shared" si="17"/>
        <v>2.2570732899668102</v>
      </c>
      <c r="U573" s="51">
        <f t="shared" si="18"/>
        <v>0.17300466767595599</v>
      </c>
      <c r="V573" s="44"/>
    </row>
    <row r="574" spans="1:22" x14ac:dyDescent="0.25">
      <c r="A574" s="47">
        <v>2009</v>
      </c>
      <c r="B574" s="47" t="s">
        <v>318</v>
      </c>
      <c r="C574" s="47" t="s">
        <v>228</v>
      </c>
      <c r="D574" s="55">
        <v>8602</v>
      </c>
      <c r="E574" s="55">
        <v>8224</v>
      </c>
      <c r="F574" s="55">
        <v>379</v>
      </c>
      <c r="G574" s="55">
        <v>273</v>
      </c>
      <c r="H574" s="55">
        <v>7531</v>
      </c>
      <c r="I574" s="55">
        <v>43</v>
      </c>
      <c r="J574" s="55">
        <v>377</v>
      </c>
      <c r="K574" s="55">
        <v>186</v>
      </c>
      <c r="L574" s="55">
        <v>85</v>
      </c>
      <c r="M574" s="55">
        <v>7</v>
      </c>
      <c r="N574" s="55">
        <v>28</v>
      </c>
      <c r="O574" s="55">
        <v>73</v>
      </c>
      <c r="P574" s="55">
        <v>57</v>
      </c>
      <c r="Q574" s="55">
        <v>365</v>
      </c>
      <c r="R574" s="47" t="s">
        <v>319</v>
      </c>
      <c r="S574" s="56" t="s">
        <v>320</v>
      </c>
      <c r="T574" s="50">
        <f t="shared" si="17"/>
        <v>2.1398184759698635</v>
      </c>
      <c r="U574" s="51">
        <f t="shared" si="18"/>
        <v>0.14800589443664552</v>
      </c>
      <c r="V574" s="44"/>
    </row>
    <row r="575" spans="1:22" x14ac:dyDescent="0.25">
      <c r="A575" s="59">
        <v>2010</v>
      </c>
      <c r="B575" s="59" t="s">
        <v>318</v>
      </c>
      <c r="C575" s="59" t="s">
        <v>228</v>
      </c>
      <c r="D575" s="60">
        <v>8575</v>
      </c>
      <c r="E575" s="60">
        <v>8243</v>
      </c>
      <c r="F575" s="60">
        <v>332</v>
      </c>
      <c r="G575" s="60">
        <v>248</v>
      </c>
      <c r="H575" s="60">
        <v>7544</v>
      </c>
      <c r="I575" s="60">
        <v>40</v>
      </c>
      <c r="J575" s="60">
        <v>411</v>
      </c>
      <c r="K575" s="60">
        <v>150</v>
      </c>
      <c r="L575" s="60">
        <v>77</v>
      </c>
      <c r="M575" s="60">
        <v>7</v>
      </c>
      <c r="N575" s="60">
        <v>28</v>
      </c>
      <c r="O575" s="60">
        <v>70</v>
      </c>
      <c r="P575" s="60">
        <v>59</v>
      </c>
      <c r="Q575" s="60">
        <v>365</v>
      </c>
      <c r="R575" s="59" t="s">
        <v>319</v>
      </c>
      <c r="S575" s="61" t="s">
        <v>320</v>
      </c>
      <c r="T575" s="50">
        <f t="shared" si="17"/>
        <v>2.2479387802675541</v>
      </c>
      <c r="U575" s="51">
        <f t="shared" si="18"/>
        <v>0.1362026106964111</v>
      </c>
      <c r="V575" s="44"/>
    </row>
    <row r="576" spans="1:22" x14ac:dyDescent="0.25">
      <c r="A576" s="47">
        <v>2011</v>
      </c>
      <c r="B576" s="47" t="s">
        <v>318</v>
      </c>
      <c r="C576" s="47" t="s">
        <v>228</v>
      </c>
      <c r="D576" s="55">
        <v>9063</v>
      </c>
      <c r="E576" s="55">
        <v>8698</v>
      </c>
      <c r="F576" s="55">
        <v>364</v>
      </c>
      <c r="G576" s="55">
        <v>266</v>
      </c>
      <c r="H576" s="55">
        <v>7920</v>
      </c>
      <c r="I576" s="55">
        <v>38</v>
      </c>
      <c r="J576" s="55">
        <v>474</v>
      </c>
      <c r="K576" s="55">
        <v>157</v>
      </c>
      <c r="L576" s="55">
        <v>88</v>
      </c>
      <c r="M576" s="55">
        <v>9</v>
      </c>
      <c r="N576" s="55">
        <v>31</v>
      </c>
      <c r="O576" s="55">
        <v>79</v>
      </c>
      <c r="P576" s="55">
        <v>65</v>
      </c>
      <c r="Q576" s="55">
        <v>365</v>
      </c>
      <c r="R576" s="47" t="s">
        <v>319</v>
      </c>
      <c r="S576" s="56" t="s">
        <v>320</v>
      </c>
      <c r="T576" s="50">
        <f t="shared" si="17"/>
        <v>2.3037781700721154</v>
      </c>
      <c r="U576" s="51">
        <f t="shared" si="18"/>
        <v>0.15303998383789061</v>
      </c>
      <c r="V576" s="44"/>
    </row>
    <row r="577" spans="1:22" x14ac:dyDescent="0.25">
      <c r="A577" s="47">
        <v>2012</v>
      </c>
      <c r="B577" s="47" t="s">
        <v>318</v>
      </c>
      <c r="C577" s="47" t="s">
        <v>228</v>
      </c>
      <c r="D577" s="55">
        <v>9108</v>
      </c>
      <c r="E577" s="55">
        <v>8736</v>
      </c>
      <c r="F577" s="55">
        <v>372</v>
      </c>
      <c r="G577" s="55">
        <v>254</v>
      </c>
      <c r="H577" s="55">
        <v>7965</v>
      </c>
      <c r="I577" s="55">
        <v>40</v>
      </c>
      <c r="J577" s="55">
        <v>478</v>
      </c>
      <c r="K577" s="55">
        <v>155</v>
      </c>
      <c r="L577" s="55">
        <v>96</v>
      </c>
      <c r="M577" s="55">
        <v>11</v>
      </c>
      <c r="N577" s="55">
        <v>31</v>
      </c>
      <c r="O577" s="55">
        <v>78</v>
      </c>
      <c r="P577" s="55">
        <v>74</v>
      </c>
      <c r="Q577" s="55">
        <v>366</v>
      </c>
      <c r="R577" s="47" t="s">
        <v>319</v>
      </c>
      <c r="S577" s="56" t="s">
        <v>320</v>
      </c>
      <c r="T577" s="50">
        <f t="shared" ref="T577:T640" si="19">K577*$AE$2*$AH$2/SUM(K577:O577)+K577*$AE$3*$AI$2/SUM(K577:O577)+$AH$7*L577*$AH$4*$AE$4/SUM(K577:O577)+$AI$7*L577*$AH$4*$AE$6/SUM(K577:O577)+$AJ$7*L577*$AH$4*$AE$7/SUM(K577:O577)+$AK$7*L577*$AH$4*$AE$9/SUM(K577:O577)+L577*$AI$4*$AH$7*$AE$5/SUM(K577:O577)+L577*$AI$4*$AE$8*$AJ$7/SUM(K577:O577)+M577*$AH$4*$AE$10/SUM(K577:O577)+M577*$AI$4*$AE$11/SUM(K577:O577)+N577*$AH$4*$AE$12/SUM(K577:O577)+N577*$AI$4*$AE$13/SUM(K577:O577)+O577*$AE$17*$AK$17/SUM(K577:O577)+O577*$AE$16*$AJ$17/SUM(K577:O577)+O577*$AE$15*$AI$17/SUM(K577:O577)+O577*$AE$14*$AH$17/SUM(K577:O577)</f>
        <v>2.3608664820586251</v>
      </c>
      <c r="U577" s="51">
        <f t="shared" si="18"/>
        <v>0.16027922546696005</v>
      </c>
      <c r="V577" s="44"/>
    </row>
    <row r="578" spans="1:22" x14ac:dyDescent="0.25">
      <c r="A578" s="47">
        <v>2013</v>
      </c>
      <c r="B578" s="47" t="s">
        <v>318</v>
      </c>
      <c r="C578" s="47" t="s">
        <v>228</v>
      </c>
      <c r="D578" s="55">
        <v>9200</v>
      </c>
      <c r="E578" s="55">
        <v>8798</v>
      </c>
      <c r="F578" s="55">
        <v>401</v>
      </c>
      <c r="G578" s="55">
        <v>254</v>
      </c>
      <c r="H578" s="55">
        <v>8019</v>
      </c>
      <c r="I578" s="55">
        <v>39</v>
      </c>
      <c r="J578" s="55">
        <v>486</v>
      </c>
      <c r="K578" s="55">
        <v>165</v>
      </c>
      <c r="L578" s="55">
        <v>108</v>
      </c>
      <c r="M578" s="55">
        <v>12</v>
      </c>
      <c r="N578" s="55">
        <v>30</v>
      </c>
      <c r="O578" s="55">
        <v>87</v>
      </c>
      <c r="P578" s="55">
        <v>71</v>
      </c>
      <c r="Q578" s="55">
        <v>365</v>
      </c>
      <c r="R578" s="47" t="s">
        <v>319</v>
      </c>
      <c r="S578" s="56" t="s">
        <v>320</v>
      </c>
      <c r="T578" s="50">
        <f t="shared" si="19"/>
        <v>2.3494311159048511</v>
      </c>
      <c r="U578" s="51">
        <f t="shared" si="18"/>
        <v>0.17193724263970675</v>
      </c>
      <c r="V578" s="44"/>
    </row>
    <row r="579" spans="1:22" x14ac:dyDescent="0.25">
      <c r="A579" s="59">
        <v>2014</v>
      </c>
      <c r="B579" s="59" t="s">
        <v>318</v>
      </c>
      <c r="C579" s="59" t="s">
        <v>228</v>
      </c>
      <c r="D579" s="60">
        <v>9558</v>
      </c>
      <c r="E579" s="60">
        <v>9182</v>
      </c>
      <c r="F579" s="60">
        <v>376</v>
      </c>
      <c r="G579" s="60">
        <v>1366</v>
      </c>
      <c r="H579" s="60">
        <v>7285</v>
      </c>
      <c r="I579" s="60">
        <v>37</v>
      </c>
      <c r="J579" s="60">
        <v>493</v>
      </c>
      <c r="K579" s="60">
        <v>162</v>
      </c>
      <c r="L579" s="60">
        <v>100</v>
      </c>
      <c r="M579" s="60">
        <v>16</v>
      </c>
      <c r="N579" s="60">
        <v>26</v>
      </c>
      <c r="O579" s="60">
        <v>72</v>
      </c>
      <c r="P579" s="60">
        <v>57</v>
      </c>
      <c r="Q579" s="60">
        <v>365</v>
      </c>
      <c r="R579" s="59" t="s">
        <v>319</v>
      </c>
      <c r="S579" s="61" t="s">
        <v>320</v>
      </c>
      <c r="T579" s="50">
        <f t="shared" si="19"/>
        <v>2.3441068998296211</v>
      </c>
      <c r="U579" s="51">
        <f t="shared" ref="U579:U642" si="20">0.000001*F579*T579*365*0.5</f>
        <v>0.16085261546630858</v>
      </c>
      <c r="V579" s="44"/>
    </row>
    <row r="580" spans="1:22" x14ac:dyDescent="0.25">
      <c r="A580" s="47">
        <v>2015</v>
      </c>
      <c r="B580" s="47" t="s">
        <v>318</v>
      </c>
      <c r="C580" s="47" t="s">
        <v>228</v>
      </c>
      <c r="D580" s="55">
        <v>9664</v>
      </c>
      <c r="E580" s="55">
        <v>9178</v>
      </c>
      <c r="F580" s="55">
        <v>486</v>
      </c>
      <c r="G580" s="55">
        <v>266</v>
      </c>
      <c r="H580" s="55">
        <v>8045</v>
      </c>
      <c r="I580" s="55">
        <v>52</v>
      </c>
      <c r="J580" s="55">
        <v>815</v>
      </c>
      <c r="K580" s="55">
        <v>227</v>
      </c>
      <c r="L580" s="55">
        <v>131</v>
      </c>
      <c r="M580" s="55">
        <v>62</v>
      </c>
      <c r="N580" s="55">
        <v>49</v>
      </c>
      <c r="O580" s="55">
        <v>17</v>
      </c>
      <c r="P580" s="55">
        <v>66</v>
      </c>
      <c r="Q580" s="55">
        <v>365</v>
      </c>
      <c r="R580" s="47" t="s">
        <v>319</v>
      </c>
      <c r="S580" s="56" t="s">
        <v>320</v>
      </c>
      <c r="T580" s="50">
        <f t="shared" si="19"/>
        <v>2.7483093387305497</v>
      </c>
      <c r="U580" s="51">
        <f t="shared" si="20"/>
        <v>0.24376129679870612</v>
      </c>
      <c r="V580" s="44"/>
    </row>
    <row r="581" spans="1:22" x14ac:dyDescent="0.25">
      <c r="A581" s="47">
        <v>2016</v>
      </c>
      <c r="B581" s="47" t="s">
        <v>318</v>
      </c>
      <c r="C581" s="47" t="s">
        <v>228</v>
      </c>
      <c r="D581" s="55">
        <v>8272</v>
      </c>
      <c r="E581" s="55">
        <v>6139</v>
      </c>
      <c r="F581" s="55">
        <v>2133</v>
      </c>
      <c r="G581" s="55">
        <v>502</v>
      </c>
      <c r="H581" s="55">
        <v>4487</v>
      </c>
      <c r="I581" s="55">
        <v>383</v>
      </c>
      <c r="J581" s="55">
        <v>768</v>
      </c>
      <c r="K581" s="55">
        <v>475</v>
      </c>
      <c r="L581" s="55">
        <v>445</v>
      </c>
      <c r="M581" s="55">
        <v>446</v>
      </c>
      <c r="N581" s="55">
        <v>356</v>
      </c>
      <c r="O581" s="55">
        <v>411</v>
      </c>
      <c r="P581" s="55">
        <v>72</v>
      </c>
      <c r="Q581" s="55">
        <v>366</v>
      </c>
      <c r="R581" s="47" t="s">
        <v>319</v>
      </c>
      <c r="S581" s="56" t="s">
        <v>320</v>
      </c>
      <c r="T581" s="50">
        <f t="shared" si="19"/>
        <v>3.4373897996375771</v>
      </c>
      <c r="U581" s="51">
        <f t="shared" si="20"/>
        <v>1.3380813207794187</v>
      </c>
      <c r="V581" s="44"/>
    </row>
    <row r="582" spans="1:22" x14ac:dyDescent="0.25">
      <c r="A582" s="59">
        <v>2017</v>
      </c>
      <c r="B582" s="59" t="s">
        <v>318</v>
      </c>
      <c r="C582" s="59" t="s">
        <v>228</v>
      </c>
      <c r="D582" s="60">
        <v>7307</v>
      </c>
      <c r="E582" s="60">
        <v>3882</v>
      </c>
      <c r="F582" s="60">
        <v>3425</v>
      </c>
      <c r="G582" s="60">
        <v>687</v>
      </c>
      <c r="H582" s="60">
        <v>1816</v>
      </c>
      <c r="I582" s="60">
        <v>626</v>
      </c>
      <c r="J582" s="60">
        <v>753</v>
      </c>
      <c r="K582" s="60">
        <v>687</v>
      </c>
      <c r="L582" s="60">
        <v>713</v>
      </c>
      <c r="M582" s="60">
        <v>741</v>
      </c>
      <c r="N582" s="60">
        <v>584</v>
      </c>
      <c r="O582" s="60">
        <v>700</v>
      </c>
      <c r="P582" s="60">
        <v>82</v>
      </c>
      <c r="Q582" s="60">
        <v>365</v>
      </c>
      <c r="R582" s="59" t="s">
        <v>319</v>
      </c>
      <c r="S582" s="61" t="s">
        <v>320</v>
      </c>
      <c r="T582" s="50">
        <f t="shared" si="19"/>
        <v>3.4990315098226503</v>
      </c>
      <c r="U582" s="51">
        <f t="shared" si="20"/>
        <v>2.1871133831085201</v>
      </c>
      <c r="V582" s="44"/>
    </row>
    <row r="583" spans="1:22" x14ac:dyDescent="0.25">
      <c r="A583" s="47">
        <v>2018</v>
      </c>
      <c r="B583" s="47" t="s">
        <v>318</v>
      </c>
      <c r="C583" s="47" t="s">
        <v>228</v>
      </c>
      <c r="D583" s="55">
        <v>10216</v>
      </c>
      <c r="E583" s="55">
        <v>9747</v>
      </c>
      <c r="F583" s="55">
        <v>468</v>
      </c>
      <c r="G583" s="55">
        <v>271</v>
      </c>
      <c r="H583" s="55">
        <v>8784</v>
      </c>
      <c r="I583" s="55">
        <v>63</v>
      </c>
      <c r="J583" s="55">
        <v>629</v>
      </c>
      <c r="K583" s="55">
        <v>215</v>
      </c>
      <c r="L583" s="55">
        <v>121</v>
      </c>
      <c r="M583" s="55">
        <v>33</v>
      </c>
      <c r="N583" s="55">
        <v>38</v>
      </c>
      <c r="O583" s="55">
        <v>61</v>
      </c>
      <c r="P583" s="55">
        <v>60</v>
      </c>
      <c r="Q583" s="55">
        <v>365</v>
      </c>
      <c r="R583" s="47" t="s">
        <v>319</v>
      </c>
      <c r="S583" s="56" t="s">
        <v>320</v>
      </c>
      <c r="T583" s="50">
        <f t="shared" si="19"/>
        <v>2.4507726137862242</v>
      </c>
      <c r="U583" s="51">
        <f t="shared" si="20"/>
        <v>0.20932048894348143</v>
      </c>
      <c r="V583" s="44"/>
    </row>
    <row r="584" spans="1:22" x14ac:dyDescent="0.25">
      <c r="A584" s="59">
        <v>2019</v>
      </c>
      <c r="B584" s="59" t="s">
        <v>318</v>
      </c>
      <c r="C584" s="59" t="s">
        <v>228</v>
      </c>
      <c r="D584" s="60">
        <v>10023</v>
      </c>
      <c r="E584" s="60">
        <v>9546</v>
      </c>
      <c r="F584" s="60">
        <v>477</v>
      </c>
      <c r="G584" s="60">
        <v>228</v>
      </c>
      <c r="H584" s="60">
        <v>8615</v>
      </c>
      <c r="I584" s="60">
        <v>67</v>
      </c>
      <c r="J584" s="60">
        <v>636</v>
      </c>
      <c r="K584" s="60">
        <v>213</v>
      </c>
      <c r="L584" s="60">
        <v>130</v>
      </c>
      <c r="M584" s="60">
        <v>31</v>
      </c>
      <c r="N584" s="60">
        <v>39</v>
      </c>
      <c r="O584" s="60">
        <v>64</v>
      </c>
      <c r="P584" s="60">
        <v>60</v>
      </c>
      <c r="Q584" s="60">
        <v>302</v>
      </c>
      <c r="R584" s="59" t="s">
        <v>319</v>
      </c>
      <c r="S584" s="61" t="s">
        <v>320</v>
      </c>
      <c r="T584" s="50">
        <f t="shared" si="19"/>
        <v>2.4745420034476546</v>
      </c>
      <c r="U584" s="51">
        <f t="shared" si="20"/>
        <v>0.21541506775512692</v>
      </c>
      <c r="V584" s="44"/>
    </row>
    <row r="585" spans="1:22" x14ac:dyDescent="0.25">
      <c r="A585" s="59">
        <v>2020</v>
      </c>
      <c r="B585" s="59" t="s">
        <v>318</v>
      </c>
      <c r="C585" s="59" t="s">
        <v>228</v>
      </c>
      <c r="D585" s="60">
        <v>6890</v>
      </c>
      <c r="E585" s="60">
        <v>6581</v>
      </c>
      <c r="F585" s="60">
        <v>236</v>
      </c>
      <c r="G585" s="60">
        <v>179</v>
      </c>
      <c r="H585" s="60">
        <v>5884</v>
      </c>
      <c r="I585" s="60">
        <v>39</v>
      </c>
      <c r="J585" s="60">
        <v>478</v>
      </c>
      <c r="K585" s="60">
        <v>62</v>
      </c>
      <c r="L585" s="60">
        <v>68</v>
      </c>
      <c r="M585" s="60">
        <v>5</v>
      </c>
      <c r="N585" s="60">
        <v>23</v>
      </c>
      <c r="O585" s="60">
        <v>78</v>
      </c>
      <c r="P585" s="60">
        <v>52</v>
      </c>
      <c r="Q585" s="60">
        <v>346</v>
      </c>
      <c r="R585" s="59" t="s">
        <v>319</v>
      </c>
      <c r="S585" s="61" t="s">
        <v>320</v>
      </c>
      <c r="T585" s="50">
        <f t="shared" si="19"/>
        <v>2.6026617121292368</v>
      </c>
      <c r="U585" s="51">
        <f t="shared" si="20"/>
        <v>0.11209663994140623</v>
      </c>
      <c r="V585" s="44"/>
    </row>
    <row r="586" spans="1:22" x14ac:dyDescent="0.25">
      <c r="A586" s="59">
        <v>2021</v>
      </c>
      <c r="B586" s="59" t="s">
        <v>318</v>
      </c>
      <c r="C586" s="59" t="s">
        <v>228</v>
      </c>
      <c r="D586" s="60">
        <v>9035</v>
      </c>
      <c r="E586" s="60">
        <v>8712</v>
      </c>
      <c r="F586" s="60">
        <v>304</v>
      </c>
      <c r="G586" s="60">
        <v>233</v>
      </c>
      <c r="H586" s="60">
        <v>7796</v>
      </c>
      <c r="I586" s="60">
        <v>51</v>
      </c>
      <c r="J586" s="60">
        <v>632</v>
      </c>
      <c r="K586" s="60">
        <v>79</v>
      </c>
      <c r="L586" s="60">
        <v>83</v>
      </c>
      <c r="M586" s="60">
        <v>7</v>
      </c>
      <c r="N586" s="60">
        <v>32</v>
      </c>
      <c r="O586" s="60">
        <v>104</v>
      </c>
      <c r="P586" s="60">
        <v>61</v>
      </c>
      <c r="Q586" s="60">
        <v>365</v>
      </c>
      <c r="R586" s="59" t="s">
        <v>319</v>
      </c>
      <c r="S586" s="61" t="s">
        <v>320</v>
      </c>
      <c r="T586" s="50">
        <f t="shared" si="19"/>
        <v>2.6131485455622441</v>
      </c>
      <c r="U586" s="51">
        <f t="shared" si="20"/>
        <v>0.14497748130779328</v>
      </c>
      <c r="V586" s="44"/>
    </row>
    <row r="587" spans="1:22" x14ac:dyDescent="0.25">
      <c r="A587" s="59">
        <v>2022</v>
      </c>
      <c r="B587" s="59" t="s">
        <v>318</v>
      </c>
      <c r="C587" s="59" t="s">
        <v>228</v>
      </c>
      <c r="D587" s="60">
        <v>10267</v>
      </c>
      <c r="E587" s="60">
        <v>9925</v>
      </c>
      <c r="F587" s="60">
        <v>320</v>
      </c>
      <c r="G587" s="60">
        <v>273</v>
      </c>
      <c r="H587" s="60">
        <v>8903</v>
      </c>
      <c r="I587" s="60">
        <v>53</v>
      </c>
      <c r="J587" s="60">
        <v>695</v>
      </c>
      <c r="K587" s="60">
        <v>81</v>
      </c>
      <c r="L587" s="60">
        <v>85</v>
      </c>
      <c r="M587" s="60">
        <v>7</v>
      </c>
      <c r="N587" s="60">
        <v>33</v>
      </c>
      <c r="O587" s="60">
        <v>115</v>
      </c>
      <c r="P587" s="60">
        <v>60</v>
      </c>
      <c r="Q587" s="60">
        <v>365</v>
      </c>
      <c r="R587" s="59" t="s">
        <v>319</v>
      </c>
      <c r="S587" s="61" t="s">
        <v>320</v>
      </c>
      <c r="T587" s="50">
        <f t="shared" si="19"/>
        <v>2.5919201051706091</v>
      </c>
      <c r="U587" s="51">
        <f t="shared" si="20"/>
        <v>0.15136813414196357</v>
      </c>
      <c r="V587" s="44"/>
    </row>
    <row r="588" spans="1:22" ht="13.8" thickBot="1" x14ac:dyDescent="0.3">
      <c r="A588" s="66">
        <v>2023</v>
      </c>
      <c r="B588" s="66" t="s">
        <v>318</v>
      </c>
      <c r="C588" s="66" t="s">
        <v>228</v>
      </c>
      <c r="D588" s="67">
        <v>10771</v>
      </c>
      <c r="E588" s="67">
        <v>10411</v>
      </c>
      <c r="F588" s="67">
        <v>339</v>
      </c>
      <c r="G588" s="67">
        <v>293</v>
      </c>
      <c r="H588" s="67">
        <v>9336</v>
      </c>
      <c r="I588" s="67">
        <v>59</v>
      </c>
      <c r="J588" s="67">
        <v>722</v>
      </c>
      <c r="K588" s="67">
        <v>82</v>
      </c>
      <c r="L588" s="67">
        <v>92</v>
      </c>
      <c r="M588" s="67">
        <v>7</v>
      </c>
      <c r="N588" s="67">
        <v>36</v>
      </c>
      <c r="O588" s="67">
        <v>123</v>
      </c>
      <c r="P588" s="67">
        <v>60</v>
      </c>
      <c r="Q588" s="67">
        <v>364</v>
      </c>
      <c r="R588" s="66" t="s">
        <v>319</v>
      </c>
      <c r="S588" s="68" t="s">
        <v>320</v>
      </c>
      <c r="T588" s="50">
        <f t="shared" si="19"/>
        <v>2.6235982881433828</v>
      </c>
      <c r="U588" s="51">
        <f t="shared" si="20"/>
        <v>0.16231546709171074</v>
      </c>
      <c r="V588" s="44"/>
    </row>
    <row r="589" spans="1:22" x14ac:dyDescent="0.25">
      <c r="A589" s="46">
        <v>2002</v>
      </c>
      <c r="B589" s="46" t="s">
        <v>321</v>
      </c>
      <c r="C589" s="46" t="s">
        <v>228</v>
      </c>
      <c r="D589" s="48">
        <v>15936</v>
      </c>
      <c r="E589" s="48">
        <v>14594</v>
      </c>
      <c r="F589" s="48">
        <v>1342</v>
      </c>
      <c r="G589" s="48">
        <v>1086</v>
      </c>
      <c r="H589" s="48">
        <v>12731</v>
      </c>
      <c r="I589" s="48">
        <v>155</v>
      </c>
      <c r="J589" s="48">
        <v>622</v>
      </c>
      <c r="K589" s="48">
        <v>520</v>
      </c>
      <c r="L589" s="48">
        <v>238</v>
      </c>
      <c r="M589" s="48">
        <v>146</v>
      </c>
      <c r="N589" s="48">
        <v>300</v>
      </c>
      <c r="O589" s="48">
        <v>138</v>
      </c>
      <c r="P589" s="48">
        <v>65</v>
      </c>
      <c r="Q589" s="48">
        <v>365</v>
      </c>
      <c r="R589" s="46" t="s">
        <v>85</v>
      </c>
      <c r="S589" s="49" t="s">
        <v>322</v>
      </c>
      <c r="T589" s="50">
        <f t="shared" si="19"/>
        <v>3.113962244070767</v>
      </c>
      <c r="U589" s="51">
        <f t="shared" si="20"/>
        <v>0.76265606300659183</v>
      </c>
      <c r="V589" s="52">
        <f>IF(SLOPE(U589:U610,A589:A610)&gt;0,SLOPE(U589:U610,A589:A610),0)</f>
        <v>1.0777962481108409E-2</v>
      </c>
    </row>
    <row r="590" spans="1:22" x14ac:dyDescent="0.25">
      <c r="A590" s="47">
        <v>2003</v>
      </c>
      <c r="B590" s="47" t="s">
        <v>321</v>
      </c>
      <c r="C590" s="47" t="s">
        <v>228</v>
      </c>
      <c r="D590" s="55">
        <v>16612</v>
      </c>
      <c r="E590" s="55">
        <v>15146</v>
      </c>
      <c r="F590" s="55">
        <v>1466</v>
      </c>
      <c r="G590" s="55">
        <v>572</v>
      </c>
      <c r="H590" s="55">
        <v>13603</v>
      </c>
      <c r="I590" s="55">
        <v>171</v>
      </c>
      <c r="J590" s="55">
        <v>800</v>
      </c>
      <c r="K590" s="55">
        <v>566</v>
      </c>
      <c r="L590" s="55">
        <v>273</v>
      </c>
      <c r="M590" s="55">
        <v>181</v>
      </c>
      <c r="N590" s="55">
        <v>312</v>
      </c>
      <c r="O590" s="55">
        <v>134</v>
      </c>
      <c r="P590" s="55">
        <v>66</v>
      </c>
      <c r="Q590" s="55">
        <v>365</v>
      </c>
      <c r="R590" s="47" t="s">
        <v>85</v>
      </c>
      <c r="S590" s="56" t="s">
        <v>322</v>
      </c>
      <c r="T590" s="50">
        <f t="shared" si="19"/>
        <v>3.1369240987447236</v>
      </c>
      <c r="U590" s="51">
        <f t="shared" si="20"/>
        <v>0.83926835799865696</v>
      </c>
      <c r="V590" s="57"/>
    </row>
    <row r="591" spans="1:22" x14ac:dyDescent="0.25">
      <c r="A591" s="47">
        <v>2004</v>
      </c>
      <c r="B591" s="47" t="s">
        <v>321</v>
      </c>
      <c r="C591" s="47" t="s">
        <v>228</v>
      </c>
      <c r="D591" s="55">
        <v>16676</v>
      </c>
      <c r="E591" s="55">
        <v>15829</v>
      </c>
      <c r="F591" s="55">
        <v>847</v>
      </c>
      <c r="G591" s="55">
        <v>6734</v>
      </c>
      <c r="H591" s="55">
        <v>8447</v>
      </c>
      <c r="I591" s="55">
        <v>99</v>
      </c>
      <c r="J591" s="55">
        <v>548</v>
      </c>
      <c r="K591" s="55">
        <v>297</v>
      </c>
      <c r="L591" s="55">
        <v>165</v>
      </c>
      <c r="M591" s="55">
        <v>111</v>
      </c>
      <c r="N591" s="55">
        <v>191</v>
      </c>
      <c r="O591" s="55">
        <v>83</v>
      </c>
      <c r="P591" s="55">
        <v>60</v>
      </c>
      <c r="Q591" s="55">
        <v>366</v>
      </c>
      <c r="R591" s="47" t="s">
        <v>85</v>
      </c>
      <c r="S591" s="56" t="s">
        <v>322</v>
      </c>
      <c r="T591" s="50">
        <f t="shared" si="19"/>
        <v>3.270337711050491</v>
      </c>
      <c r="U591" s="51">
        <f t="shared" si="20"/>
        <v>0.50552062752990734</v>
      </c>
      <c r="V591" s="44"/>
    </row>
    <row r="592" spans="1:22" x14ac:dyDescent="0.25">
      <c r="A592" s="47">
        <v>2005</v>
      </c>
      <c r="B592" s="47" t="s">
        <v>321</v>
      </c>
      <c r="C592" s="47" t="s">
        <v>228</v>
      </c>
      <c r="D592" s="55">
        <v>16766</v>
      </c>
      <c r="E592" s="55">
        <v>15335</v>
      </c>
      <c r="F592" s="55">
        <v>1432</v>
      </c>
      <c r="G592" s="55">
        <v>509</v>
      </c>
      <c r="H592" s="55">
        <v>13758</v>
      </c>
      <c r="I592" s="55">
        <v>185</v>
      </c>
      <c r="J592" s="55">
        <v>881</v>
      </c>
      <c r="K592" s="55">
        <v>501</v>
      </c>
      <c r="L592" s="55">
        <v>290</v>
      </c>
      <c r="M592" s="55">
        <v>192</v>
      </c>
      <c r="N592" s="55">
        <v>331</v>
      </c>
      <c r="O592" s="55">
        <v>119</v>
      </c>
      <c r="P592" s="55">
        <v>66</v>
      </c>
      <c r="Q592" s="55">
        <v>365</v>
      </c>
      <c r="R592" s="47" t="s">
        <v>85</v>
      </c>
      <c r="S592" s="56" t="s">
        <v>322</v>
      </c>
      <c r="T592" s="50">
        <f t="shared" si="19"/>
        <v>3.3204927636923194</v>
      </c>
      <c r="U592" s="51">
        <f t="shared" si="20"/>
        <v>0.86777757886335072</v>
      </c>
      <c r="V592" s="44"/>
    </row>
    <row r="593" spans="1:22" x14ac:dyDescent="0.25">
      <c r="A593" s="47">
        <v>2006</v>
      </c>
      <c r="B593" s="47" t="s">
        <v>321</v>
      </c>
      <c r="C593" s="47" t="s">
        <v>228</v>
      </c>
      <c r="D593" s="55">
        <v>17078</v>
      </c>
      <c r="E593" s="55">
        <v>15617</v>
      </c>
      <c r="F593" s="55">
        <v>1461</v>
      </c>
      <c r="G593" s="55">
        <v>495</v>
      </c>
      <c r="H593" s="55">
        <v>13956</v>
      </c>
      <c r="I593" s="55">
        <v>180</v>
      </c>
      <c r="J593" s="55">
        <v>986</v>
      </c>
      <c r="K593" s="55">
        <v>496</v>
      </c>
      <c r="L593" s="55">
        <v>310</v>
      </c>
      <c r="M593" s="55">
        <v>180</v>
      </c>
      <c r="N593" s="55">
        <v>349</v>
      </c>
      <c r="O593" s="55">
        <v>126</v>
      </c>
      <c r="P593" s="55">
        <v>66</v>
      </c>
      <c r="Q593" s="55">
        <v>365</v>
      </c>
      <c r="R593" s="47" t="s">
        <v>85</v>
      </c>
      <c r="S593" s="56" t="s">
        <v>322</v>
      </c>
      <c r="T593" s="50">
        <f t="shared" si="19"/>
        <v>3.3470805777693995</v>
      </c>
      <c r="U593" s="51">
        <f t="shared" si="20"/>
        <v>0.89244046215209938</v>
      </c>
      <c r="V593" s="44"/>
    </row>
    <row r="594" spans="1:22" x14ac:dyDescent="0.25">
      <c r="A594" s="59">
        <v>2007</v>
      </c>
      <c r="B594" s="59" t="s">
        <v>321</v>
      </c>
      <c r="C594" s="59" t="s">
        <v>228</v>
      </c>
      <c r="D594" s="60">
        <v>17637</v>
      </c>
      <c r="E594" s="60">
        <v>16140</v>
      </c>
      <c r="F594" s="60">
        <v>1497</v>
      </c>
      <c r="G594" s="60">
        <v>525</v>
      </c>
      <c r="H594" s="60">
        <v>14368</v>
      </c>
      <c r="I594" s="60">
        <v>190</v>
      </c>
      <c r="J594" s="60">
        <v>1056</v>
      </c>
      <c r="K594" s="60">
        <v>505</v>
      </c>
      <c r="L594" s="60">
        <v>321</v>
      </c>
      <c r="M594" s="60">
        <v>177</v>
      </c>
      <c r="N594" s="60">
        <v>366</v>
      </c>
      <c r="O594" s="60">
        <v>129</v>
      </c>
      <c r="P594" s="60">
        <v>66</v>
      </c>
      <c r="Q594" s="60">
        <v>350</v>
      </c>
      <c r="R594" s="59" t="s">
        <v>85</v>
      </c>
      <c r="S594" s="61" t="s">
        <v>322</v>
      </c>
      <c r="T594" s="50">
        <f t="shared" si="19"/>
        <v>3.3599219670824119</v>
      </c>
      <c r="U594" s="51">
        <f t="shared" si="20"/>
        <v>0.91793908121183265</v>
      </c>
      <c r="V594" s="44"/>
    </row>
    <row r="595" spans="1:22" x14ac:dyDescent="0.25">
      <c r="A595" s="47">
        <v>2008</v>
      </c>
      <c r="B595" s="47" t="s">
        <v>321</v>
      </c>
      <c r="C595" s="47" t="s">
        <v>228</v>
      </c>
      <c r="D595" s="55">
        <v>17299</v>
      </c>
      <c r="E595" s="55">
        <v>15824</v>
      </c>
      <c r="F595" s="55">
        <v>1474</v>
      </c>
      <c r="G595" s="55">
        <v>481</v>
      </c>
      <c r="H595" s="55">
        <v>14106</v>
      </c>
      <c r="I595" s="55">
        <v>182</v>
      </c>
      <c r="J595" s="55">
        <v>1057</v>
      </c>
      <c r="K595" s="55">
        <v>496</v>
      </c>
      <c r="L595" s="55">
        <v>317</v>
      </c>
      <c r="M595" s="55">
        <v>171</v>
      </c>
      <c r="N595" s="55">
        <v>361</v>
      </c>
      <c r="O595" s="55">
        <v>130</v>
      </c>
      <c r="P595" s="55">
        <v>66</v>
      </c>
      <c r="Q595" s="55">
        <v>366</v>
      </c>
      <c r="R595" s="47" t="s">
        <v>85</v>
      </c>
      <c r="S595" s="56" t="s">
        <v>322</v>
      </c>
      <c r="T595" s="50">
        <f t="shared" si="19"/>
        <v>3.3561344354144595</v>
      </c>
      <c r="U595" s="51">
        <f t="shared" si="20"/>
        <v>0.90281694379866662</v>
      </c>
      <c r="V595" s="44"/>
    </row>
    <row r="596" spans="1:22" x14ac:dyDescent="0.25">
      <c r="A596" s="59">
        <v>2009</v>
      </c>
      <c r="B596" s="59" t="s">
        <v>321</v>
      </c>
      <c r="C596" s="59" t="s">
        <v>228</v>
      </c>
      <c r="D596" s="60">
        <v>17651</v>
      </c>
      <c r="E596" s="60">
        <v>16197</v>
      </c>
      <c r="F596" s="60">
        <v>1454</v>
      </c>
      <c r="G596" s="60">
        <v>528</v>
      </c>
      <c r="H596" s="60">
        <v>14405</v>
      </c>
      <c r="I596" s="60">
        <v>187</v>
      </c>
      <c r="J596" s="60">
        <v>1077</v>
      </c>
      <c r="K596" s="60">
        <v>502</v>
      </c>
      <c r="L596" s="60">
        <v>319</v>
      </c>
      <c r="M596" s="60">
        <v>164</v>
      </c>
      <c r="N596" s="60">
        <v>353</v>
      </c>
      <c r="O596" s="60">
        <v>117</v>
      </c>
      <c r="P596" s="60">
        <v>64</v>
      </c>
      <c r="Q596" s="60">
        <v>365</v>
      </c>
      <c r="R596" s="59" t="s">
        <v>85</v>
      </c>
      <c r="S596" s="61" t="s">
        <v>322</v>
      </c>
      <c r="T596" s="50">
        <f t="shared" si="19"/>
        <v>3.3357155073762352</v>
      </c>
      <c r="U596" s="51">
        <f t="shared" si="20"/>
        <v>0.88514878845982092</v>
      </c>
      <c r="V596" s="44"/>
    </row>
    <row r="597" spans="1:22" x14ac:dyDescent="0.25">
      <c r="A597" s="59">
        <v>2010</v>
      </c>
      <c r="B597" s="59" t="s">
        <v>321</v>
      </c>
      <c r="C597" s="59" t="s">
        <v>228</v>
      </c>
      <c r="D597" s="60">
        <v>17324</v>
      </c>
      <c r="E597" s="60">
        <v>15719</v>
      </c>
      <c r="F597" s="60">
        <v>1605</v>
      </c>
      <c r="G597" s="60">
        <v>293</v>
      </c>
      <c r="H597" s="60">
        <v>13787</v>
      </c>
      <c r="I597" s="60">
        <v>164</v>
      </c>
      <c r="J597" s="60">
        <v>1476</v>
      </c>
      <c r="K597" s="60">
        <v>541</v>
      </c>
      <c r="L597" s="60">
        <v>383</v>
      </c>
      <c r="M597" s="60">
        <v>186</v>
      </c>
      <c r="N597" s="60">
        <v>435</v>
      </c>
      <c r="O597" s="60">
        <v>59</v>
      </c>
      <c r="P597" s="60">
        <v>64</v>
      </c>
      <c r="Q597" s="60">
        <v>365</v>
      </c>
      <c r="R597" s="59" t="s">
        <v>85</v>
      </c>
      <c r="S597" s="61" t="s">
        <v>322</v>
      </c>
      <c r="T597" s="50">
        <f t="shared" si="19"/>
        <v>3.5182078396233543</v>
      </c>
      <c r="U597" s="51">
        <f t="shared" si="20"/>
        <v>1.0305270538236757</v>
      </c>
      <c r="V597" s="44"/>
    </row>
    <row r="598" spans="1:22" x14ac:dyDescent="0.25">
      <c r="A598" s="47">
        <v>2011</v>
      </c>
      <c r="B598" s="47" t="s">
        <v>321</v>
      </c>
      <c r="C598" s="47" t="s">
        <v>228</v>
      </c>
      <c r="D598" s="55">
        <v>17592</v>
      </c>
      <c r="E598" s="55">
        <v>16059</v>
      </c>
      <c r="F598" s="55">
        <v>1533</v>
      </c>
      <c r="G598" s="55">
        <v>348</v>
      </c>
      <c r="H598" s="55">
        <v>14360</v>
      </c>
      <c r="I598" s="55">
        <v>178</v>
      </c>
      <c r="J598" s="55">
        <v>1173</v>
      </c>
      <c r="K598" s="55">
        <v>543</v>
      </c>
      <c r="L598" s="55">
        <v>326</v>
      </c>
      <c r="M598" s="55">
        <v>171</v>
      </c>
      <c r="N598" s="55">
        <v>374</v>
      </c>
      <c r="O598" s="55">
        <v>119</v>
      </c>
      <c r="P598" s="55">
        <v>76</v>
      </c>
      <c r="Q598" s="55">
        <v>365</v>
      </c>
      <c r="R598" s="47" t="s">
        <v>85</v>
      </c>
      <c r="S598" s="56" t="s">
        <v>322</v>
      </c>
      <c r="T598" s="50">
        <f t="shared" si="19"/>
        <v>3.3154779279675273</v>
      </c>
      <c r="U598" s="51">
        <f t="shared" si="20"/>
        <v>0.92757954860229497</v>
      </c>
      <c r="V598" s="44"/>
    </row>
    <row r="599" spans="1:22" x14ac:dyDescent="0.25">
      <c r="A599" s="47">
        <v>2012</v>
      </c>
      <c r="B599" s="47" t="s">
        <v>321</v>
      </c>
      <c r="C599" s="47" t="s">
        <v>228</v>
      </c>
      <c r="D599" s="55">
        <v>17031</v>
      </c>
      <c r="E599" s="55">
        <v>15565</v>
      </c>
      <c r="F599" s="55">
        <v>1466</v>
      </c>
      <c r="G599" s="55">
        <v>330</v>
      </c>
      <c r="H599" s="55">
        <v>13894</v>
      </c>
      <c r="I599" s="55">
        <v>180</v>
      </c>
      <c r="J599" s="55">
        <v>1160</v>
      </c>
      <c r="K599" s="55">
        <v>499</v>
      </c>
      <c r="L599" s="55">
        <v>313</v>
      </c>
      <c r="M599" s="55">
        <v>160</v>
      </c>
      <c r="N599" s="55">
        <v>376</v>
      </c>
      <c r="O599" s="55">
        <v>117</v>
      </c>
      <c r="P599" s="55">
        <v>87</v>
      </c>
      <c r="Q599" s="55">
        <v>366</v>
      </c>
      <c r="R599" s="47" t="s">
        <v>85</v>
      </c>
      <c r="S599" s="56" t="s">
        <v>322</v>
      </c>
      <c r="T599" s="50">
        <f t="shared" si="19"/>
        <v>3.3781311501773144</v>
      </c>
      <c r="U599" s="51">
        <f t="shared" si="20"/>
        <v>0.90380209857418947</v>
      </c>
      <c r="V599" s="44"/>
    </row>
    <row r="600" spans="1:22" x14ac:dyDescent="0.25">
      <c r="A600" s="47">
        <v>2013</v>
      </c>
      <c r="B600" s="47" t="s">
        <v>321</v>
      </c>
      <c r="C600" s="47" t="s">
        <v>228</v>
      </c>
      <c r="D600" s="55">
        <v>17298</v>
      </c>
      <c r="E600" s="55">
        <v>15823</v>
      </c>
      <c r="F600" s="55">
        <v>1475</v>
      </c>
      <c r="G600" s="55">
        <v>327</v>
      </c>
      <c r="H600" s="55">
        <v>14126</v>
      </c>
      <c r="I600" s="55">
        <v>188</v>
      </c>
      <c r="J600" s="55">
        <v>1181</v>
      </c>
      <c r="K600" s="55">
        <v>492</v>
      </c>
      <c r="L600" s="55">
        <v>314</v>
      </c>
      <c r="M600" s="55">
        <v>169</v>
      </c>
      <c r="N600" s="55">
        <v>387</v>
      </c>
      <c r="O600" s="55">
        <v>113</v>
      </c>
      <c r="P600" s="55">
        <v>85</v>
      </c>
      <c r="Q600" s="55">
        <v>365</v>
      </c>
      <c r="R600" s="47" t="s">
        <v>85</v>
      </c>
      <c r="S600" s="56" t="s">
        <v>322</v>
      </c>
      <c r="T600" s="50">
        <f t="shared" si="19"/>
        <v>3.4270375314486232</v>
      </c>
      <c r="U600" s="51">
        <f t="shared" si="20"/>
        <v>0.92251566549682629</v>
      </c>
      <c r="V600" s="44"/>
    </row>
    <row r="601" spans="1:22" x14ac:dyDescent="0.25">
      <c r="A601" s="47">
        <v>2014</v>
      </c>
      <c r="B601" s="47" t="s">
        <v>321</v>
      </c>
      <c r="C601" s="47" t="s">
        <v>228</v>
      </c>
      <c r="D601" s="55">
        <v>17332</v>
      </c>
      <c r="E601" s="55">
        <v>15839</v>
      </c>
      <c r="F601" s="55">
        <v>1493</v>
      </c>
      <c r="G601" s="55">
        <v>317</v>
      </c>
      <c r="H601" s="55">
        <v>14137</v>
      </c>
      <c r="I601" s="55">
        <v>191</v>
      </c>
      <c r="J601" s="55">
        <v>1194</v>
      </c>
      <c r="K601" s="55">
        <v>497</v>
      </c>
      <c r="L601" s="55">
        <v>315</v>
      </c>
      <c r="M601" s="55">
        <v>173</v>
      </c>
      <c r="N601" s="55">
        <v>401</v>
      </c>
      <c r="O601" s="55">
        <v>107</v>
      </c>
      <c r="P601" s="55">
        <v>77</v>
      </c>
      <c r="Q601" s="55">
        <v>365</v>
      </c>
      <c r="R601" s="47" t="s">
        <v>85</v>
      </c>
      <c r="S601" s="56" t="s">
        <v>322</v>
      </c>
      <c r="T601" s="50">
        <f t="shared" si="19"/>
        <v>3.4555542294706023</v>
      </c>
      <c r="U601" s="51">
        <f t="shared" si="20"/>
        <v>0.94154349978942864</v>
      </c>
      <c r="V601" s="44"/>
    </row>
    <row r="602" spans="1:22" x14ac:dyDescent="0.25">
      <c r="A602" s="47">
        <v>2015</v>
      </c>
      <c r="B602" s="47" t="s">
        <v>321</v>
      </c>
      <c r="C602" s="47" t="s">
        <v>228</v>
      </c>
      <c r="D602" s="55">
        <v>17868</v>
      </c>
      <c r="E602" s="55">
        <v>16355</v>
      </c>
      <c r="F602" s="55">
        <v>1513</v>
      </c>
      <c r="G602" s="55">
        <v>333</v>
      </c>
      <c r="H602" s="55">
        <v>14565</v>
      </c>
      <c r="I602" s="55">
        <v>197</v>
      </c>
      <c r="J602" s="55">
        <v>1260</v>
      </c>
      <c r="K602" s="55">
        <v>514</v>
      </c>
      <c r="L602" s="55">
        <v>323</v>
      </c>
      <c r="M602" s="55">
        <v>173</v>
      </c>
      <c r="N602" s="55">
        <v>406</v>
      </c>
      <c r="O602" s="55">
        <v>97</v>
      </c>
      <c r="P602" s="55">
        <v>77</v>
      </c>
      <c r="Q602" s="55">
        <v>365</v>
      </c>
      <c r="R602" s="47" t="s">
        <v>85</v>
      </c>
      <c r="S602" s="56" t="s">
        <v>322</v>
      </c>
      <c r="T602" s="50">
        <f t="shared" si="19"/>
        <v>3.4474494735405132</v>
      </c>
      <c r="U602" s="51">
        <f t="shared" si="20"/>
        <v>0.95191836725769041</v>
      </c>
      <c r="V602" s="44"/>
    </row>
    <row r="603" spans="1:22" x14ac:dyDescent="0.25">
      <c r="A603" s="47">
        <v>2016</v>
      </c>
      <c r="B603" s="47" t="s">
        <v>321</v>
      </c>
      <c r="C603" s="47" t="s">
        <v>228</v>
      </c>
      <c r="D603" s="55">
        <v>18313</v>
      </c>
      <c r="E603" s="55">
        <v>16732</v>
      </c>
      <c r="F603" s="55">
        <v>1582</v>
      </c>
      <c r="G603" s="55">
        <v>367</v>
      </c>
      <c r="H603" s="55">
        <v>14846</v>
      </c>
      <c r="I603" s="55">
        <v>203</v>
      </c>
      <c r="J603" s="55">
        <v>1316</v>
      </c>
      <c r="K603" s="55">
        <v>521</v>
      </c>
      <c r="L603" s="55">
        <v>344</v>
      </c>
      <c r="M603" s="55">
        <v>180</v>
      </c>
      <c r="N603" s="55">
        <v>439</v>
      </c>
      <c r="O603" s="55">
        <v>98</v>
      </c>
      <c r="P603" s="55">
        <v>70</v>
      </c>
      <c r="Q603" s="55">
        <v>366</v>
      </c>
      <c r="R603" s="47" t="s">
        <v>85</v>
      </c>
      <c r="S603" s="56" t="s">
        <v>322</v>
      </c>
      <c r="T603" s="50">
        <f t="shared" si="19"/>
        <v>3.5035535115508445</v>
      </c>
      <c r="U603" s="51">
        <f t="shared" si="20"/>
        <v>1.0115284520874019</v>
      </c>
      <c r="V603" s="44"/>
    </row>
    <row r="604" spans="1:22" x14ac:dyDescent="0.25">
      <c r="A604" s="47">
        <v>2017</v>
      </c>
      <c r="B604" s="47" t="s">
        <v>321</v>
      </c>
      <c r="C604" s="47" t="s">
        <v>228</v>
      </c>
      <c r="D604" s="55">
        <v>18202</v>
      </c>
      <c r="E604" s="55">
        <v>16621</v>
      </c>
      <c r="F604" s="55">
        <v>1580</v>
      </c>
      <c r="G604" s="55">
        <v>337</v>
      </c>
      <c r="H604" s="55">
        <v>14783</v>
      </c>
      <c r="I604" s="55">
        <v>192</v>
      </c>
      <c r="J604" s="55">
        <v>1310</v>
      </c>
      <c r="K604" s="55">
        <v>519</v>
      </c>
      <c r="L604" s="55">
        <v>348</v>
      </c>
      <c r="M604" s="55">
        <v>180</v>
      </c>
      <c r="N604" s="55">
        <v>434</v>
      </c>
      <c r="O604" s="55">
        <v>99</v>
      </c>
      <c r="P604" s="55">
        <v>62</v>
      </c>
      <c r="Q604" s="55">
        <v>365</v>
      </c>
      <c r="R604" s="47" t="s">
        <v>85</v>
      </c>
      <c r="S604" s="56" t="s">
        <v>322</v>
      </c>
      <c r="T604" s="50">
        <f t="shared" si="19"/>
        <v>3.4981785935027685</v>
      </c>
      <c r="U604" s="51">
        <f t="shared" si="20"/>
        <v>1.0086997974365235</v>
      </c>
      <c r="V604" s="44"/>
    </row>
    <row r="605" spans="1:22" x14ac:dyDescent="0.25">
      <c r="A605" s="59">
        <v>2018</v>
      </c>
      <c r="B605" s="59" t="s">
        <v>321</v>
      </c>
      <c r="C605" s="59" t="s">
        <v>228</v>
      </c>
      <c r="D605" s="60">
        <v>18283</v>
      </c>
      <c r="E605" s="60">
        <v>16875</v>
      </c>
      <c r="F605" s="60">
        <v>1408</v>
      </c>
      <c r="G605" s="60">
        <v>1982</v>
      </c>
      <c r="H605" s="60">
        <v>13424</v>
      </c>
      <c r="I605" s="60">
        <v>182</v>
      </c>
      <c r="J605" s="60">
        <v>1288</v>
      </c>
      <c r="K605" s="60">
        <v>454</v>
      </c>
      <c r="L605" s="60">
        <v>308</v>
      </c>
      <c r="M605" s="60">
        <v>150</v>
      </c>
      <c r="N605" s="60">
        <v>412</v>
      </c>
      <c r="O605" s="60">
        <v>84</v>
      </c>
      <c r="P605" s="60">
        <v>76</v>
      </c>
      <c r="Q605" s="60">
        <v>365</v>
      </c>
      <c r="R605" s="59" t="s">
        <v>85</v>
      </c>
      <c r="S605" s="61" t="s">
        <v>322</v>
      </c>
      <c r="T605" s="50">
        <f t="shared" si="19"/>
        <v>3.5538366733897817</v>
      </c>
      <c r="U605" s="51">
        <f t="shared" si="20"/>
        <v>0.91319387159423837</v>
      </c>
      <c r="V605" s="44"/>
    </row>
    <row r="606" spans="1:22" x14ac:dyDescent="0.25">
      <c r="A606" s="47">
        <v>2019</v>
      </c>
      <c r="B606" s="47" t="s">
        <v>321</v>
      </c>
      <c r="C606" s="47" t="s">
        <v>228</v>
      </c>
      <c r="D606" s="55">
        <v>19618</v>
      </c>
      <c r="E606" s="55">
        <v>17879</v>
      </c>
      <c r="F606" s="55">
        <v>1739</v>
      </c>
      <c r="G606" s="55">
        <v>334</v>
      </c>
      <c r="H606" s="55">
        <v>15749</v>
      </c>
      <c r="I606" s="55">
        <v>221</v>
      </c>
      <c r="J606" s="55">
        <v>1575</v>
      </c>
      <c r="K606" s="55">
        <v>556</v>
      </c>
      <c r="L606" s="55">
        <v>366</v>
      </c>
      <c r="M606" s="55">
        <v>189</v>
      </c>
      <c r="N606" s="55">
        <v>527</v>
      </c>
      <c r="O606" s="55">
        <v>101</v>
      </c>
      <c r="P606" s="55">
        <v>75</v>
      </c>
      <c r="Q606" s="55">
        <v>315</v>
      </c>
      <c r="R606" s="47" t="s">
        <v>85</v>
      </c>
      <c r="S606" s="56" t="s">
        <v>322</v>
      </c>
      <c r="T606" s="50">
        <f t="shared" si="19"/>
        <v>3.5930355159327378</v>
      </c>
      <c r="U606" s="51">
        <f t="shared" si="20"/>
        <v>1.140312699102783</v>
      </c>
      <c r="V606" s="44"/>
    </row>
    <row r="607" spans="1:22" x14ac:dyDescent="0.25">
      <c r="A607" s="59">
        <v>2020</v>
      </c>
      <c r="B607" s="59" t="s">
        <v>321</v>
      </c>
      <c r="C607" s="59" t="s">
        <v>228</v>
      </c>
      <c r="D607" s="60">
        <v>13644</v>
      </c>
      <c r="E607" s="60">
        <v>12462</v>
      </c>
      <c r="F607" s="60">
        <v>1158</v>
      </c>
      <c r="G607" s="60">
        <v>200</v>
      </c>
      <c r="H607" s="60">
        <v>10771</v>
      </c>
      <c r="I607" s="60">
        <v>131</v>
      </c>
      <c r="J607" s="60">
        <v>1360</v>
      </c>
      <c r="K607" s="60">
        <v>201</v>
      </c>
      <c r="L607" s="60">
        <v>240</v>
      </c>
      <c r="M607" s="60">
        <v>89</v>
      </c>
      <c r="N607" s="60">
        <v>496</v>
      </c>
      <c r="O607" s="60">
        <v>133</v>
      </c>
      <c r="P607" s="60">
        <v>72</v>
      </c>
      <c r="Q607" s="60">
        <v>344</v>
      </c>
      <c r="R607" s="59" t="s">
        <v>85</v>
      </c>
      <c r="S607" s="61" t="s">
        <v>322</v>
      </c>
      <c r="T607" s="50">
        <f t="shared" si="19"/>
        <v>4.1647903803116906</v>
      </c>
      <c r="U607" s="51">
        <f t="shared" si="20"/>
        <v>0.88016597502317118</v>
      </c>
      <c r="V607" s="44"/>
    </row>
    <row r="608" spans="1:22" x14ac:dyDescent="0.25">
      <c r="A608" s="59">
        <v>2021</v>
      </c>
      <c r="B608" s="59" t="s">
        <v>321</v>
      </c>
      <c r="C608" s="59" t="s">
        <v>228</v>
      </c>
      <c r="D608" s="60">
        <v>16116</v>
      </c>
      <c r="E608" s="60">
        <v>14848</v>
      </c>
      <c r="F608" s="60">
        <v>1242</v>
      </c>
      <c r="G608" s="60">
        <v>248</v>
      </c>
      <c r="H608" s="60">
        <v>12876</v>
      </c>
      <c r="I608" s="60">
        <v>154</v>
      </c>
      <c r="J608" s="60">
        <v>1570</v>
      </c>
      <c r="K608" s="60">
        <v>205</v>
      </c>
      <c r="L608" s="60">
        <v>257</v>
      </c>
      <c r="M608" s="60">
        <v>92</v>
      </c>
      <c r="N608" s="60">
        <v>538</v>
      </c>
      <c r="O608" s="60">
        <v>150</v>
      </c>
      <c r="P608" s="60">
        <v>71</v>
      </c>
      <c r="Q608" s="60">
        <v>365</v>
      </c>
      <c r="R608" s="59" t="s">
        <v>85</v>
      </c>
      <c r="S608" s="61" t="s">
        <v>322</v>
      </c>
      <c r="T608" s="50">
        <f t="shared" si="19"/>
        <v>4.1860762601351773</v>
      </c>
      <c r="U608" s="51">
        <f t="shared" si="20"/>
        <v>0.94883697550353996</v>
      </c>
      <c r="V608" s="44"/>
    </row>
    <row r="609" spans="1:22" x14ac:dyDescent="0.25">
      <c r="A609" s="59">
        <v>2022</v>
      </c>
      <c r="B609" s="59" t="s">
        <v>321</v>
      </c>
      <c r="C609" s="59" t="s">
        <v>228</v>
      </c>
      <c r="D609" s="60">
        <v>19469</v>
      </c>
      <c r="E609" s="60">
        <v>18155</v>
      </c>
      <c r="F609" s="60">
        <v>1286</v>
      </c>
      <c r="G609" s="60">
        <v>317</v>
      </c>
      <c r="H609" s="60">
        <v>15815</v>
      </c>
      <c r="I609" s="60">
        <v>185</v>
      </c>
      <c r="J609" s="60">
        <v>1838</v>
      </c>
      <c r="K609" s="60">
        <v>207</v>
      </c>
      <c r="L609" s="60">
        <v>262</v>
      </c>
      <c r="M609" s="60">
        <v>92</v>
      </c>
      <c r="N609" s="60">
        <v>539</v>
      </c>
      <c r="O609" s="60">
        <v>185</v>
      </c>
      <c r="P609" s="60">
        <v>74</v>
      </c>
      <c r="Q609" s="60">
        <v>365</v>
      </c>
      <c r="R609" s="59" t="s">
        <v>85</v>
      </c>
      <c r="S609" s="61" t="s">
        <v>322</v>
      </c>
      <c r="T609" s="50">
        <f t="shared" si="19"/>
        <v>4.1154479514986617</v>
      </c>
      <c r="U609" s="51">
        <f t="shared" si="20"/>
        <v>0.9658750569769784</v>
      </c>
      <c r="V609" s="44"/>
    </row>
    <row r="610" spans="1:22" ht="13.8" thickBot="1" x14ac:dyDescent="0.3">
      <c r="A610" s="66">
        <v>2023</v>
      </c>
      <c r="B610" s="66" t="s">
        <v>321</v>
      </c>
      <c r="C610" s="66" t="s">
        <v>228</v>
      </c>
      <c r="D610" s="67">
        <v>20306</v>
      </c>
      <c r="E610" s="67">
        <v>18985</v>
      </c>
      <c r="F610" s="67">
        <v>1290</v>
      </c>
      <c r="G610" s="67">
        <v>342</v>
      </c>
      <c r="H610" s="67">
        <v>16527</v>
      </c>
      <c r="I610" s="67">
        <v>186</v>
      </c>
      <c r="J610" s="67">
        <v>1930</v>
      </c>
      <c r="K610" s="67">
        <v>192</v>
      </c>
      <c r="L610" s="67">
        <v>272</v>
      </c>
      <c r="M610" s="67">
        <v>92</v>
      </c>
      <c r="N610" s="67">
        <v>531</v>
      </c>
      <c r="O610" s="67">
        <v>203</v>
      </c>
      <c r="P610" s="67">
        <v>74</v>
      </c>
      <c r="Q610" s="67">
        <v>364</v>
      </c>
      <c r="R610" s="66" t="s">
        <v>85</v>
      </c>
      <c r="S610" s="68" t="s">
        <v>322</v>
      </c>
      <c r="T610" s="69">
        <f t="shared" si="19"/>
        <v>4.1061526314195733</v>
      </c>
      <c r="U610" s="70">
        <f t="shared" si="20"/>
        <v>0.96669098325195291</v>
      </c>
      <c r="V610" s="44"/>
    </row>
    <row r="611" spans="1:22" x14ac:dyDescent="0.25">
      <c r="A611" s="46">
        <v>2002</v>
      </c>
      <c r="B611" s="46" t="s">
        <v>323</v>
      </c>
      <c r="C611" s="46" t="s">
        <v>228</v>
      </c>
      <c r="D611" s="48">
        <v>16149</v>
      </c>
      <c r="E611" s="48">
        <v>14770</v>
      </c>
      <c r="F611" s="48">
        <v>1379</v>
      </c>
      <c r="G611" s="48">
        <v>776</v>
      </c>
      <c r="H611" s="48">
        <v>13231</v>
      </c>
      <c r="I611" s="48">
        <v>151</v>
      </c>
      <c r="J611" s="48">
        <v>612</v>
      </c>
      <c r="K611" s="48">
        <v>621</v>
      </c>
      <c r="L611" s="48">
        <v>267</v>
      </c>
      <c r="M611" s="48">
        <v>126</v>
      </c>
      <c r="N611" s="48">
        <v>280</v>
      </c>
      <c r="O611" s="48">
        <v>87</v>
      </c>
      <c r="P611" s="48">
        <v>62</v>
      </c>
      <c r="Q611" s="48">
        <v>365</v>
      </c>
      <c r="R611" s="46" t="s">
        <v>87</v>
      </c>
      <c r="S611" s="49" t="s">
        <v>324</v>
      </c>
      <c r="T611" s="50">
        <f t="shared" si="19"/>
        <v>2.9332379366952734</v>
      </c>
      <c r="U611" s="51">
        <f t="shared" si="20"/>
        <v>0.73820065843325777</v>
      </c>
      <c r="V611" s="52">
        <f>IF(SLOPE(U611:U631,A611:A631)&gt;0,SLOPE(U611:U631,A611:A631),0)</f>
        <v>9.6671195336990503E-3</v>
      </c>
    </row>
    <row r="612" spans="1:22" x14ac:dyDescent="0.25">
      <c r="A612" s="47">
        <v>2003</v>
      </c>
      <c r="B612" s="47" t="s">
        <v>323</v>
      </c>
      <c r="C612" s="47" t="s">
        <v>228</v>
      </c>
      <c r="D612" s="55">
        <v>16711</v>
      </c>
      <c r="E612" s="55">
        <v>15276</v>
      </c>
      <c r="F612" s="55">
        <v>1435</v>
      </c>
      <c r="G612" s="55">
        <v>379</v>
      </c>
      <c r="H612" s="55">
        <v>13915</v>
      </c>
      <c r="I612" s="55">
        <v>152</v>
      </c>
      <c r="J612" s="55">
        <v>830</v>
      </c>
      <c r="K612" s="55">
        <v>597</v>
      </c>
      <c r="L612" s="55">
        <v>305</v>
      </c>
      <c r="M612" s="55">
        <v>148</v>
      </c>
      <c r="N612" s="55">
        <v>296</v>
      </c>
      <c r="O612" s="55">
        <v>90</v>
      </c>
      <c r="P612" s="55">
        <v>62</v>
      </c>
      <c r="Q612" s="55">
        <v>365</v>
      </c>
      <c r="R612" s="47" t="s">
        <v>87</v>
      </c>
      <c r="S612" s="56" t="s">
        <v>324</v>
      </c>
      <c r="T612" s="50">
        <f t="shared" si="19"/>
        <v>3.0600606041698399</v>
      </c>
      <c r="U612" s="51">
        <f t="shared" si="20"/>
        <v>0.8013916214745288</v>
      </c>
      <c r="V612" s="57"/>
    </row>
    <row r="613" spans="1:22" x14ac:dyDescent="0.25">
      <c r="A613" s="47">
        <v>2004</v>
      </c>
      <c r="B613" s="47" t="s">
        <v>323</v>
      </c>
      <c r="C613" s="47" t="s">
        <v>228</v>
      </c>
      <c r="D613" s="55">
        <v>16573</v>
      </c>
      <c r="E613" s="55">
        <v>15110</v>
      </c>
      <c r="F613" s="55">
        <v>1463</v>
      </c>
      <c r="G613" s="55">
        <v>325</v>
      </c>
      <c r="H613" s="55">
        <v>13746</v>
      </c>
      <c r="I613" s="55">
        <v>154</v>
      </c>
      <c r="J613" s="55">
        <v>885</v>
      </c>
      <c r="K613" s="55">
        <v>599</v>
      </c>
      <c r="L613" s="55">
        <v>322</v>
      </c>
      <c r="M613" s="55">
        <v>148</v>
      </c>
      <c r="N613" s="55">
        <v>308</v>
      </c>
      <c r="O613" s="55">
        <v>85</v>
      </c>
      <c r="P613" s="55">
        <v>62</v>
      </c>
      <c r="Q613" s="55">
        <v>366</v>
      </c>
      <c r="R613" s="47" t="s">
        <v>87</v>
      </c>
      <c r="S613" s="56" t="s">
        <v>324</v>
      </c>
      <c r="T613" s="50">
        <f t="shared" si="19"/>
        <v>3.09506893215362</v>
      </c>
      <c r="U613" s="51">
        <f t="shared" si="20"/>
        <v>0.82637566721268618</v>
      </c>
      <c r="V613" s="44"/>
    </row>
    <row r="614" spans="1:22" x14ac:dyDescent="0.25">
      <c r="A614" s="47">
        <v>2005</v>
      </c>
      <c r="B614" s="47" t="s">
        <v>323</v>
      </c>
      <c r="C614" s="47" t="s">
        <v>228</v>
      </c>
      <c r="D614" s="55">
        <v>16947</v>
      </c>
      <c r="E614" s="55">
        <v>15471</v>
      </c>
      <c r="F614" s="55">
        <v>1476</v>
      </c>
      <c r="G614" s="55">
        <v>377</v>
      </c>
      <c r="H614" s="55">
        <v>13995</v>
      </c>
      <c r="I614" s="55">
        <v>167</v>
      </c>
      <c r="J614" s="55">
        <v>933</v>
      </c>
      <c r="K614" s="55">
        <v>587</v>
      </c>
      <c r="L614" s="55">
        <v>331</v>
      </c>
      <c r="M614" s="55">
        <v>150</v>
      </c>
      <c r="N614" s="55">
        <v>322</v>
      </c>
      <c r="O614" s="55">
        <v>85</v>
      </c>
      <c r="P614" s="55">
        <v>62</v>
      </c>
      <c r="Q614" s="55">
        <v>365</v>
      </c>
      <c r="R614" s="47" t="s">
        <v>87</v>
      </c>
      <c r="S614" s="56" t="s">
        <v>324</v>
      </c>
      <c r="T614" s="50">
        <f t="shared" si="19"/>
        <v>3.1498008995961331</v>
      </c>
      <c r="U614" s="51">
        <f t="shared" si="20"/>
        <v>0.84846186832421022</v>
      </c>
      <c r="V614" s="44"/>
    </row>
    <row r="615" spans="1:22" x14ac:dyDescent="0.25">
      <c r="A615" s="47">
        <v>2006</v>
      </c>
      <c r="B615" s="47" t="s">
        <v>323</v>
      </c>
      <c r="C615" s="47" t="s">
        <v>228</v>
      </c>
      <c r="D615" s="55">
        <v>17371</v>
      </c>
      <c r="E615" s="55">
        <v>16072</v>
      </c>
      <c r="F615" s="55">
        <v>1299</v>
      </c>
      <c r="G615" s="55">
        <v>3726</v>
      </c>
      <c r="H615" s="55">
        <v>11455</v>
      </c>
      <c r="I615" s="55">
        <v>146</v>
      </c>
      <c r="J615" s="55">
        <v>746</v>
      </c>
      <c r="K615" s="55">
        <v>543</v>
      </c>
      <c r="L615" s="55">
        <v>305</v>
      </c>
      <c r="M615" s="55">
        <v>138</v>
      </c>
      <c r="N615" s="55">
        <v>266</v>
      </c>
      <c r="O615" s="55">
        <v>47</v>
      </c>
      <c r="P615" s="55">
        <v>51</v>
      </c>
      <c r="Q615" s="55">
        <v>365</v>
      </c>
      <c r="R615" s="47" t="s">
        <v>87</v>
      </c>
      <c r="S615" s="56" t="s">
        <v>324</v>
      </c>
      <c r="T615" s="50">
        <f t="shared" si="19"/>
        <v>3.1074278488335376</v>
      </c>
      <c r="U615" s="51">
        <f t="shared" si="20"/>
        <v>0.7366701515533447</v>
      </c>
      <c r="V615" s="44"/>
    </row>
    <row r="616" spans="1:22" x14ac:dyDescent="0.25">
      <c r="A616" s="59">
        <v>2007</v>
      </c>
      <c r="B616" s="59" t="s">
        <v>323</v>
      </c>
      <c r="C616" s="59" t="s">
        <v>228</v>
      </c>
      <c r="D616" s="60">
        <v>17975</v>
      </c>
      <c r="E616" s="60">
        <v>16398</v>
      </c>
      <c r="F616" s="60">
        <v>1577</v>
      </c>
      <c r="G616" s="60">
        <v>372</v>
      </c>
      <c r="H616" s="60">
        <v>14842</v>
      </c>
      <c r="I616" s="60">
        <v>194</v>
      </c>
      <c r="J616" s="60">
        <v>989</v>
      </c>
      <c r="K616" s="60">
        <v>633</v>
      </c>
      <c r="L616" s="60">
        <v>381</v>
      </c>
      <c r="M616" s="60">
        <v>162</v>
      </c>
      <c r="N616" s="60">
        <v>338</v>
      </c>
      <c r="O616" s="60">
        <v>64</v>
      </c>
      <c r="P616" s="60">
        <v>62</v>
      </c>
      <c r="Q616" s="60">
        <v>341</v>
      </c>
      <c r="R616" s="59" t="s">
        <v>87</v>
      </c>
      <c r="S616" s="61" t="s">
        <v>324</v>
      </c>
      <c r="T616" s="50">
        <f t="shared" si="19"/>
        <v>3.1659640870378349</v>
      </c>
      <c r="U616" s="51">
        <f t="shared" si="20"/>
        <v>0.91117237915970639</v>
      </c>
      <c r="V616" s="44"/>
    </row>
    <row r="617" spans="1:22" x14ac:dyDescent="0.25">
      <c r="A617" s="47">
        <v>2008</v>
      </c>
      <c r="B617" s="47" t="s">
        <v>323</v>
      </c>
      <c r="C617" s="47" t="s">
        <v>228</v>
      </c>
      <c r="D617" s="55">
        <v>17711</v>
      </c>
      <c r="E617" s="55">
        <v>16173</v>
      </c>
      <c r="F617" s="55">
        <v>1538</v>
      </c>
      <c r="G617" s="55">
        <v>297</v>
      </c>
      <c r="H617" s="55">
        <v>14673</v>
      </c>
      <c r="I617" s="55">
        <v>185</v>
      </c>
      <c r="J617" s="55">
        <v>1017</v>
      </c>
      <c r="K617" s="55">
        <v>612</v>
      </c>
      <c r="L617" s="55">
        <v>365</v>
      </c>
      <c r="M617" s="55">
        <v>153</v>
      </c>
      <c r="N617" s="55">
        <v>338</v>
      </c>
      <c r="O617" s="55">
        <v>70</v>
      </c>
      <c r="P617" s="55">
        <v>62</v>
      </c>
      <c r="Q617" s="55">
        <v>366</v>
      </c>
      <c r="R617" s="47" t="s">
        <v>87</v>
      </c>
      <c r="S617" s="56" t="s">
        <v>324</v>
      </c>
      <c r="T617" s="50">
        <f t="shared" si="19"/>
        <v>3.1742389614467346</v>
      </c>
      <c r="U617" s="51">
        <f t="shared" si="20"/>
        <v>0.8909612628936765</v>
      </c>
      <c r="V617" s="44"/>
    </row>
    <row r="618" spans="1:22" x14ac:dyDescent="0.25">
      <c r="A618" s="59">
        <v>2009</v>
      </c>
      <c r="B618" s="59" t="s">
        <v>323</v>
      </c>
      <c r="C618" s="59" t="s">
        <v>228</v>
      </c>
      <c r="D618" s="60">
        <v>18204</v>
      </c>
      <c r="E618" s="60">
        <v>16677</v>
      </c>
      <c r="F618" s="60">
        <v>1527</v>
      </c>
      <c r="G618" s="60">
        <v>333</v>
      </c>
      <c r="H618" s="60">
        <v>15107</v>
      </c>
      <c r="I618" s="60">
        <v>186</v>
      </c>
      <c r="J618" s="60">
        <v>1052</v>
      </c>
      <c r="K618" s="60">
        <v>600</v>
      </c>
      <c r="L618" s="60">
        <v>378</v>
      </c>
      <c r="M618" s="60">
        <v>148</v>
      </c>
      <c r="N618" s="60">
        <v>330</v>
      </c>
      <c r="O618" s="60">
        <v>71</v>
      </c>
      <c r="P618" s="60">
        <v>60</v>
      </c>
      <c r="Q618" s="60">
        <v>365</v>
      </c>
      <c r="R618" s="59" t="s">
        <v>87</v>
      </c>
      <c r="S618" s="61" t="s">
        <v>324</v>
      </c>
      <c r="T618" s="50">
        <f t="shared" si="19"/>
        <v>3.1746396007925055</v>
      </c>
      <c r="U618" s="51">
        <f t="shared" si="20"/>
        <v>0.88470062734985344</v>
      </c>
      <c r="V618" s="44"/>
    </row>
    <row r="619" spans="1:22" x14ac:dyDescent="0.25">
      <c r="A619" s="47">
        <v>2010</v>
      </c>
      <c r="B619" s="47" t="s">
        <v>323</v>
      </c>
      <c r="C619" s="47" t="s">
        <v>228</v>
      </c>
      <c r="D619" s="55">
        <v>18159</v>
      </c>
      <c r="E619" s="55">
        <v>16571</v>
      </c>
      <c r="F619" s="55">
        <v>1589</v>
      </c>
      <c r="G619" s="55">
        <v>309</v>
      </c>
      <c r="H619" s="55">
        <v>14968</v>
      </c>
      <c r="I619" s="55">
        <v>179</v>
      </c>
      <c r="J619" s="55">
        <v>1114</v>
      </c>
      <c r="K619" s="55">
        <v>615</v>
      </c>
      <c r="L619" s="55">
        <v>403</v>
      </c>
      <c r="M619" s="55">
        <v>158</v>
      </c>
      <c r="N619" s="55">
        <v>343</v>
      </c>
      <c r="O619" s="55">
        <v>70</v>
      </c>
      <c r="P619" s="55">
        <v>59</v>
      </c>
      <c r="Q619" s="55">
        <v>365</v>
      </c>
      <c r="R619" s="47" t="s">
        <v>87</v>
      </c>
      <c r="S619" s="56" t="s">
        <v>324</v>
      </c>
      <c r="T619" s="50">
        <f t="shared" si="19"/>
        <v>3.2000870540323603</v>
      </c>
      <c r="U619" s="51">
        <f t="shared" si="20"/>
        <v>0.92800124501647918</v>
      </c>
      <c r="V619" s="44"/>
    </row>
    <row r="620" spans="1:22" x14ac:dyDescent="0.25">
      <c r="A620" s="59">
        <v>2011</v>
      </c>
      <c r="B620" s="59" t="s">
        <v>323</v>
      </c>
      <c r="C620" s="59" t="s">
        <v>228</v>
      </c>
      <c r="D620" s="60">
        <v>16672</v>
      </c>
      <c r="E620" s="60">
        <v>15134</v>
      </c>
      <c r="F620" s="60">
        <v>1538</v>
      </c>
      <c r="G620" s="60">
        <v>263</v>
      </c>
      <c r="H620" s="60">
        <v>13471</v>
      </c>
      <c r="I620" s="60">
        <v>153</v>
      </c>
      <c r="J620" s="60">
        <v>1246</v>
      </c>
      <c r="K620" s="60">
        <v>564</v>
      </c>
      <c r="L620" s="60">
        <v>405</v>
      </c>
      <c r="M620" s="60">
        <v>152</v>
      </c>
      <c r="N620" s="60">
        <v>366</v>
      </c>
      <c r="O620" s="60">
        <v>51</v>
      </c>
      <c r="P620" s="60">
        <v>68</v>
      </c>
      <c r="Q620" s="60">
        <v>365</v>
      </c>
      <c r="R620" s="59" t="s">
        <v>87</v>
      </c>
      <c r="S620" s="61" t="s">
        <v>324</v>
      </c>
      <c r="T620" s="50">
        <f t="shared" si="19"/>
        <v>3.3337938730862429</v>
      </c>
      <c r="U620" s="51">
        <f t="shared" si="20"/>
        <v>0.935745933267212</v>
      </c>
      <c r="V620" s="44"/>
    </row>
    <row r="621" spans="1:22" x14ac:dyDescent="0.25">
      <c r="A621" s="47">
        <v>2012</v>
      </c>
      <c r="B621" s="47" t="s">
        <v>323</v>
      </c>
      <c r="C621" s="47" t="s">
        <v>228</v>
      </c>
      <c r="D621" s="55">
        <v>18051</v>
      </c>
      <c r="E621" s="55">
        <v>16523</v>
      </c>
      <c r="F621" s="55">
        <v>1528</v>
      </c>
      <c r="G621" s="55">
        <v>324</v>
      </c>
      <c r="H621" s="55">
        <v>14920</v>
      </c>
      <c r="I621" s="55">
        <v>191</v>
      </c>
      <c r="J621" s="55">
        <v>1089</v>
      </c>
      <c r="K621" s="55">
        <v>563</v>
      </c>
      <c r="L621" s="55">
        <v>373</v>
      </c>
      <c r="M621" s="55">
        <v>138</v>
      </c>
      <c r="N621" s="55">
        <v>351</v>
      </c>
      <c r="O621" s="55">
        <v>101</v>
      </c>
      <c r="P621" s="55">
        <v>77</v>
      </c>
      <c r="Q621" s="55">
        <v>366</v>
      </c>
      <c r="R621" s="47" t="s">
        <v>87</v>
      </c>
      <c r="S621" s="56" t="s">
        <v>324</v>
      </c>
      <c r="T621" s="50">
        <f t="shared" si="19"/>
        <v>3.2302148701479045</v>
      </c>
      <c r="U621" s="51">
        <f t="shared" si="20"/>
        <v>0.90077771868944456</v>
      </c>
      <c r="V621" s="44"/>
    </row>
    <row r="622" spans="1:22" x14ac:dyDescent="0.25">
      <c r="A622" s="47">
        <v>2013</v>
      </c>
      <c r="B622" s="47" t="s">
        <v>323</v>
      </c>
      <c r="C622" s="47" t="s">
        <v>228</v>
      </c>
      <c r="D622" s="55">
        <v>18418</v>
      </c>
      <c r="E622" s="55">
        <v>16825</v>
      </c>
      <c r="F622" s="55">
        <v>1593</v>
      </c>
      <c r="G622" s="55">
        <v>297</v>
      </c>
      <c r="H622" s="55">
        <v>15222</v>
      </c>
      <c r="I622" s="55">
        <v>210</v>
      </c>
      <c r="J622" s="55">
        <v>1096</v>
      </c>
      <c r="K622" s="55">
        <v>557</v>
      </c>
      <c r="L622" s="55">
        <v>385</v>
      </c>
      <c r="M622" s="55">
        <v>146</v>
      </c>
      <c r="N622" s="55">
        <v>360</v>
      </c>
      <c r="O622" s="55">
        <v>144</v>
      </c>
      <c r="P622" s="55">
        <v>74</v>
      </c>
      <c r="Q622" s="55">
        <v>365</v>
      </c>
      <c r="R622" s="47" t="s">
        <v>87</v>
      </c>
      <c r="S622" s="56" t="s">
        <v>324</v>
      </c>
      <c r="T622" s="50">
        <f t="shared" si="19"/>
        <v>3.2311964401168445</v>
      </c>
      <c r="U622" s="51">
        <f t="shared" si="20"/>
        <v>0.9393815070618694</v>
      </c>
      <c r="V622" s="44"/>
    </row>
    <row r="623" spans="1:22" x14ac:dyDescent="0.25">
      <c r="A623" s="47">
        <v>2014</v>
      </c>
      <c r="B623" s="47" t="s">
        <v>323</v>
      </c>
      <c r="C623" s="47" t="s">
        <v>228</v>
      </c>
      <c r="D623" s="55">
        <v>18703</v>
      </c>
      <c r="E623" s="55">
        <v>17084</v>
      </c>
      <c r="F623" s="55">
        <v>1619</v>
      </c>
      <c r="G623" s="55">
        <v>305</v>
      </c>
      <c r="H623" s="55">
        <v>15456</v>
      </c>
      <c r="I623" s="55">
        <v>203</v>
      </c>
      <c r="J623" s="55">
        <v>1120</v>
      </c>
      <c r="K623" s="55">
        <v>562</v>
      </c>
      <c r="L623" s="55">
        <v>379</v>
      </c>
      <c r="M623" s="55">
        <v>150</v>
      </c>
      <c r="N623" s="55">
        <v>376</v>
      </c>
      <c r="O623" s="55">
        <v>152</v>
      </c>
      <c r="P623" s="55">
        <v>66</v>
      </c>
      <c r="Q623" s="55">
        <v>365</v>
      </c>
      <c r="R623" s="47" t="s">
        <v>87</v>
      </c>
      <c r="S623" s="56" t="s">
        <v>324</v>
      </c>
      <c r="T623" s="50">
        <f t="shared" si="19"/>
        <v>3.2484479193307503</v>
      </c>
      <c r="U623" s="51">
        <f t="shared" si="20"/>
        <v>0.95981078560485844</v>
      </c>
      <c r="V623" s="44"/>
    </row>
    <row r="624" spans="1:22" x14ac:dyDescent="0.25">
      <c r="A624" s="47">
        <v>2015</v>
      </c>
      <c r="B624" s="47" t="s">
        <v>323</v>
      </c>
      <c r="C624" s="47" t="s">
        <v>228</v>
      </c>
      <c r="D624" s="55">
        <v>19605</v>
      </c>
      <c r="E624" s="55">
        <v>17975</v>
      </c>
      <c r="F624" s="55">
        <v>1629</v>
      </c>
      <c r="G624" s="55">
        <v>328</v>
      </c>
      <c r="H624" s="55">
        <v>16246</v>
      </c>
      <c r="I624" s="55">
        <v>208</v>
      </c>
      <c r="J624" s="55">
        <v>1193</v>
      </c>
      <c r="K624" s="55">
        <v>561</v>
      </c>
      <c r="L624" s="55">
        <v>380</v>
      </c>
      <c r="M624" s="55">
        <v>153</v>
      </c>
      <c r="N624" s="55">
        <v>385</v>
      </c>
      <c r="O624" s="55">
        <v>151</v>
      </c>
      <c r="P624" s="55">
        <v>64</v>
      </c>
      <c r="Q624" s="55">
        <v>365</v>
      </c>
      <c r="R624" s="47" t="s">
        <v>87</v>
      </c>
      <c r="S624" s="56" t="s">
        <v>324</v>
      </c>
      <c r="T624" s="50">
        <f t="shared" si="19"/>
        <v>3.2708982847248844</v>
      </c>
      <c r="U624" s="51">
        <f t="shared" si="20"/>
        <v>0.97241352831157268</v>
      </c>
      <c r="V624" s="44"/>
    </row>
    <row r="625" spans="1:22" x14ac:dyDescent="0.25">
      <c r="A625" s="47">
        <v>2016</v>
      </c>
      <c r="B625" s="47" t="s">
        <v>323</v>
      </c>
      <c r="C625" s="47" t="s">
        <v>228</v>
      </c>
      <c r="D625" s="55">
        <v>20102</v>
      </c>
      <c r="E625" s="55">
        <v>18377</v>
      </c>
      <c r="F625" s="55">
        <v>1725</v>
      </c>
      <c r="G625" s="55">
        <v>326</v>
      </c>
      <c r="H625" s="55">
        <v>16582</v>
      </c>
      <c r="I625" s="55">
        <v>210</v>
      </c>
      <c r="J625" s="55">
        <v>1259</v>
      </c>
      <c r="K625" s="55">
        <v>593</v>
      </c>
      <c r="L625" s="55">
        <v>409</v>
      </c>
      <c r="M625" s="55">
        <v>154</v>
      </c>
      <c r="N625" s="55">
        <v>417</v>
      </c>
      <c r="O625" s="55">
        <v>151</v>
      </c>
      <c r="P625" s="55">
        <v>63</v>
      </c>
      <c r="Q625" s="55">
        <v>366</v>
      </c>
      <c r="R625" s="47" t="s">
        <v>87</v>
      </c>
      <c r="S625" s="56" t="s">
        <v>324</v>
      </c>
      <c r="T625" s="50">
        <f t="shared" si="19"/>
        <v>3.2883852597123786</v>
      </c>
      <c r="U625" s="51">
        <f t="shared" si="20"/>
        <v>1.0352247845732032</v>
      </c>
      <c r="V625" s="44"/>
    </row>
    <row r="626" spans="1:22" x14ac:dyDescent="0.25">
      <c r="A626" s="47">
        <v>2017</v>
      </c>
      <c r="B626" s="47" t="s">
        <v>323</v>
      </c>
      <c r="C626" s="47" t="s">
        <v>228</v>
      </c>
      <c r="D626" s="55">
        <v>20568</v>
      </c>
      <c r="E626" s="55">
        <v>18720</v>
      </c>
      <c r="F626" s="55">
        <v>1848</v>
      </c>
      <c r="G626" s="55">
        <v>346</v>
      </c>
      <c r="H626" s="55">
        <v>16825</v>
      </c>
      <c r="I626" s="55">
        <v>220</v>
      </c>
      <c r="J626" s="55">
        <v>1328</v>
      </c>
      <c r="K626" s="55">
        <v>640</v>
      </c>
      <c r="L626" s="55">
        <v>440</v>
      </c>
      <c r="M626" s="55">
        <v>165</v>
      </c>
      <c r="N626" s="55">
        <v>448</v>
      </c>
      <c r="O626" s="55">
        <v>155</v>
      </c>
      <c r="P626" s="55">
        <v>64</v>
      </c>
      <c r="Q626" s="55">
        <v>365</v>
      </c>
      <c r="R626" s="47" t="s">
        <v>87</v>
      </c>
      <c r="S626" s="56" t="s">
        <v>324</v>
      </c>
      <c r="T626" s="50">
        <f t="shared" si="19"/>
        <v>3.2900183871710968</v>
      </c>
      <c r="U626" s="51">
        <f t="shared" si="20"/>
        <v>1.1095916012573239</v>
      </c>
      <c r="V626" s="44"/>
    </row>
    <row r="627" spans="1:22" x14ac:dyDescent="0.25">
      <c r="A627" s="47">
        <v>2018</v>
      </c>
      <c r="B627" s="47" t="s">
        <v>323</v>
      </c>
      <c r="C627" s="47" t="s">
        <v>228</v>
      </c>
      <c r="D627" s="55">
        <v>20415</v>
      </c>
      <c r="E627" s="55">
        <v>18562</v>
      </c>
      <c r="F627" s="55">
        <v>1853</v>
      </c>
      <c r="G627" s="55">
        <v>329</v>
      </c>
      <c r="H627" s="55">
        <v>16699</v>
      </c>
      <c r="I627" s="55">
        <v>232</v>
      </c>
      <c r="J627" s="55">
        <v>1303</v>
      </c>
      <c r="K627" s="55">
        <v>628</v>
      </c>
      <c r="L627" s="55">
        <v>437</v>
      </c>
      <c r="M627" s="55">
        <v>170</v>
      </c>
      <c r="N627" s="55">
        <v>448</v>
      </c>
      <c r="O627" s="55">
        <v>170</v>
      </c>
      <c r="P627" s="55">
        <v>65</v>
      </c>
      <c r="Q627" s="55">
        <v>354</v>
      </c>
      <c r="R627" s="47" t="s">
        <v>87</v>
      </c>
      <c r="S627" s="56" t="s">
        <v>324</v>
      </c>
      <c r="T627" s="50">
        <f t="shared" si="19"/>
        <v>3.2984317956997518</v>
      </c>
      <c r="U627" s="51">
        <f t="shared" si="20"/>
        <v>1.1154389264312743</v>
      </c>
      <c r="V627" s="44"/>
    </row>
    <row r="628" spans="1:22" x14ac:dyDescent="0.25">
      <c r="A628" s="59">
        <v>2020</v>
      </c>
      <c r="B628" s="59" t="s">
        <v>323</v>
      </c>
      <c r="C628" s="59" t="s">
        <v>228</v>
      </c>
      <c r="D628" s="60">
        <v>12657</v>
      </c>
      <c r="E628" s="60">
        <v>11506</v>
      </c>
      <c r="F628" s="60">
        <v>1122</v>
      </c>
      <c r="G628" s="60">
        <v>216</v>
      </c>
      <c r="H628" s="60">
        <v>10105</v>
      </c>
      <c r="I628" s="60">
        <v>124</v>
      </c>
      <c r="J628" s="60">
        <v>1061</v>
      </c>
      <c r="K628" s="60">
        <v>288</v>
      </c>
      <c r="L628" s="60">
        <v>220</v>
      </c>
      <c r="M628" s="60">
        <v>57</v>
      </c>
      <c r="N628" s="60">
        <v>394</v>
      </c>
      <c r="O628" s="60">
        <v>163</v>
      </c>
      <c r="P628" s="60">
        <v>51</v>
      </c>
      <c r="Q628" s="60">
        <v>340</v>
      </c>
      <c r="R628" s="59" t="s">
        <v>87</v>
      </c>
      <c r="S628" s="61" t="s">
        <v>324</v>
      </c>
      <c r="T628" s="50">
        <f t="shared" si="19"/>
        <v>3.6360015248997324</v>
      </c>
      <c r="U628" s="51">
        <f t="shared" si="20"/>
        <v>0.74452585224609358</v>
      </c>
      <c r="V628" s="44"/>
    </row>
    <row r="629" spans="1:22" x14ac:dyDescent="0.25">
      <c r="A629" s="59">
        <v>2021</v>
      </c>
      <c r="B629" s="59" t="s">
        <v>323</v>
      </c>
      <c r="C629" s="59" t="s">
        <v>228</v>
      </c>
      <c r="D629" s="60">
        <v>17980</v>
      </c>
      <c r="E629" s="60">
        <v>16412</v>
      </c>
      <c r="F629" s="60">
        <v>1526</v>
      </c>
      <c r="G629" s="60">
        <v>282</v>
      </c>
      <c r="H629" s="60">
        <v>14527</v>
      </c>
      <c r="I629" s="60">
        <v>176</v>
      </c>
      <c r="J629" s="60">
        <v>1428</v>
      </c>
      <c r="K629" s="60">
        <v>398</v>
      </c>
      <c r="L629" s="60">
        <v>283</v>
      </c>
      <c r="M629" s="60">
        <v>69</v>
      </c>
      <c r="N629" s="60">
        <v>530</v>
      </c>
      <c r="O629" s="60">
        <v>245</v>
      </c>
      <c r="P629" s="60">
        <v>62</v>
      </c>
      <c r="Q629" s="60">
        <v>365</v>
      </c>
      <c r="R629" s="59" t="s">
        <v>87</v>
      </c>
      <c r="S629" s="61" t="s">
        <v>324</v>
      </c>
      <c r="T629" s="50">
        <f t="shared" si="19"/>
        <v>3.5758729820376538</v>
      </c>
      <c r="U629" s="51">
        <f t="shared" si="20"/>
        <v>0.99586274613257642</v>
      </c>
      <c r="V629" s="44"/>
    </row>
    <row r="630" spans="1:22" x14ac:dyDescent="0.25">
      <c r="A630" s="59">
        <v>2022</v>
      </c>
      <c r="B630" s="59" t="s">
        <v>323</v>
      </c>
      <c r="C630" s="59" t="s">
        <v>228</v>
      </c>
      <c r="D630" s="60">
        <v>20595</v>
      </c>
      <c r="E630" s="60">
        <v>19089</v>
      </c>
      <c r="F630" s="60">
        <v>1458</v>
      </c>
      <c r="G630" s="60">
        <v>354</v>
      </c>
      <c r="H630" s="60">
        <v>16985</v>
      </c>
      <c r="I630" s="60">
        <v>194</v>
      </c>
      <c r="J630" s="60">
        <v>1557</v>
      </c>
      <c r="K630" s="60">
        <v>337</v>
      </c>
      <c r="L630" s="60">
        <v>263</v>
      </c>
      <c r="M630" s="60">
        <v>64</v>
      </c>
      <c r="N630" s="60">
        <v>517</v>
      </c>
      <c r="O630" s="60">
        <v>277</v>
      </c>
      <c r="P630" s="60">
        <v>61</v>
      </c>
      <c r="Q630" s="60">
        <v>365</v>
      </c>
      <c r="R630" s="59" t="s">
        <v>87</v>
      </c>
      <c r="S630" s="61" t="s">
        <v>324</v>
      </c>
      <c r="T630" s="50">
        <f t="shared" si="19"/>
        <v>3.6209370604464057</v>
      </c>
      <c r="U630" s="51">
        <f t="shared" si="20"/>
        <v>0.96347703772888171</v>
      </c>
      <c r="V630" s="44"/>
    </row>
    <row r="631" spans="1:22" ht="13.8" thickBot="1" x14ac:dyDescent="0.3">
      <c r="A631" s="66">
        <v>2023</v>
      </c>
      <c r="B631" s="66" t="s">
        <v>323</v>
      </c>
      <c r="C631" s="66" t="s">
        <v>228</v>
      </c>
      <c r="D631" s="67">
        <v>21339</v>
      </c>
      <c r="E631" s="67">
        <v>19852</v>
      </c>
      <c r="F631" s="67">
        <v>1419</v>
      </c>
      <c r="G631" s="67">
        <v>435</v>
      </c>
      <c r="H631" s="67">
        <v>17522</v>
      </c>
      <c r="I631" s="67">
        <v>211</v>
      </c>
      <c r="J631" s="67">
        <v>1683</v>
      </c>
      <c r="K631" s="67">
        <v>309</v>
      </c>
      <c r="L631" s="67">
        <v>285</v>
      </c>
      <c r="M631" s="67">
        <v>57</v>
      </c>
      <c r="N631" s="67">
        <v>477</v>
      </c>
      <c r="O631" s="67">
        <v>291</v>
      </c>
      <c r="P631" s="67">
        <v>60</v>
      </c>
      <c r="Q631" s="67">
        <v>332</v>
      </c>
      <c r="R631" s="66" t="s">
        <v>87</v>
      </c>
      <c r="S631" s="68" t="s">
        <v>324</v>
      </c>
      <c r="T631" s="69">
        <f t="shared" si="19"/>
        <v>3.5812902780415894</v>
      </c>
      <c r="U631" s="70">
        <f t="shared" si="20"/>
        <v>0.92743779007873517</v>
      </c>
      <c r="V631" s="44"/>
    </row>
    <row r="632" spans="1:22" x14ac:dyDescent="0.25">
      <c r="A632" s="46">
        <v>2002</v>
      </c>
      <c r="B632" s="46" t="s">
        <v>325</v>
      </c>
      <c r="C632" s="46" t="s">
        <v>228</v>
      </c>
      <c r="D632" s="48">
        <v>14184</v>
      </c>
      <c r="E632" s="48">
        <v>13107</v>
      </c>
      <c r="F632" s="48">
        <v>1077</v>
      </c>
      <c r="G632" s="48">
        <v>331</v>
      </c>
      <c r="H632" s="48">
        <v>12248</v>
      </c>
      <c r="I632" s="48">
        <v>125</v>
      </c>
      <c r="J632" s="48">
        <v>403</v>
      </c>
      <c r="K632" s="48">
        <v>510</v>
      </c>
      <c r="L632" s="48">
        <v>165</v>
      </c>
      <c r="M632" s="48">
        <v>105</v>
      </c>
      <c r="N632" s="48">
        <v>206</v>
      </c>
      <c r="O632" s="48">
        <v>91</v>
      </c>
      <c r="P632" s="48">
        <v>64</v>
      </c>
      <c r="Q632" s="48">
        <v>365</v>
      </c>
      <c r="R632" s="46" t="s">
        <v>326</v>
      </c>
      <c r="S632" s="49" t="s">
        <v>327</v>
      </c>
      <c r="T632" s="50">
        <f t="shared" si="19"/>
        <v>2.8015627731564092</v>
      </c>
      <c r="U632" s="51">
        <f t="shared" si="20"/>
        <v>0.55065416697082514</v>
      </c>
      <c r="V632" s="52">
        <f>IF(SLOPE(U632:U653,A632:A653)&gt;0,SLOPE(U632:U653,A632:A653),0)</f>
        <v>9.8259752672477437E-3</v>
      </c>
    </row>
    <row r="633" spans="1:22" x14ac:dyDescent="0.25">
      <c r="A633" s="47">
        <v>2003</v>
      </c>
      <c r="B633" s="47" t="s">
        <v>325</v>
      </c>
      <c r="C633" s="47" t="s">
        <v>228</v>
      </c>
      <c r="D633" s="55">
        <v>15237</v>
      </c>
      <c r="E633" s="55">
        <v>14128</v>
      </c>
      <c r="F633" s="55">
        <v>1109</v>
      </c>
      <c r="G633" s="55">
        <v>355</v>
      </c>
      <c r="H633" s="55">
        <v>13126</v>
      </c>
      <c r="I633" s="55">
        <v>135</v>
      </c>
      <c r="J633" s="55">
        <v>512</v>
      </c>
      <c r="K633" s="55">
        <v>523</v>
      </c>
      <c r="L633" s="55">
        <v>177</v>
      </c>
      <c r="M633" s="55">
        <v>121</v>
      </c>
      <c r="N633" s="55">
        <v>199</v>
      </c>
      <c r="O633" s="55">
        <v>88</v>
      </c>
      <c r="P633" s="55">
        <v>63</v>
      </c>
      <c r="Q633" s="55">
        <v>365</v>
      </c>
      <c r="R633" s="47" t="s">
        <v>326</v>
      </c>
      <c r="S633" s="56" t="s">
        <v>327</v>
      </c>
      <c r="T633" s="50">
        <f t="shared" si="19"/>
        <v>2.8056336650090952</v>
      </c>
      <c r="U633" s="51">
        <f t="shared" si="20"/>
        <v>0.56783921154535333</v>
      </c>
      <c r="V633" s="44"/>
    </row>
    <row r="634" spans="1:22" x14ac:dyDescent="0.25">
      <c r="A634" s="47">
        <v>2004</v>
      </c>
      <c r="B634" s="47" t="s">
        <v>325</v>
      </c>
      <c r="C634" s="47" t="s">
        <v>228</v>
      </c>
      <c r="D634" s="55">
        <v>15091</v>
      </c>
      <c r="E634" s="55">
        <v>13973</v>
      </c>
      <c r="F634" s="55">
        <v>1118</v>
      </c>
      <c r="G634" s="55">
        <v>322</v>
      </c>
      <c r="H634" s="55">
        <v>12976</v>
      </c>
      <c r="I634" s="55">
        <v>142</v>
      </c>
      <c r="J634" s="55">
        <v>532</v>
      </c>
      <c r="K634" s="55">
        <v>511</v>
      </c>
      <c r="L634" s="55">
        <v>191</v>
      </c>
      <c r="M634" s="55">
        <v>125</v>
      </c>
      <c r="N634" s="55">
        <v>205</v>
      </c>
      <c r="O634" s="55">
        <v>87</v>
      </c>
      <c r="P634" s="55">
        <v>62</v>
      </c>
      <c r="Q634" s="55">
        <v>366</v>
      </c>
      <c r="R634" s="47" t="s">
        <v>326</v>
      </c>
      <c r="S634" s="56" t="s">
        <v>327</v>
      </c>
      <c r="T634" s="50">
        <f t="shared" si="19"/>
        <v>2.8668064911734112</v>
      </c>
      <c r="U634" s="51">
        <f t="shared" si="20"/>
        <v>0.58492886242656683</v>
      </c>
      <c r="V634" s="44"/>
    </row>
    <row r="635" spans="1:22" x14ac:dyDescent="0.25">
      <c r="A635" s="47">
        <v>2005</v>
      </c>
      <c r="B635" s="47" t="s">
        <v>325</v>
      </c>
      <c r="C635" s="47" t="s">
        <v>228</v>
      </c>
      <c r="D635" s="55">
        <v>15412</v>
      </c>
      <c r="E635" s="55">
        <v>14277</v>
      </c>
      <c r="F635" s="55">
        <v>1135</v>
      </c>
      <c r="G635" s="55">
        <v>310</v>
      </c>
      <c r="H635" s="55">
        <v>13232</v>
      </c>
      <c r="I635" s="55">
        <v>147</v>
      </c>
      <c r="J635" s="55">
        <v>588</v>
      </c>
      <c r="K635" s="55">
        <v>507</v>
      </c>
      <c r="L635" s="55">
        <v>198</v>
      </c>
      <c r="M635" s="55">
        <v>126</v>
      </c>
      <c r="N635" s="55">
        <v>222</v>
      </c>
      <c r="O635" s="55">
        <v>82</v>
      </c>
      <c r="P635" s="55">
        <v>63</v>
      </c>
      <c r="Q635" s="55">
        <v>365</v>
      </c>
      <c r="R635" s="47" t="s">
        <v>326</v>
      </c>
      <c r="S635" s="56" t="s">
        <v>327</v>
      </c>
      <c r="T635" s="50">
        <f t="shared" si="19"/>
        <v>2.9357808047391236</v>
      </c>
      <c r="U635" s="51">
        <f t="shared" si="20"/>
        <v>0.60811029644165027</v>
      </c>
      <c r="V635" s="44"/>
    </row>
    <row r="636" spans="1:22" x14ac:dyDescent="0.25">
      <c r="A636" s="47">
        <v>2006</v>
      </c>
      <c r="B636" s="47" t="s">
        <v>325</v>
      </c>
      <c r="C636" s="47" t="s">
        <v>228</v>
      </c>
      <c r="D636" s="55">
        <v>15732</v>
      </c>
      <c r="E636" s="55">
        <v>14542</v>
      </c>
      <c r="F636" s="55">
        <v>1190</v>
      </c>
      <c r="G636" s="55">
        <v>618</v>
      </c>
      <c r="H636" s="55">
        <v>13136</v>
      </c>
      <c r="I636" s="55">
        <v>146</v>
      </c>
      <c r="J636" s="55">
        <v>642</v>
      </c>
      <c r="K636" s="55">
        <v>534</v>
      </c>
      <c r="L636" s="55">
        <v>223</v>
      </c>
      <c r="M636" s="55">
        <v>117</v>
      </c>
      <c r="N636" s="55">
        <v>231</v>
      </c>
      <c r="O636" s="55">
        <v>85</v>
      </c>
      <c r="P636" s="55">
        <v>61</v>
      </c>
      <c r="Q636" s="55">
        <v>365</v>
      </c>
      <c r="R636" s="47" t="s">
        <v>326</v>
      </c>
      <c r="S636" s="56" t="s">
        <v>327</v>
      </c>
      <c r="T636" s="50">
        <f t="shared" si="19"/>
        <v>2.9091363771582848</v>
      </c>
      <c r="U636" s="51">
        <f t="shared" si="20"/>
        <v>0.63179169270935043</v>
      </c>
      <c r="V636" s="44"/>
    </row>
    <row r="637" spans="1:22" x14ac:dyDescent="0.25">
      <c r="A637" s="59">
        <v>2007</v>
      </c>
      <c r="B637" s="59" t="s">
        <v>325</v>
      </c>
      <c r="C637" s="59" t="s">
        <v>228</v>
      </c>
      <c r="D637" s="60">
        <v>16421</v>
      </c>
      <c r="E637" s="60">
        <v>15170</v>
      </c>
      <c r="F637" s="60">
        <v>1251</v>
      </c>
      <c r="G637" s="60">
        <v>353</v>
      </c>
      <c r="H637" s="60">
        <v>13905</v>
      </c>
      <c r="I637" s="60">
        <v>148</v>
      </c>
      <c r="J637" s="60">
        <v>764</v>
      </c>
      <c r="K637" s="60">
        <v>539</v>
      </c>
      <c r="L637" s="60">
        <v>258</v>
      </c>
      <c r="M637" s="60">
        <v>108</v>
      </c>
      <c r="N637" s="60">
        <v>253</v>
      </c>
      <c r="O637" s="60">
        <v>92</v>
      </c>
      <c r="P637" s="60">
        <v>62</v>
      </c>
      <c r="Q637" s="60">
        <v>349</v>
      </c>
      <c r="R637" s="59" t="s">
        <v>326</v>
      </c>
      <c r="S637" s="61" t="s">
        <v>327</v>
      </c>
      <c r="T637" s="50">
        <f t="shared" si="19"/>
        <v>2.9590336386718756</v>
      </c>
      <c r="U637" s="51">
        <f t="shared" si="20"/>
        <v>0.67556957246107918</v>
      </c>
      <c r="V637" s="44"/>
    </row>
    <row r="638" spans="1:22" x14ac:dyDescent="0.25">
      <c r="A638" s="47">
        <v>2008</v>
      </c>
      <c r="B638" s="47" t="s">
        <v>325</v>
      </c>
      <c r="C638" s="47" t="s">
        <v>228</v>
      </c>
      <c r="D638" s="55">
        <v>15884</v>
      </c>
      <c r="E638" s="55">
        <v>14725</v>
      </c>
      <c r="F638" s="55">
        <v>1159</v>
      </c>
      <c r="G638" s="55">
        <v>318</v>
      </c>
      <c r="H638" s="55">
        <v>13487</v>
      </c>
      <c r="I638" s="55">
        <v>134</v>
      </c>
      <c r="J638" s="55">
        <v>785</v>
      </c>
      <c r="K638" s="55">
        <v>487</v>
      </c>
      <c r="L638" s="55">
        <v>234</v>
      </c>
      <c r="M638" s="55">
        <v>95</v>
      </c>
      <c r="N638" s="55">
        <v>252</v>
      </c>
      <c r="O638" s="55">
        <v>92</v>
      </c>
      <c r="P638" s="55">
        <v>63</v>
      </c>
      <c r="Q638" s="55">
        <v>366</v>
      </c>
      <c r="R638" s="47" t="s">
        <v>326</v>
      </c>
      <c r="S638" s="56" t="s">
        <v>327</v>
      </c>
      <c r="T638" s="50">
        <f t="shared" si="19"/>
        <v>3.010111582788928</v>
      </c>
      <c r="U638" s="51">
        <f t="shared" si="20"/>
        <v>0.63669127671255699</v>
      </c>
      <c r="V638" s="44"/>
    </row>
    <row r="639" spans="1:22" x14ac:dyDescent="0.25">
      <c r="A639" s="59">
        <v>2009</v>
      </c>
      <c r="B639" s="59" t="s">
        <v>325</v>
      </c>
      <c r="C639" s="59" t="s">
        <v>228</v>
      </c>
      <c r="D639" s="60">
        <v>16461</v>
      </c>
      <c r="E639" s="60">
        <v>15342</v>
      </c>
      <c r="F639" s="60">
        <v>1118</v>
      </c>
      <c r="G639" s="60">
        <v>356</v>
      </c>
      <c r="H639" s="60">
        <v>14029</v>
      </c>
      <c r="I639" s="60">
        <v>139</v>
      </c>
      <c r="J639" s="60">
        <v>819</v>
      </c>
      <c r="K639" s="60">
        <v>461</v>
      </c>
      <c r="L639" s="60">
        <v>228</v>
      </c>
      <c r="M639" s="60">
        <v>93</v>
      </c>
      <c r="N639" s="60">
        <v>260</v>
      </c>
      <c r="O639" s="60">
        <v>76</v>
      </c>
      <c r="P639" s="60">
        <v>63</v>
      </c>
      <c r="Q639" s="60">
        <v>365</v>
      </c>
      <c r="R639" s="59" t="s">
        <v>326</v>
      </c>
      <c r="S639" s="61" t="s">
        <v>327</v>
      </c>
      <c r="T639" s="50">
        <f t="shared" si="19"/>
        <v>3.0931919050131373</v>
      </c>
      <c r="U639" s="51">
        <f t="shared" si="20"/>
        <v>0.63111941033935537</v>
      </c>
      <c r="V639" s="44"/>
    </row>
    <row r="640" spans="1:22" x14ac:dyDescent="0.25">
      <c r="A640" s="59">
        <v>2010</v>
      </c>
      <c r="B640" s="59" t="s">
        <v>325</v>
      </c>
      <c r="C640" s="59" t="s">
        <v>228</v>
      </c>
      <c r="D640" s="60">
        <v>16610</v>
      </c>
      <c r="E640" s="60">
        <v>15463</v>
      </c>
      <c r="F640" s="60">
        <v>1147</v>
      </c>
      <c r="G640" s="60">
        <v>321</v>
      </c>
      <c r="H640" s="60">
        <v>14144</v>
      </c>
      <c r="I640" s="60">
        <v>140</v>
      </c>
      <c r="J640" s="60">
        <v>858</v>
      </c>
      <c r="K640" s="60">
        <v>468</v>
      </c>
      <c r="L640" s="60">
        <v>235</v>
      </c>
      <c r="M640" s="60">
        <v>99</v>
      </c>
      <c r="N640" s="60">
        <v>268</v>
      </c>
      <c r="O640" s="60">
        <v>76</v>
      </c>
      <c r="P640" s="60">
        <v>63</v>
      </c>
      <c r="Q640" s="60">
        <v>365</v>
      </c>
      <c r="R640" s="59" t="s">
        <v>326</v>
      </c>
      <c r="S640" s="61" t="s">
        <v>327</v>
      </c>
      <c r="T640" s="50">
        <f t="shared" si="19"/>
        <v>3.1160745415013498</v>
      </c>
      <c r="U640" s="51">
        <f t="shared" si="20"/>
        <v>0.65228009358612382</v>
      </c>
      <c r="V640" s="44"/>
    </row>
    <row r="641" spans="1:22" x14ac:dyDescent="0.25">
      <c r="A641" s="47">
        <v>2011</v>
      </c>
      <c r="B641" s="47" t="s">
        <v>325</v>
      </c>
      <c r="C641" s="47" t="s">
        <v>228</v>
      </c>
      <c r="D641" s="55">
        <v>16951</v>
      </c>
      <c r="E641" s="55">
        <v>15769</v>
      </c>
      <c r="F641" s="55">
        <v>1182</v>
      </c>
      <c r="G641" s="55">
        <v>351</v>
      </c>
      <c r="H641" s="55">
        <v>14375</v>
      </c>
      <c r="I641" s="55">
        <v>143</v>
      </c>
      <c r="J641" s="55">
        <v>900</v>
      </c>
      <c r="K641" s="55">
        <v>482</v>
      </c>
      <c r="L641" s="55">
        <v>250</v>
      </c>
      <c r="M641" s="55">
        <v>100</v>
      </c>
      <c r="N641" s="55">
        <v>274</v>
      </c>
      <c r="O641" s="55">
        <v>76</v>
      </c>
      <c r="P641" s="55">
        <v>67</v>
      </c>
      <c r="Q641" s="55">
        <v>365</v>
      </c>
      <c r="R641" s="47" t="s">
        <v>326</v>
      </c>
      <c r="S641" s="56" t="s">
        <v>327</v>
      </c>
      <c r="T641" s="50">
        <f t="shared" ref="T641:T704" si="21">K641*$AE$2*$AH$2/SUM(K641:O641)+K641*$AE$3*$AI$2/SUM(K641:O641)+$AH$7*L641*$AH$4*$AE$4/SUM(K641:O641)+$AI$7*L641*$AH$4*$AE$6/SUM(K641:O641)+$AJ$7*L641*$AH$4*$AE$7/SUM(K641:O641)+$AK$7*L641*$AH$4*$AE$9/SUM(K641:O641)+L641*$AI$4*$AH$7*$AE$5/SUM(K641:O641)+L641*$AI$4*$AE$8*$AJ$7/SUM(K641:O641)+M641*$AH$4*$AE$10/SUM(K641:O641)+M641*$AI$4*$AE$11/SUM(K641:O641)+N641*$AH$4*$AE$12/SUM(K641:O641)+N641*$AI$4*$AE$13/SUM(K641:O641)+O641*$AE$17*$AK$17/SUM(K641:O641)+O641*$AE$16*$AJ$17/SUM(K641:O641)+O641*$AE$15*$AI$17/SUM(K641:O641)+O641*$AE$14*$AH$17/SUM(K641:O641)</f>
        <v>3.1143557847695909</v>
      </c>
      <c r="U641" s="51">
        <f t="shared" si="20"/>
        <v>0.67181325811157222</v>
      </c>
      <c r="V641" s="44"/>
    </row>
    <row r="642" spans="1:22" x14ac:dyDescent="0.25">
      <c r="A642" s="47">
        <v>2012</v>
      </c>
      <c r="B642" s="47" t="s">
        <v>325</v>
      </c>
      <c r="C642" s="47" t="s">
        <v>228</v>
      </c>
      <c r="D642" s="55">
        <v>16550</v>
      </c>
      <c r="E642" s="55">
        <v>15407</v>
      </c>
      <c r="F642" s="55">
        <v>1143</v>
      </c>
      <c r="G642" s="55">
        <v>336</v>
      </c>
      <c r="H642" s="55">
        <v>14023</v>
      </c>
      <c r="I642" s="55">
        <v>146</v>
      </c>
      <c r="J642" s="55">
        <v>902</v>
      </c>
      <c r="K642" s="55">
        <v>464</v>
      </c>
      <c r="L642" s="55">
        <v>237</v>
      </c>
      <c r="M642" s="55">
        <v>93</v>
      </c>
      <c r="N642" s="55">
        <v>272</v>
      </c>
      <c r="O642" s="55">
        <v>76</v>
      </c>
      <c r="P642" s="55">
        <v>76</v>
      </c>
      <c r="Q642" s="55">
        <v>366</v>
      </c>
      <c r="R642" s="47" t="s">
        <v>326</v>
      </c>
      <c r="S642" s="56" t="s">
        <v>327</v>
      </c>
      <c r="T642" s="50">
        <f t="shared" si="21"/>
        <v>3.1247539534961284</v>
      </c>
      <c r="U642" s="51">
        <f t="shared" si="20"/>
        <v>0.65181586281440862</v>
      </c>
      <c r="V642" s="44"/>
    </row>
    <row r="643" spans="1:22" x14ac:dyDescent="0.25">
      <c r="A643" s="47">
        <v>2013</v>
      </c>
      <c r="B643" s="47" t="s">
        <v>325</v>
      </c>
      <c r="C643" s="47" t="s">
        <v>228</v>
      </c>
      <c r="D643" s="55">
        <v>16615</v>
      </c>
      <c r="E643" s="55">
        <v>15469</v>
      </c>
      <c r="F643" s="55">
        <v>1146</v>
      </c>
      <c r="G643" s="55">
        <v>334</v>
      </c>
      <c r="H643" s="55">
        <v>14069</v>
      </c>
      <c r="I643" s="55">
        <v>150</v>
      </c>
      <c r="J643" s="55">
        <v>916</v>
      </c>
      <c r="K643" s="55">
        <v>467</v>
      </c>
      <c r="L643" s="55">
        <v>235</v>
      </c>
      <c r="M643" s="55">
        <v>98</v>
      </c>
      <c r="N643" s="55">
        <v>277</v>
      </c>
      <c r="O643" s="55">
        <v>69</v>
      </c>
      <c r="P643" s="55">
        <v>74</v>
      </c>
      <c r="Q643" s="55">
        <v>365</v>
      </c>
      <c r="R643" s="47" t="s">
        <v>326</v>
      </c>
      <c r="S643" s="56" t="s">
        <v>327</v>
      </c>
      <c r="T643" s="50">
        <f t="shared" si="21"/>
        <v>3.1482076318018515</v>
      </c>
      <c r="U643" s="51">
        <f t="shared" ref="U643:U706" si="22">0.000001*F643*T643*365*0.5</f>
        <v>0.65843188515319817</v>
      </c>
      <c r="V643" s="44"/>
    </row>
    <row r="644" spans="1:22" x14ac:dyDescent="0.25">
      <c r="A644" s="47">
        <v>2014</v>
      </c>
      <c r="B644" s="47" t="s">
        <v>325</v>
      </c>
      <c r="C644" s="47" t="s">
        <v>228</v>
      </c>
      <c r="D644" s="55">
        <v>16593</v>
      </c>
      <c r="E644" s="55">
        <v>15446</v>
      </c>
      <c r="F644" s="55">
        <v>1147</v>
      </c>
      <c r="G644" s="55">
        <v>326</v>
      </c>
      <c r="H644" s="55">
        <v>14036</v>
      </c>
      <c r="I644" s="55">
        <v>151</v>
      </c>
      <c r="J644" s="55">
        <v>933</v>
      </c>
      <c r="K644" s="55">
        <v>474</v>
      </c>
      <c r="L644" s="55">
        <v>238</v>
      </c>
      <c r="M644" s="55">
        <v>104</v>
      </c>
      <c r="N644" s="55">
        <v>278</v>
      </c>
      <c r="O644" s="55">
        <v>54</v>
      </c>
      <c r="P644" s="55">
        <v>66</v>
      </c>
      <c r="Q644" s="55">
        <v>365</v>
      </c>
      <c r="R644" s="47" t="s">
        <v>326</v>
      </c>
      <c r="S644" s="56" t="s">
        <v>327</v>
      </c>
      <c r="T644" s="50">
        <f t="shared" si="21"/>
        <v>3.1669512258921766</v>
      </c>
      <c r="U644" s="51">
        <f t="shared" si="22"/>
        <v>0.66292998273794457</v>
      </c>
      <c r="V644" s="44"/>
    </row>
    <row r="645" spans="1:22" x14ac:dyDescent="0.25">
      <c r="A645" s="47">
        <v>2015</v>
      </c>
      <c r="B645" s="47" t="s">
        <v>325</v>
      </c>
      <c r="C645" s="47" t="s">
        <v>228</v>
      </c>
      <c r="D645" s="55">
        <v>17314</v>
      </c>
      <c r="E645" s="55">
        <v>16172</v>
      </c>
      <c r="F645" s="55">
        <v>1142</v>
      </c>
      <c r="G645" s="55">
        <v>345</v>
      </c>
      <c r="H645" s="55">
        <v>14683</v>
      </c>
      <c r="I645" s="55">
        <v>158</v>
      </c>
      <c r="J645" s="55">
        <v>986</v>
      </c>
      <c r="K645" s="55">
        <v>463</v>
      </c>
      <c r="L645" s="55">
        <v>235</v>
      </c>
      <c r="M645" s="55">
        <v>105</v>
      </c>
      <c r="N645" s="55">
        <v>286</v>
      </c>
      <c r="O645" s="55">
        <v>53</v>
      </c>
      <c r="P645" s="55">
        <v>66</v>
      </c>
      <c r="Q645" s="55">
        <v>365</v>
      </c>
      <c r="R645" s="47" t="s">
        <v>326</v>
      </c>
      <c r="S645" s="56" t="s">
        <v>327</v>
      </c>
      <c r="T645" s="50">
        <f t="shared" si="21"/>
        <v>3.2120351526156821</v>
      </c>
      <c r="U645" s="51">
        <f t="shared" si="22"/>
        <v>0.66943630633239737</v>
      </c>
      <c r="V645" s="44"/>
    </row>
    <row r="646" spans="1:22" x14ac:dyDescent="0.25">
      <c r="A646" s="47">
        <v>2016</v>
      </c>
      <c r="B646" s="47" t="s">
        <v>325</v>
      </c>
      <c r="C646" s="47" t="s">
        <v>228</v>
      </c>
      <c r="D646" s="55">
        <v>17987</v>
      </c>
      <c r="E646" s="55">
        <v>16774</v>
      </c>
      <c r="F646" s="55">
        <v>1213</v>
      </c>
      <c r="G646" s="55">
        <v>356</v>
      </c>
      <c r="H646" s="55">
        <v>15198</v>
      </c>
      <c r="I646" s="55">
        <v>163</v>
      </c>
      <c r="J646" s="55">
        <v>1057</v>
      </c>
      <c r="K646" s="55">
        <v>487</v>
      </c>
      <c r="L646" s="55">
        <v>248</v>
      </c>
      <c r="M646" s="55">
        <v>104</v>
      </c>
      <c r="N646" s="55">
        <v>310</v>
      </c>
      <c r="O646" s="55">
        <v>65</v>
      </c>
      <c r="P646" s="55">
        <v>64</v>
      </c>
      <c r="Q646" s="55">
        <v>366</v>
      </c>
      <c r="R646" s="47" t="s">
        <v>326</v>
      </c>
      <c r="S646" s="56" t="s">
        <v>327</v>
      </c>
      <c r="T646" s="50">
        <f t="shared" si="21"/>
        <v>3.2129991449045003</v>
      </c>
      <c r="U646" s="51">
        <f t="shared" si="22"/>
        <v>0.71126965320537139</v>
      </c>
      <c r="V646" s="44"/>
    </row>
    <row r="647" spans="1:22" x14ac:dyDescent="0.25">
      <c r="A647" s="47">
        <v>2017</v>
      </c>
      <c r="B647" s="47" t="s">
        <v>325</v>
      </c>
      <c r="C647" s="47" t="s">
        <v>228</v>
      </c>
      <c r="D647" s="55">
        <v>18211</v>
      </c>
      <c r="E647" s="55">
        <v>16935</v>
      </c>
      <c r="F647" s="55">
        <v>1276</v>
      </c>
      <c r="G647" s="55">
        <v>334</v>
      </c>
      <c r="H647" s="55">
        <v>15327</v>
      </c>
      <c r="I647" s="55">
        <v>167</v>
      </c>
      <c r="J647" s="55">
        <v>1107</v>
      </c>
      <c r="K647" s="55">
        <v>507</v>
      </c>
      <c r="L647" s="55">
        <v>262</v>
      </c>
      <c r="M647" s="55">
        <v>108</v>
      </c>
      <c r="N647" s="55">
        <v>330</v>
      </c>
      <c r="O647" s="55">
        <v>69</v>
      </c>
      <c r="P647" s="55">
        <v>60</v>
      </c>
      <c r="Q647" s="55">
        <v>365</v>
      </c>
      <c r="R647" s="47" t="s">
        <v>326</v>
      </c>
      <c r="S647" s="56" t="s">
        <v>327</v>
      </c>
      <c r="T647" s="50">
        <f t="shared" si="21"/>
        <v>3.2295287416272771</v>
      </c>
      <c r="U647" s="51">
        <f t="shared" si="22"/>
        <v>0.75206035806274396</v>
      </c>
      <c r="V647" s="44"/>
    </row>
    <row r="648" spans="1:22" x14ac:dyDescent="0.25">
      <c r="A648" s="59">
        <v>2018</v>
      </c>
      <c r="B648" s="59" t="s">
        <v>325</v>
      </c>
      <c r="C648" s="59" t="s">
        <v>228</v>
      </c>
      <c r="D648" s="60">
        <v>18674</v>
      </c>
      <c r="E648" s="60">
        <v>17320</v>
      </c>
      <c r="F648" s="60">
        <v>1354</v>
      </c>
      <c r="G648" s="60">
        <v>375</v>
      </c>
      <c r="H648" s="60">
        <v>15355</v>
      </c>
      <c r="I648" s="60">
        <v>174</v>
      </c>
      <c r="J648" s="60">
        <v>1416</v>
      </c>
      <c r="K648" s="60">
        <v>517</v>
      </c>
      <c r="L648" s="60">
        <v>307</v>
      </c>
      <c r="M648" s="60">
        <v>118</v>
      </c>
      <c r="N648" s="60">
        <v>364</v>
      </c>
      <c r="O648" s="60">
        <v>48</v>
      </c>
      <c r="P648" s="60">
        <v>65</v>
      </c>
      <c r="Q648" s="60">
        <v>365</v>
      </c>
      <c r="R648" s="59" t="s">
        <v>326</v>
      </c>
      <c r="S648" s="61" t="s">
        <v>327</v>
      </c>
      <c r="T648" s="50">
        <f t="shared" si="21"/>
        <v>3.3405715189585834</v>
      </c>
      <c r="U648" s="51">
        <f t="shared" si="22"/>
        <v>0.82547192519226076</v>
      </c>
      <c r="V648" s="44"/>
    </row>
    <row r="649" spans="1:22" x14ac:dyDescent="0.25">
      <c r="A649" s="59">
        <v>2019</v>
      </c>
      <c r="B649" s="59" t="s">
        <v>325</v>
      </c>
      <c r="C649" s="59" t="s">
        <v>228</v>
      </c>
      <c r="D649" s="60">
        <v>19517</v>
      </c>
      <c r="E649" s="60">
        <v>18040</v>
      </c>
      <c r="F649" s="60">
        <v>1477</v>
      </c>
      <c r="G649" s="60">
        <v>376</v>
      </c>
      <c r="H649" s="60">
        <v>15510</v>
      </c>
      <c r="I649" s="60">
        <v>175</v>
      </c>
      <c r="J649" s="60">
        <v>1979</v>
      </c>
      <c r="K649" s="60">
        <v>524</v>
      </c>
      <c r="L649" s="60">
        <v>365</v>
      </c>
      <c r="M649" s="60">
        <v>139</v>
      </c>
      <c r="N649" s="60">
        <v>420</v>
      </c>
      <c r="O649" s="60">
        <v>29</v>
      </c>
      <c r="P649" s="60">
        <v>67</v>
      </c>
      <c r="Q649" s="60">
        <v>347</v>
      </c>
      <c r="R649" s="59" t="s">
        <v>326</v>
      </c>
      <c r="S649" s="61" t="s">
        <v>327</v>
      </c>
      <c r="T649" s="50">
        <f t="shared" si="21"/>
        <v>3.4995246853114947</v>
      </c>
      <c r="U649" s="51">
        <f t="shared" si="22"/>
        <v>0.94330562773742677</v>
      </c>
      <c r="V649" s="44"/>
    </row>
    <row r="650" spans="1:22" x14ac:dyDescent="0.25">
      <c r="A650" s="59">
        <v>2020</v>
      </c>
      <c r="B650" s="59" t="s">
        <v>325</v>
      </c>
      <c r="C650" s="59" t="s">
        <v>228</v>
      </c>
      <c r="D650" s="60">
        <v>13799</v>
      </c>
      <c r="E650" s="60">
        <v>12730</v>
      </c>
      <c r="F650" s="60">
        <v>952</v>
      </c>
      <c r="G650" s="60">
        <v>233</v>
      </c>
      <c r="H650" s="60">
        <v>11218</v>
      </c>
      <c r="I650" s="60">
        <v>116</v>
      </c>
      <c r="J650" s="60">
        <v>1163</v>
      </c>
      <c r="K650" s="60">
        <v>224</v>
      </c>
      <c r="L650" s="60">
        <v>203</v>
      </c>
      <c r="M650" s="60">
        <v>41</v>
      </c>
      <c r="N650" s="60">
        <v>364</v>
      </c>
      <c r="O650" s="60">
        <v>119</v>
      </c>
      <c r="P650" s="60">
        <v>64</v>
      </c>
      <c r="Q650" s="60">
        <v>344</v>
      </c>
      <c r="R650" s="59" t="s">
        <v>326</v>
      </c>
      <c r="S650" s="61" t="s">
        <v>327</v>
      </c>
      <c r="T650" s="50">
        <f t="shared" si="21"/>
        <v>3.8026578506485778</v>
      </c>
      <c r="U650" s="51">
        <f t="shared" si="22"/>
        <v>0.66067377497168389</v>
      </c>
      <c r="V650" s="44"/>
    </row>
    <row r="651" spans="1:22" x14ac:dyDescent="0.25">
      <c r="A651" s="59">
        <v>2021</v>
      </c>
      <c r="B651" s="59" t="s">
        <v>325</v>
      </c>
      <c r="C651" s="59" t="s">
        <v>228</v>
      </c>
      <c r="D651" s="60">
        <v>16469</v>
      </c>
      <c r="E651" s="60">
        <v>15200</v>
      </c>
      <c r="F651" s="60">
        <v>1019</v>
      </c>
      <c r="G651" s="60">
        <v>270</v>
      </c>
      <c r="H651" s="60">
        <v>13417</v>
      </c>
      <c r="I651" s="60">
        <v>139</v>
      </c>
      <c r="J651" s="60">
        <v>1374</v>
      </c>
      <c r="K651" s="60">
        <v>225</v>
      </c>
      <c r="L651" s="60">
        <v>232</v>
      </c>
      <c r="M651" s="60">
        <v>45</v>
      </c>
      <c r="N651" s="60">
        <v>379</v>
      </c>
      <c r="O651" s="60">
        <v>139</v>
      </c>
      <c r="P651" s="60">
        <v>64</v>
      </c>
      <c r="Q651" s="60">
        <v>365</v>
      </c>
      <c r="R651" s="59" t="s">
        <v>326</v>
      </c>
      <c r="S651" s="61" t="s">
        <v>327</v>
      </c>
      <c r="T651" s="50">
        <f t="shared" si="21"/>
        <v>3.7997564338235295</v>
      </c>
      <c r="U651" s="51">
        <f t="shared" si="22"/>
        <v>0.70663120460707718</v>
      </c>
      <c r="V651" s="44"/>
    </row>
    <row r="652" spans="1:22" x14ac:dyDescent="0.25">
      <c r="A652" s="59">
        <v>2022</v>
      </c>
      <c r="B652" s="59" t="s">
        <v>325</v>
      </c>
      <c r="C652" s="59" t="s">
        <v>228</v>
      </c>
      <c r="D652" s="60">
        <v>18683</v>
      </c>
      <c r="E652" s="60">
        <v>17596</v>
      </c>
      <c r="F652" s="60">
        <v>1059</v>
      </c>
      <c r="G652" s="60">
        <v>343</v>
      </c>
      <c r="H652" s="60">
        <v>15518</v>
      </c>
      <c r="I652" s="60">
        <v>160</v>
      </c>
      <c r="J652" s="60">
        <v>1575</v>
      </c>
      <c r="K652" s="60">
        <v>231</v>
      </c>
      <c r="L652" s="60">
        <v>255</v>
      </c>
      <c r="M652" s="60">
        <v>44</v>
      </c>
      <c r="N652" s="60">
        <v>381</v>
      </c>
      <c r="O652" s="60">
        <v>149</v>
      </c>
      <c r="P652" s="60">
        <v>64</v>
      </c>
      <c r="Q652" s="60">
        <v>365</v>
      </c>
      <c r="R652" s="59" t="s">
        <v>326</v>
      </c>
      <c r="S652" s="61" t="s">
        <v>327</v>
      </c>
      <c r="T652" s="50">
        <f t="shared" si="21"/>
        <v>3.7664222101175557</v>
      </c>
      <c r="U652" s="51">
        <f t="shared" si="22"/>
        <v>0.7279270044938948</v>
      </c>
      <c r="V652" s="44"/>
    </row>
    <row r="653" spans="1:22" ht="13.8" thickBot="1" x14ac:dyDescent="0.3">
      <c r="A653" s="66">
        <v>2023</v>
      </c>
      <c r="B653" s="66" t="s">
        <v>325</v>
      </c>
      <c r="C653" s="66" t="s">
        <v>228</v>
      </c>
      <c r="D653" s="67">
        <v>19491</v>
      </c>
      <c r="E653" s="67">
        <v>18346</v>
      </c>
      <c r="F653" s="67">
        <v>1112</v>
      </c>
      <c r="G653" s="67">
        <v>372</v>
      </c>
      <c r="H653" s="67">
        <v>16151</v>
      </c>
      <c r="I653" s="67">
        <v>162</v>
      </c>
      <c r="J653" s="67">
        <v>1661</v>
      </c>
      <c r="K653" s="67">
        <v>254</v>
      </c>
      <c r="L653" s="67">
        <v>282</v>
      </c>
      <c r="M653" s="67">
        <v>46</v>
      </c>
      <c r="N653" s="67">
        <v>375</v>
      </c>
      <c r="O653" s="67">
        <v>155</v>
      </c>
      <c r="P653" s="67">
        <v>62</v>
      </c>
      <c r="Q653" s="67">
        <v>364</v>
      </c>
      <c r="R653" s="66" t="s">
        <v>326</v>
      </c>
      <c r="S653" s="68" t="s">
        <v>327</v>
      </c>
      <c r="T653" s="50">
        <f t="shared" si="21"/>
        <v>3.6845870269116743</v>
      </c>
      <c r="U653" s="51">
        <f t="shared" si="22"/>
        <v>0.74775009124145508</v>
      </c>
      <c r="V653" s="44"/>
    </row>
    <row r="654" spans="1:22" x14ac:dyDescent="0.25">
      <c r="A654" s="46">
        <v>2002</v>
      </c>
      <c r="B654" s="46" t="s">
        <v>328</v>
      </c>
      <c r="C654" s="46" t="s">
        <v>228</v>
      </c>
      <c r="D654" s="48">
        <v>9919</v>
      </c>
      <c r="E654" s="48">
        <v>9146</v>
      </c>
      <c r="F654" s="48">
        <v>774</v>
      </c>
      <c r="G654" s="48">
        <v>282</v>
      </c>
      <c r="H654" s="48">
        <v>8446</v>
      </c>
      <c r="I654" s="48">
        <v>97</v>
      </c>
      <c r="J654" s="48">
        <v>321</v>
      </c>
      <c r="K654" s="48">
        <v>303</v>
      </c>
      <c r="L654" s="48">
        <v>111</v>
      </c>
      <c r="M654" s="48">
        <v>103</v>
      </c>
      <c r="N654" s="48">
        <v>199</v>
      </c>
      <c r="O654" s="48">
        <v>57</v>
      </c>
      <c r="P654" s="48">
        <v>62</v>
      </c>
      <c r="Q654" s="48">
        <v>365</v>
      </c>
      <c r="R654" s="46" t="s">
        <v>329</v>
      </c>
      <c r="S654" s="49" t="s">
        <v>330</v>
      </c>
      <c r="T654" s="50">
        <f t="shared" si="21"/>
        <v>3.2750918054025506</v>
      </c>
      <c r="U654" s="51">
        <f t="shared" si="22"/>
        <v>0.46262309297213727</v>
      </c>
      <c r="V654" s="52">
        <f>IF(SLOPE(U654:U674,A654:A674)&gt;0,SLOPE(U654:U674,A654:A674),0)</f>
        <v>1.7907844885039713E-3</v>
      </c>
    </row>
    <row r="655" spans="1:22" x14ac:dyDescent="0.25">
      <c r="A655" s="47">
        <v>2003</v>
      </c>
      <c r="B655" s="47" t="s">
        <v>328</v>
      </c>
      <c r="C655" s="47" t="s">
        <v>228</v>
      </c>
      <c r="D655" s="55">
        <v>10452</v>
      </c>
      <c r="E655" s="55">
        <v>9646</v>
      </c>
      <c r="F655" s="55">
        <v>806</v>
      </c>
      <c r="G655" s="55">
        <v>310</v>
      </c>
      <c r="H655" s="55">
        <v>8845</v>
      </c>
      <c r="I655" s="55">
        <v>106</v>
      </c>
      <c r="J655" s="55">
        <v>384</v>
      </c>
      <c r="K655" s="55">
        <v>318</v>
      </c>
      <c r="L655" s="55">
        <v>124</v>
      </c>
      <c r="M655" s="55">
        <v>120</v>
      </c>
      <c r="N655" s="55">
        <v>189</v>
      </c>
      <c r="O655" s="55">
        <v>55</v>
      </c>
      <c r="P655" s="55">
        <v>62</v>
      </c>
      <c r="Q655" s="55">
        <v>365</v>
      </c>
      <c r="R655" s="47" t="s">
        <v>329</v>
      </c>
      <c r="S655" s="56" t="s">
        <v>330</v>
      </c>
      <c r="T655" s="50">
        <f t="shared" si="21"/>
        <v>3.2468596912317769</v>
      </c>
      <c r="U655" s="51">
        <f t="shared" si="22"/>
        <v>0.47759682628173816</v>
      </c>
      <c r="V655" s="44"/>
    </row>
    <row r="656" spans="1:22" x14ac:dyDescent="0.25">
      <c r="A656" s="47">
        <v>2004</v>
      </c>
      <c r="B656" s="47" t="s">
        <v>328</v>
      </c>
      <c r="C656" s="47" t="s">
        <v>228</v>
      </c>
      <c r="D656" s="55">
        <v>10333</v>
      </c>
      <c r="E656" s="55">
        <v>9535</v>
      </c>
      <c r="F656" s="55">
        <v>798</v>
      </c>
      <c r="G656" s="55">
        <v>279</v>
      </c>
      <c r="H656" s="55">
        <v>8738</v>
      </c>
      <c r="I656" s="55">
        <v>112</v>
      </c>
      <c r="J656" s="55">
        <v>406</v>
      </c>
      <c r="K656" s="55">
        <v>297</v>
      </c>
      <c r="L656" s="55">
        <v>131</v>
      </c>
      <c r="M656" s="55">
        <v>123</v>
      </c>
      <c r="N656" s="55">
        <v>194</v>
      </c>
      <c r="O656" s="55">
        <v>53</v>
      </c>
      <c r="P656" s="55">
        <v>62</v>
      </c>
      <c r="Q656" s="55">
        <v>366</v>
      </c>
      <c r="R656" s="47" t="s">
        <v>329</v>
      </c>
      <c r="S656" s="56" t="s">
        <v>330</v>
      </c>
      <c r="T656" s="50">
        <f t="shared" si="21"/>
        <v>3.3450873445209695</v>
      </c>
      <c r="U656" s="51">
        <f t="shared" si="22"/>
        <v>0.48716179541931143</v>
      </c>
      <c r="V656" s="44"/>
    </row>
    <row r="657" spans="1:22" x14ac:dyDescent="0.25">
      <c r="A657" s="47">
        <v>2005</v>
      </c>
      <c r="B657" s="47" t="s">
        <v>328</v>
      </c>
      <c r="C657" s="47" t="s">
        <v>228</v>
      </c>
      <c r="D657" s="55">
        <v>10761</v>
      </c>
      <c r="E657" s="55">
        <v>9925</v>
      </c>
      <c r="F657" s="55">
        <v>836</v>
      </c>
      <c r="G657" s="55">
        <v>277</v>
      </c>
      <c r="H657" s="55">
        <v>9088</v>
      </c>
      <c r="I657" s="55">
        <v>116</v>
      </c>
      <c r="J657" s="55">
        <v>445</v>
      </c>
      <c r="K657" s="55">
        <v>308</v>
      </c>
      <c r="L657" s="55">
        <v>142</v>
      </c>
      <c r="M657" s="55">
        <v>125</v>
      </c>
      <c r="N657" s="55">
        <v>211</v>
      </c>
      <c r="O657" s="55">
        <v>49</v>
      </c>
      <c r="P657" s="55">
        <v>62</v>
      </c>
      <c r="Q657" s="55">
        <v>365</v>
      </c>
      <c r="R657" s="47" t="s">
        <v>329</v>
      </c>
      <c r="S657" s="56" t="s">
        <v>330</v>
      </c>
      <c r="T657" s="50">
        <f t="shared" si="21"/>
        <v>3.3865896478527318</v>
      </c>
      <c r="U657" s="51">
        <f t="shared" si="22"/>
        <v>0.51669198257289128</v>
      </c>
      <c r="V657" s="44"/>
    </row>
    <row r="658" spans="1:22" x14ac:dyDescent="0.25">
      <c r="A658" s="47">
        <v>2006</v>
      </c>
      <c r="B658" s="47" t="s">
        <v>328</v>
      </c>
      <c r="C658" s="47" t="s">
        <v>228</v>
      </c>
      <c r="D658" s="55">
        <v>11044</v>
      </c>
      <c r="E658" s="55">
        <v>10155</v>
      </c>
      <c r="F658" s="55">
        <v>890</v>
      </c>
      <c r="G658" s="55">
        <v>280</v>
      </c>
      <c r="H658" s="55">
        <v>9271</v>
      </c>
      <c r="I658" s="55">
        <v>121</v>
      </c>
      <c r="J658" s="55">
        <v>482</v>
      </c>
      <c r="K658" s="55">
        <v>333</v>
      </c>
      <c r="L658" s="55">
        <v>161</v>
      </c>
      <c r="M658" s="55">
        <v>125</v>
      </c>
      <c r="N658" s="55">
        <v>223</v>
      </c>
      <c r="O658" s="55">
        <v>48</v>
      </c>
      <c r="P658" s="55">
        <v>62</v>
      </c>
      <c r="Q658" s="55">
        <v>365</v>
      </c>
      <c r="R658" s="47" t="s">
        <v>329</v>
      </c>
      <c r="S658" s="56" t="s">
        <v>330</v>
      </c>
      <c r="T658" s="50">
        <f t="shared" si="21"/>
        <v>3.3616209853954526</v>
      </c>
      <c r="U658" s="51">
        <f t="shared" si="22"/>
        <v>0.5460112885528563</v>
      </c>
      <c r="V658" s="44"/>
    </row>
    <row r="659" spans="1:22" x14ac:dyDescent="0.25">
      <c r="A659" s="59">
        <v>2007</v>
      </c>
      <c r="B659" s="59" t="s">
        <v>328</v>
      </c>
      <c r="C659" s="59" t="s">
        <v>228</v>
      </c>
      <c r="D659" s="60">
        <v>13472</v>
      </c>
      <c r="E659" s="60">
        <v>12632</v>
      </c>
      <c r="F659" s="60">
        <v>839</v>
      </c>
      <c r="G659" s="60">
        <v>1780</v>
      </c>
      <c r="H659" s="60">
        <v>10228</v>
      </c>
      <c r="I659" s="60">
        <v>124</v>
      </c>
      <c r="J659" s="60">
        <v>500</v>
      </c>
      <c r="K659" s="60">
        <v>289</v>
      </c>
      <c r="L659" s="60">
        <v>150</v>
      </c>
      <c r="M659" s="60">
        <v>109</v>
      </c>
      <c r="N659" s="60">
        <v>237</v>
      </c>
      <c r="O659" s="60">
        <v>53</v>
      </c>
      <c r="P659" s="60">
        <v>57</v>
      </c>
      <c r="Q659" s="60">
        <v>319</v>
      </c>
      <c r="R659" s="59" t="s">
        <v>329</v>
      </c>
      <c r="S659" s="61" t="s">
        <v>330</v>
      </c>
      <c r="T659" s="50">
        <f t="shared" si="21"/>
        <v>3.4914902687527967</v>
      </c>
      <c r="U659" s="51">
        <f t="shared" si="22"/>
        <v>0.53460826122575633</v>
      </c>
      <c r="V659" s="44"/>
    </row>
    <row r="660" spans="1:22" x14ac:dyDescent="0.25">
      <c r="A660" s="47">
        <v>2008</v>
      </c>
      <c r="B660" s="47" t="s">
        <v>328</v>
      </c>
      <c r="C660" s="47" t="s">
        <v>228</v>
      </c>
      <c r="D660" s="55">
        <v>11165</v>
      </c>
      <c r="E660" s="55">
        <v>10300</v>
      </c>
      <c r="F660" s="55">
        <v>866</v>
      </c>
      <c r="G660" s="55">
        <v>272</v>
      </c>
      <c r="H660" s="55">
        <v>9371</v>
      </c>
      <c r="I660" s="55">
        <v>120</v>
      </c>
      <c r="J660" s="55">
        <v>537</v>
      </c>
      <c r="K660" s="55">
        <v>313</v>
      </c>
      <c r="L660" s="55">
        <v>156</v>
      </c>
      <c r="M660" s="55">
        <v>101</v>
      </c>
      <c r="N660" s="55">
        <v>239</v>
      </c>
      <c r="O660" s="55">
        <v>56</v>
      </c>
      <c r="P660" s="55">
        <v>62</v>
      </c>
      <c r="Q660" s="55">
        <v>366</v>
      </c>
      <c r="R660" s="47" t="s">
        <v>329</v>
      </c>
      <c r="S660" s="56" t="s">
        <v>330</v>
      </c>
      <c r="T660" s="50">
        <f t="shared" si="21"/>
        <v>3.4030174708724701</v>
      </c>
      <c r="U660" s="51">
        <f t="shared" si="22"/>
        <v>0.53782989618403954</v>
      </c>
      <c r="V660" s="44"/>
    </row>
    <row r="661" spans="1:22" x14ac:dyDescent="0.25">
      <c r="A661" s="47">
        <v>2009</v>
      </c>
      <c r="B661" s="47" t="s">
        <v>328</v>
      </c>
      <c r="C661" s="47" t="s">
        <v>228</v>
      </c>
      <c r="D661" s="55">
        <v>11547</v>
      </c>
      <c r="E661" s="55">
        <v>10698</v>
      </c>
      <c r="F661" s="55">
        <v>849</v>
      </c>
      <c r="G661" s="55">
        <v>305</v>
      </c>
      <c r="H661" s="55">
        <v>9698</v>
      </c>
      <c r="I661" s="55">
        <v>120</v>
      </c>
      <c r="J661" s="55">
        <v>575</v>
      </c>
      <c r="K661" s="55">
        <v>304</v>
      </c>
      <c r="L661" s="55">
        <v>154</v>
      </c>
      <c r="M661" s="55">
        <v>97</v>
      </c>
      <c r="N661" s="55">
        <v>241</v>
      </c>
      <c r="O661" s="55">
        <v>54</v>
      </c>
      <c r="P661" s="55">
        <v>62</v>
      </c>
      <c r="Q661" s="55">
        <v>365</v>
      </c>
      <c r="R661" s="47" t="s">
        <v>329</v>
      </c>
      <c r="S661" s="56" t="s">
        <v>330</v>
      </c>
      <c r="T661" s="50">
        <f t="shared" si="21"/>
        <v>3.4312006634880516</v>
      </c>
      <c r="U661" s="51">
        <f t="shared" si="22"/>
        <v>0.53163880880249748</v>
      </c>
      <c r="V661" s="44"/>
    </row>
    <row r="662" spans="1:22" x14ac:dyDescent="0.25">
      <c r="A662" s="59">
        <v>2010</v>
      </c>
      <c r="B662" s="59" t="s">
        <v>328</v>
      </c>
      <c r="C662" s="59" t="s">
        <v>228</v>
      </c>
      <c r="D662" s="60">
        <v>11457</v>
      </c>
      <c r="E662" s="60">
        <v>10626</v>
      </c>
      <c r="F662" s="60">
        <v>831</v>
      </c>
      <c r="G662" s="60">
        <v>270</v>
      </c>
      <c r="H662" s="60">
        <v>9603</v>
      </c>
      <c r="I662" s="60">
        <v>110</v>
      </c>
      <c r="J662" s="60">
        <v>643</v>
      </c>
      <c r="K662" s="60">
        <v>285</v>
      </c>
      <c r="L662" s="60">
        <v>155</v>
      </c>
      <c r="M662" s="60">
        <v>95</v>
      </c>
      <c r="N662" s="60">
        <v>245</v>
      </c>
      <c r="O662" s="60">
        <v>51</v>
      </c>
      <c r="P662" s="60">
        <v>62</v>
      </c>
      <c r="Q662" s="60">
        <v>365</v>
      </c>
      <c r="R662" s="59" t="s">
        <v>329</v>
      </c>
      <c r="S662" s="61" t="s">
        <v>330</v>
      </c>
      <c r="T662" s="50">
        <f t="shared" si="21"/>
        <v>3.5062563620520271</v>
      </c>
      <c r="U662" s="51">
        <f t="shared" si="22"/>
        <v>0.53175007422790521</v>
      </c>
      <c r="V662" s="44"/>
    </row>
    <row r="663" spans="1:22" x14ac:dyDescent="0.25">
      <c r="A663" s="47">
        <v>2011</v>
      </c>
      <c r="B663" s="47" t="s">
        <v>328</v>
      </c>
      <c r="C663" s="47" t="s">
        <v>228</v>
      </c>
      <c r="D663" s="55">
        <v>11725</v>
      </c>
      <c r="E663" s="55">
        <v>10900</v>
      </c>
      <c r="F663" s="55">
        <v>825</v>
      </c>
      <c r="G663" s="55">
        <v>295</v>
      </c>
      <c r="H663" s="55">
        <v>9824</v>
      </c>
      <c r="I663" s="55">
        <v>115</v>
      </c>
      <c r="J663" s="55">
        <v>666</v>
      </c>
      <c r="K663" s="55">
        <v>280</v>
      </c>
      <c r="L663" s="55">
        <v>158</v>
      </c>
      <c r="M663" s="55">
        <v>91</v>
      </c>
      <c r="N663" s="55">
        <v>251</v>
      </c>
      <c r="O663" s="55">
        <v>46</v>
      </c>
      <c r="P663" s="55">
        <v>67</v>
      </c>
      <c r="Q663" s="55">
        <v>365</v>
      </c>
      <c r="R663" s="47" t="s">
        <v>329</v>
      </c>
      <c r="S663" s="56" t="s">
        <v>330</v>
      </c>
      <c r="T663" s="50">
        <f t="shared" si="21"/>
        <v>3.5447735137569989</v>
      </c>
      <c r="U663" s="51">
        <f t="shared" si="22"/>
        <v>0.53370996216503808</v>
      </c>
      <c r="V663" s="44"/>
    </row>
    <row r="664" spans="1:22" x14ac:dyDescent="0.25">
      <c r="A664" s="47">
        <v>2012</v>
      </c>
      <c r="B664" s="47" t="s">
        <v>328</v>
      </c>
      <c r="C664" s="47" t="s">
        <v>228</v>
      </c>
      <c r="D664" s="55">
        <v>11722</v>
      </c>
      <c r="E664" s="55">
        <v>10887</v>
      </c>
      <c r="F664" s="55">
        <v>834</v>
      </c>
      <c r="G664" s="55">
        <v>378</v>
      </c>
      <c r="H664" s="55">
        <v>9716</v>
      </c>
      <c r="I664" s="55">
        <v>117</v>
      </c>
      <c r="J664" s="55">
        <v>677</v>
      </c>
      <c r="K664" s="55">
        <v>302</v>
      </c>
      <c r="L664" s="55">
        <v>159</v>
      </c>
      <c r="M664" s="55">
        <v>81</v>
      </c>
      <c r="N664" s="55">
        <v>248</v>
      </c>
      <c r="O664" s="55">
        <v>44</v>
      </c>
      <c r="P664" s="55">
        <v>70</v>
      </c>
      <c r="Q664" s="55">
        <v>366</v>
      </c>
      <c r="R664" s="47" t="s">
        <v>329</v>
      </c>
      <c r="S664" s="56" t="s">
        <v>330</v>
      </c>
      <c r="T664" s="50">
        <f t="shared" si="21"/>
        <v>3.4472512971068454</v>
      </c>
      <c r="U664" s="51">
        <f t="shared" si="22"/>
        <v>0.52468888367614741</v>
      </c>
      <c r="V664" s="44"/>
    </row>
    <row r="665" spans="1:22" x14ac:dyDescent="0.25">
      <c r="A665" s="47">
        <v>2013</v>
      </c>
      <c r="B665" s="47" t="s">
        <v>328</v>
      </c>
      <c r="C665" s="47" t="s">
        <v>228</v>
      </c>
      <c r="D665" s="55">
        <v>11631</v>
      </c>
      <c r="E665" s="55">
        <v>10825</v>
      </c>
      <c r="F665" s="55">
        <v>805</v>
      </c>
      <c r="G665" s="55">
        <v>290</v>
      </c>
      <c r="H665" s="55">
        <v>9726</v>
      </c>
      <c r="I665" s="55">
        <v>122</v>
      </c>
      <c r="J665" s="55">
        <v>687</v>
      </c>
      <c r="K665" s="55">
        <v>269</v>
      </c>
      <c r="L665" s="55">
        <v>154</v>
      </c>
      <c r="M665" s="55">
        <v>83</v>
      </c>
      <c r="N665" s="55">
        <v>252</v>
      </c>
      <c r="O665" s="55">
        <v>48</v>
      </c>
      <c r="P665" s="55">
        <v>71</v>
      </c>
      <c r="Q665" s="55">
        <v>365</v>
      </c>
      <c r="R665" s="47" t="s">
        <v>329</v>
      </c>
      <c r="S665" s="56" t="s">
        <v>330</v>
      </c>
      <c r="T665" s="50">
        <f t="shared" si="21"/>
        <v>3.5629338948365774</v>
      </c>
      <c r="U665" s="51">
        <f t="shared" si="22"/>
        <v>0.52343952582517861</v>
      </c>
      <c r="V665" s="44"/>
    </row>
    <row r="666" spans="1:22" x14ac:dyDescent="0.25">
      <c r="A666" s="47">
        <v>2014</v>
      </c>
      <c r="B666" s="47" t="s">
        <v>328</v>
      </c>
      <c r="C666" s="47" t="s">
        <v>228</v>
      </c>
      <c r="D666" s="55">
        <v>11663</v>
      </c>
      <c r="E666" s="55">
        <v>10842</v>
      </c>
      <c r="F666" s="55">
        <v>821</v>
      </c>
      <c r="G666" s="55">
        <v>279</v>
      </c>
      <c r="H666" s="55">
        <v>9758</v>
      </c>
      <c r="I666" s="55">
        <v>119</v>
      </c>
      <c r="J666" s="55">
        <v>686</v>
      </c>
      <c r="K666" s="55">
        <v>268</v>
      </c>
      <c r="L666" s="55">
        <v>152</v>
      </c>
      <c r="M666" s="55">
        <v>87</v>
      </c>
      <c r="N666" s="55">
        <v>259</v>
      </c>
      <c r="O666" s="55">
        <v>55</v>
      </c>
      <c r="P666" s="55">
        <v>68</v>
      </c>
      <c r="Q666" s="55">
        <v>365</v>
      </c>
      <c r="R666" s="47" t="s">
        <v>329</v>
      </c>
      <c r="S666" s="56" t="s">
        <v>331</v>
      </c>
      <c r="T666" s="50">
        <f t="shared" si="21"/>
        <v>3.5809573821463911</v>
      </c>
      <c r="U666" s="51">
        <f t="shared" si="22"/>
        <v>0.53654379696044918</v>
      </c>
      <c r="V666" s="44"/>
    </row>
    <row r="667" spans="1:22" x14ac:dyDescent="0.25">
      <c r="A667" s="59">
        <v>2015</v>
      </c>
      <c r="B667" s="59" t="s">
        <v>328</v>
      </c>
      <c r="C667" s="59" t="s">
        <v>228</v>
      </c>
      <c r="D667" s="60">
        <v>12187</v>
      </c>
      <c r="E667" s="60">
        <v>11377</v>
      </c>
      <c r="F667" s="60">
        <v>810</v>
      </c>
      <c r="G667" s="60">
        <v>1171</v>
      </c>
      <c r="H667" s="60">
        <v>9225</v>
      </c>
      <c r="I667" s="60">
        <v>112</v>
      </c>
      <c r="J667" s="60">
        <v>868</v>
      </c>
      <c r="K667" s="60">
        <v>262</v>
      </c>
      <c r="L667" s="60">
        <v>159</v>
      </c>
      <c r="M667" s="60">
        <v>98</v>
      </c>
      <c r="N667" s="60">
        <v>268</v>
      </c>
      <c r="O667" s="60">
        <v>23</v>
      </c>
      <c r="P667" s="60">
        <v>68</v>
      </c>
      <c r="Q667" s="60">
        <v>365</v>
      </c>
      <c r="R667" s="59" t="s">
        <v>329</v>
      </c>
      <c r="S667" s="61" t="s">
        <v>331</v>
      </c>
      <c r="T667" s="50">
        <f t="shared" si="21"/>
        <v>3.7252694212360145</v>
      </c>
      <c r="U667" s="51">
        <f t="shared" si="22"/>
        <v>0.55068795219421385</v>
      </c>
      <c r="V667" s="44"/>
    </row>
    <row r="668" spans="1:22" x14ac:dyDescent="0.25">
      <c r="A668" s="47">
        <v>2016</v>
      </c>
      <c r="B668" s="47" t="s">
        <v>328</v>
      </c>
      <c r="C668" s="47" t="s">
        <v>228</v>
      </c>
      <c r="D668" s="55">
        <v>12826</v>
      </c>
      <c r="E668" s="55">
        <v>11847</v>
      </c>
      <c r="F668" s="55">
        <v>979</v>
      </c>
      <c r="G668" s="55">
        <v>314</v>
      </c>
      <c r="H668" s="55">
        <v>10244</v>
      </c>
      <c r="I668" s="55">
        <v>127</v>
      </c>
      <c r="J668" s="55">
        <v>1162</v>
      </c>
      <c r="K668" s="55">
        <v>307</v>
      </c>
      <c r="L668" s="55">
        <v>194</v>
      </c>
      <c r="M668" s="55">
        <v>118</v>
      </c>
      <c r="N668" s="55">
        <v>350</v>
      </c>
      <c r="O668" s="55">
        <v>10</v>
      </c>
      <c r="P668" s="55">
        <v>71</v>
      </c>
      <c r="Q668" s="55">
        <v>366</v>
      </c>
      <c r="R668" s="47" t="s">
        <v>329</v>
      </c>
      <c r="S668" s="56" t="s">
        <v>331</v>
      </c>
      <c r="T668" s="50">
        <f t="shared" si="21"/>
        <v>3.8534309139388081</v>
      </c>
      <c r="U668" s="51">
        <f t="shared" si="22"/>
        <v>0.68848286781616197</v>
      </c>
      <c r="V668" s="44"/>
    </row>
    <row r="669" spans="1:22" x14ac:dyDescent="0.25">
      <c r="A669" s="47">
        <v>2017</v>
      </c>
      <c r="B669" s="47" t="s">
        <v>328</v>
      </c>
      <c r="C669" s="47" t="s">
        <v>228</v>
      </c>
      <c r="D669" s="55">
        <v>13305</v>
      </c>
      <c r="E669" s="55">
        <v>12273</v>
      </c>
      <c r="F669" s="55">
        <v>1031</v>
      </c>
      <c r="G669" s="55">
        <v>331</v>
      </c>
      <c r="H669" s="55">
        <v>10551</v>
      </c>
      <c r="I669" s="55">
        <v>136</v>
      </c>
      <c r="J669" s="55">
        <v>1255</v>
      </c>
      <c r="K669" s="55">
        <v>317</v>
      </c>
      <c r="L669" s="55">
        <v>215</v>
      </c>
      <c r="M669" s="55">
        <v>125</v>
      </c>
      <c r="N669" s="55">
        <v>365</v>
      </c>
      <c r="O669" s="55">
        <v>9</v>
      </c>
      <c r="P669" s="55">
        <v>71</v>
      </c>
      <c r="Q669" s="55">
        <v>364</v>
      </c>
      <c r="R669" s="47" t="s">
        <v>329</v>
      </c>
      <c r="S669" s="56" t="s">
        <v>331</v>
      </c>
      <c r="T669" s="50">
        <f t="shared" si="21"/>
        <v>3.8673021099338465</v>
      </c>
      <c r="U669" s="51">
        <f t="shared" si="22"/>
        <v>0.72766189674987769</v>
      </c>
      <c r="V669" s="44"/>
    </row>
    <row r="670" spans="1:22" x14ac:dyDescent="0.25">
      <c r="A670" s="59">
        <v>2018</v>
      </c>
      <c r="B670" s="59" t="s">
        <v>328</v>
      </c>
      <c r="C670" s="59" t="s">
        <v>228</v>
      </c>
      <c r="D670" s="60">
        <v>3939</v>
      </c>
      <c r="E670" s="60">
        <v>3625</v>
      </c>
      <c r="F670" s="60">
        <v>315</v>
      </c>
      <c r="G670" s="60">
        <v>22</v>
      </c>
      <c r="H670" s="60">
        <v>3174</v>
      </c>
      <c r="I670" s="60">
        <v>32</v>
      </c>
      <c r="J670" s="60">
        <v>397</v>
      </c>
      <c r="K670" s="60">
        <v>90</v>
      </c>
      <c r="L670" s="60">
        <v>62</v>
      </c>
      <c r="M670" s="60">
        <v>38</v>
      </c>
      <c r="N670" s="60">
        <v>123</v>
      </c>
      <c r="O670" s="60">
        <v>2</v>
      </c>
      <c r="P670" s="60">
        <v>25</v>
      </c>
      <c r="Q670" s="60">
        <v>350</v>
      </c>
      <c r="R670" s="59" t="s">
        <v>329</v>
      </c>
      <c r="S670" s="61" t="s">
        <v>331</v>
      </c>
      <c r="T670" s="50">
        <f t="shared" si="21"/>
        <v>4.0224288426959331</v>
      </c>
      <c r="U670" s="51">
        <f t="shared" si="22"/>
        <v>0.23123937809448245</v>
      </c>
      <c r="V670" s="44"/>
    </row>
    <row r="671" spans="1:22" x14ac:dyDescent="0.25">
      <c r="A671" s="59">
        <v>2020</v>
      </c>
      <c r="B671" s="59" t="s">
        <v>328</v>
      </c>
      <c r="C671" s="59" t="s">
        <v>228</v>
      </c>
      <c r="D671" s="60">
        <v>7351</v>
      </c>
      <c r="E671" s="60">
        <v>6853</v>
      </c>
      <c r="F671" s="60">
        <v>485</v>
      </c>
      <c r="G671" s="60">
        <v>208</v>
      </c>
      <c r="H671" s="60">
        <v>6096</v>
      </c>
      <c r="I671" s="60">
        <v>71</v>
      </c>
      <c r="J671" s="60">
        <v>477</v>
      </c>
      <c r="K671" s="60">
        <v>111</v>
      </c>
      <c r="L671" s="60">
        <v>59</v>
      </c>
      <c r="M671" s="60">
        <v>19</v>
      </c>
      <c r="N671" s="60">
        <v>233</v>
      </c>
      <c r="O671" s="60">
        <v>65</v>
      </c>
      <c r="P671" s="60">
        <v>36</v>
      </c>
      <c r="Q671" s="60">
        <v>344</v>
      </c>
      <c r="R671" s="59" t="s">
        <v>329</v>
      </c>
      <c r="S671" s="61" t="s">
        <v>331</v>
      </c>
      <c r="T671" s="50">
        <f t="shared" si="21"/>
        <v>4.0302732043883154</v>
      </c>
      <c r="U671" s="51">
        <f t="shared" si="22"/>
        <v>0.35672955700342074</v>
      </c>
      <c r="V671" s="44"/>
    </row>
    <row r="672" spans="1:22" x14ac:dyDescent="0.25">
      <c r="A672" s="59">
        <v>2021</v>
      </c>
      <c r="B672" s="59" t="s">
        <v>328</v>
      </c>
      <c r="C672" s="59" t="s">
        <v>228</v>
      </c>
      <c r="D672" s="60">
        <v>11674</v>
      </c>
      <c r="E672" s="60">
        <v>10866</v>
      </c>
      <c r="F672" s="60">
        <v>791</v>
      </c>
      <c r="G672" s="60">
        <v>258</v>
      </c>
      <c r="H672" s="60">
        <v>9702</v>
      </c>
      <c r="I672" s="60">
        <v>116</v>
      </c>
      <c r="J672" s="60">
        <v>790</v>
      </c>
      <c r="K672" s="60">
        <v>163</v>
      </c>
      <c r="L672" s="60">
        <v>98</v>
      </c>
      <c r="M672" s="60">
        <v>29</v>
      </c>
      <c r="N672" s="60">
        <v>386</v>
      </c>
      <c r="O672" s="60">
        <v>115</v>
      </c>
      <c r="P672" s="60">
        <v>61</v>
      </c>
      <c r="Q672" s="60">
        <v>365</v>
      </c>
      <c r="R672" s="59" t="s">
        <v>329</v>
      </c>
      <c r="S672" s="61" t="s">
        <v>331</v>
      </c>
      <c r="T672" s="50">
        <f t="shared" si="21"/>
        <v>4.0907189432136937</v>
      </c>
      <c r="U672" s="51">
        <f t="shared" si="22"/>
        <v>0.5905259598449708</v>
      </c>
      <c r="V672" s="44"/>
    </row>
    <row r="673" spans="1:22" x14ac:dyDescent="0.25">
      <c r="A673" s="59">
        <v>2022</v>
      </c>
      <c r="B673" s="59" t="s">
        <v>328</v>
      </c>
      <c r="C673" s="59" t="s">
        <v>228</v>
      </c>
      <c r="D673" s="60">
        <v>13270</v>
      </c>
      <c r="E673" s="60">
        <v>12474</v>
      </c>
      <c r="F673" s="60">
        <v>778</v>
      </c>
      <c r="G673" s="60">
        <v>319</v>
      </c>
      <c r="H673" s="60">
        <v>11144</v>
      </c>
      <c r="I673" s="60">
        <v>134</v>
      </c>
      <c r="J673" s="60">
        <v>877</v>
      </c>
      <c r="K673" s="60">
        <v>154</v>
      </c>
      <c r="L673" s="60">
        <v>102</v>
      </c>
      <c r="M673" s="60">
        <v>27</v>
      </c>
      <c r="N673" s="60">
        <v>376</v>
      </c>
      <c r="O673" s="60">
        <v>119</v>
      </c>
      <c r="P673" s="60">
        <v>60</v>
      </c>
      <c r="Q673" s="60">
        <v>365</v>
      </c>
      <c r="R673" s="59" t="s">
        <v>329</v>
      </c>
      <c r="S673" s="61" t="s">
        <v>331</v>
      </c>
      <c r="T673" s="50">
        <f t="shared" si="21"/>
        <v>4.0857201112879578</v>
      </c>
      <c r="U673" s="51">
        <f t="shared" si="22"/>
        <v>0.58011097000122069</v>
      </c>
      <c r="V673" s="44"/>
    </row>
    <row r="674" spans="1:22" ht="13.8" thickBot="1" x14ac:dyDescent="0.3">
      <c r="A674" s="66">
        <v>2023</v>
      </c>
      <c r="B674" s="66" t="s">
        <v>328</v>
      </c>
      <c r="C674" s="66" t="s">
        <v>228</v>
      </c>
      <c r="D674" s="67">
        <v>13891</v>
      </c>
      <c r="E674" s="67">
        <v>13081</v>
      </c>
      <c r="F674" s="67">
        <v>789</v>
      </c>
      <c r="G674" s="67">
        <v>340</v>
      </c>
      <c r="H674" s="67">
        <v>11686</v>
      </c>
      <c r="I674" s="67">
        <v>137</v>
      </c>
      <c r="J674" s="67">
        <v>918</v>
      </c>
      <c r="K674" s="67">
        <v>158</v>
      </c>
      <c r="L674" s="67">
        <v>112</v>
      </c>
      <c r="M674" s="67">
        <v>29</v>
      </c>
      <c r="N674" s="67">
        <v>362</v>
      </c>
      <c r="O674" s="67">
        <v>128</v>
      </c>
      <c r="P674" s="67">
        <v>59</v>
      </c>
      <c r="Q674" s="67">
        <v>364</v>
      </c>
      <c r="R674" s="66" t="s">
        <v>329</v>
      </c>
      <c r="S674" s="68" t="s">
        <v>331</v>
      </c>
      <c r="T674" s="50">
        <f t="shared" si="21"/>
        <v>4.0052022746851232</v>
      </c>
      <c r="U674" s="51">
        <f t="shared" si="22"/>
        <v>0.57671908853759757</v>
      </c>
      <c r="V674" s="44"/>
    </row>
    <row r="675" spans="1:22" x14ac:dyDescent="0.25">
      <c r="A675" s="46">
        <v>2002</v>
      </c>
      <c r="B675" s="46" t="s">
        <v>332</v>
      </c>
      <c r="C675" s="46" t="s">
        <v>228</v>
      </c>
      <c r="D675" s="48">
        <v>4610</v>
      </c>
      <c r="E675" s="48">
        <v>4256</v>
      </c>
      <c r="F675" s="48">
        <v>354</v>
      </c>
      <c r="G675" s="48">
        <v>263</v>
      </c>
      <c r="H675" s="48">
        <v>3856</v>
      </c>
      <c r="I675" s="48">
        <v>44</v>
      </c>
      <c r="J675" s="48">
        <v>93</v>
      </c>
      <c r="K675" s="48">
        <v>56</v>
      </c>
      <c r="L675" s="48">
        <v>32</v>
      </c>
      <c r="M675" s="48">
        <v>82</v>
      </c>
      <c r="N675" s="48">
        <v>166</v>
      </c>
      <c r="O675" s="48">
        <v>18</v>
      </c>
      <c r="P675" s="48">
        <v>61</v>
      </c>
      <c r="Q675" s="48">
        <v>365</v>
      </c>
      <c r="R675" s="46" t="s">
        <v>333</v>
      </c>
      <c r="S675" s="49" t="s">
        <v>334</v>
      </c>
      <c r="T675" s="50">
        <f t="shared" si="21"/>
        <v>4.6625569109728104</v>
      </c>
      <c r="U675" s="51">
        <f t="shared" si="22"/>
        <v>0.3012244892333984</v>
      </c>
      <c r="V675" s="52">
        <f>IF(SLOPE(U675:U696,A675:A696)&gt;0,SLOPE(U675:U696,A675:A696),0)</f>
        <v>4.2047471286754713E-3</v>
      </c>
    </row>
    <row r="676" spans="1:22" x14ac:dyDescent="0.25">
      <c r="A676" s="47">
        <v>2003</v>
      </c>
      <c r="B676" s="47" t="s">
        <v>332</v>
      </c>
      <c r="C676" s="47" t="s">
        <v>228</v>
      </c>
      <c r="D676" s="55">
        <v>5028</v>
      </c>
      <c r="E676" s="55">
        <v>4652</v>
      </c>
      <c r="F676" s="55">
        <v>376</v>
      </c>
      <c r="G676" s="55">
        <v>298</v>
      </c>
      <c r="H676" s="55">
        <v>4175</v>
      </c>
      <c r="I676" s="55">
        <v>50</v>
      </c>
      <c r="J676" s="55">
        <v>129</v>
      </c>
      <c r="K676" s="55">
        <v>65</v>
      </c>
      <c r="L676" s="55">
        <v>38</v>
      </c>
      <c r="M676" s="55">
        <v>94</v>
      </c>
      <c r="N676" s="55">
        <v>162</v>
      </c>
      <c r="O676" s="55">
        <v>17</v>
      </c>
      <c r="P676" s="55">
        <v>56</v>
      </c>
      <c r="Q676" s="55">
        <v>365</v>
      </c>
      <c r="R676" s="47" t="s">
        <v>333</v>
      </c>
      <c r="S676" s="56" t="s">
        <v>334</v>
      </c>
      <c r="T676" s="50">
        <f t="shared" si="21"/>
        <v>4.5666438520715591</v>
      </c>
      <c r="U676" s="51">
        <f t="shared" si="22"/>
        <v>0.31336310112915033</v>
      </c>
      <c r="V676" s="44"/>
    </row>
    <row r="677" spans="1:22" x14ac:dyDescent="0.25">
      <c r="A677" s="47">
        <v>2004</v>
      </c>
      <c r="B677" s="47" t="s">
        <v>332</v>
      </c>
      <c r="C677" s="47" t="s">
        <v>228</v>
      </c>
      <c r="D677" s="55">
        <v>5195</v>
      </c>
      <c r="E677" s="55">
        <v>4819</v>
      </c>
      <c r="F677" s="55">
        <v>376</v>
      </c>
      <c r="G677" s="55">
        <v>269</v>
      </c>
      <c r="H677" s="55">
        <v>4360</v>
      </c>
      <c r="I677" s="55">
        <v>55</v>
      </c>
      <c r="J677" s="55">
        <v>135</v>
      </c>
      <c r="K677" s="55">
        <v>60</v>
      </c>
      <c r="L677" s="55">
        <v>36</v>
      </c>
      <c r="M677" s="55">
        <v>99</v>
      </c>
      <c r="N677" s="55">
        <v>164</v>
      </c>
      <c r="O677" s="55">
        <v>16</v>
      </c>
      <c r="P677" s="55">
        <v>59</v>
      </c>
      <c r="Q677" s="55">
        <v>366</v>
      </c>
      <c r="R677" s="47" t="s">
        <v>333</v>
      </c>
      <c r="S677" s="56" t="s">
        <v>334</v>
      </c>
      <c r="T677" s="50">
        <f t="shared" si="21"/>
        <v>4.6459513802083334</v>
      </c>
      <c r="U677" s="51">
        <f t="shared" si="22"/>
        <v>0.3188051837098958</v>
      </c>
      <c r="V677" s="44"/>
    </row>
    <row r="678" spans="1:22" x14ac:dyDescent="0.25">
      <c r="A678" s="47">
        <v>2005</v>
      </c>
      <c r="B678" s="47" t="s">
        <v>332</v>
      </c>
      <c r="C678" s="47" t="s">
        <v>228</v>
      </c>
      <c r="D678" s="55">
        <v>5993</v>
      </c>
      <c r="E678" s="55">
        <v>5558</v>
      </c>
      <c r="F678" s="55">
        <v>435</v>
      </c>
      <c r="G678" s="55">
        <v>344</v>
      </c>
      <c r="H678" s="55">
        <v>4995</v>
      </c>
      <c r="I678" s="55">
        <v>60</v>
      </c>
      <c r="J678" s="55">
        <v>159</v>
      </c>
      <c r="K678" s="55">
        <v>91</v>
      </c>
      <c r="L678" s="55">
        <v>47</v>
      </c>
      <c r="M678" s="55">
        <v>103</v>
      </c>
      <c r="N678" s="55">
        <v>179</v>
      </c>
      <c r="O678" s="55">
        <v>16</v>
      </c>
      <c r="P678" s="55">
        <v>54</v>
      </c>
      <c r="Q678" s="55">
        <v>365</v>
      </c>
      <c r="R678" s="47" t="s">
        <v>333</v>
      </c>
      <c r="S678" s="56" t="s">
        <v>334</v>
      </c>
      <c r="T678" s="50">
        <f t="shared" si="21"/>
        <v>4.4086241191899003</v>
      </c>
      <c r="U678" s="51">
        <f t="shared" si="22"/>
        <v>0.34998964726218817</v>
      </c>
      <c r="V678" s="44"/>
    </row>
    <row r="679" spans="1:22" x14ac:dyDescent="0.25">
      <c r="A679" s="47">
        <v>2006</v>
      </c>
      <c r="B679" s="47" t="s">
        <v>332</v>
      </c>
      <c r="C679" s="47" t="s">
        <v>228</v>
      </c>
      <c r="D679" s="55">
        <v>6086</v>
      </c>
      <c r="E679" s="55">
        <v>5652</v>
      </c>
      <c r="F679" s="55">
        <v>434</v>
      </c>
      <c r="G679" s="55">
        <v>309</v>
      </c>
      <c r="H679" s="55">
        <v>5080</v>
      </c>
      <c r="I679" s="55">
        <v>70</v>
      </c>
      <c r="J679" s="55">
        <v>192</v>
      </c>
      <c r="K679" s="55">
        <v>82</v>
      </c>
      <c r="L679" s="55">
        <v>43</v>
      </c>
      <c r="M679" s="55">
        <v>99</v>
      </c>
      <c r="N679" s="55">
        <v>189</v>
      </c>
      <c r="O679" s="55">
        <v>20</v>
      </c>
      <c r="P679" s="55">
        <v>59</v>
      </c>
      <c r="Q679" s="55">
        <v>365</v>
      </c>
      <c r="R679" s="47" t="s">
        <v>333</v>
      </c>
      <c r="S679" s="56" t="s">
        <v>334</v>
      </c>
      <c r="T679" s="50">
        <f t="shared" si="21"/>
        <v>4.4976697792247036</v>
      </c>
      <c r="U679" s="51">
        <f t="shared" si="22"/>
        <v>0.35623793486349264</v>
      </c>
      <c r="V679" s="44"/>
    </row>
    <row r="680" spans="1:22" x14ac:dyDescent="0.25">
      <c r="A680" s="59">
        <v>2007</v>
      </c>
      <c r="B680" s="59" t="s">
        <v>332</v>
      </c>
      <c r="C680" s="59" t="s">
        <v>228</v>
      </c>
      <c r="D680" s="60">
        <v>6370</v>
      </c>
      <c r="E680" s="60">
        <v>5949</v>
      </c>
      <c r="F680" s="60">
        <v>420</v>
      </c>
      <c r="G680" s="60">
        <v>276</v>
      </c>
      <c r="H680" s="60">
        <v>5395</v>
      </c>
      <c r="I680" s="60">
        <v>75</v>
      </c>
      <c r="J680" s="60">
        <v>204</v>
      </c>
      <c r="K680" s="60">
        <v>72</v>
      </c>
      <c r="L680" s="60">
        <v>40</v>
      </c>
      <c r="M680" s="60">
        <v>83</v>
      </c>
      <c r="N680" s="60">
        <v>194</v>
      </c>
      <c r="O680" s="60">
        <v>32</v>
      </c>
      <c r="P680" s="60">
        <v>58</v>
      </c>
      <c r="Q680" s="60">
        <v>331</v>
      </c>
      <c r="R680" s="59" t="s">
        <v>333</v>
      </c>
      <c r="S680" s="61" t="s">
        <v>334</v>
      </c>
      <c r="T680" s="50">
        <f t="shared" si="21"/>
        <v>4.5043456219380928</v>
      </c>
      <c r="U680" s="51">
        <f t="shared" si="22"/>
        <v>0.34525809192155482</v>
      </c>
      <c r="V680" s="44"/>
    </row>
    <row r="681" spans="1:22" x14ac:dyDescent="0.25">
      <c r="A681" s="47">
        <v>2008</v>
      </c>
      <c r="B681" s="47" t="s">
        <v>332</v>
      </c>
      <c r="C681" s="47" t="s">
        <v>228</v>
      </c>
      <c r="D681" s="55">
        <v>5756</v>
      </c>
      <c r="E681" s="55">
        <v>5400</v>
      </c>
      <c r="F681" s="55">
        <v>355</v>
      </c>
      <c r="G681" s="55">
        <v>451</v>
      </c>
      <c r="H681" s="55">
        <v>4707</v>
      </c>
      <c r="I681" s="55">
        <v>66</v>
      </c>
      <c r="J681" s="55">
        <v>177</v>
      </c>
      <c r="K681" s="55">
        <v>57</v>
      </c>
      <c r="L681" s="55">
        <v>31</v>
      </c>
      <c r="M681" s="55">
        <v>64</v>
      </c>
      <c r="N681" s="55">
        <v>176</v>
      </c>
      <c r="O681" s="55">
        <v>28</v>
      </c>
      <c r="P681" s="55">
        <v>57</v>
      </c>
      <c r="Q681" s="55">
        <v>366</v>
      </c>
      <c r="R681" s="47" t="s">
        <v>333</v>
      </c>
      <c r="S681" s="56" t="s">
        <v>334</v>
      </c>
      <c r="T681" s="50">
        <f t="shared" si="21"/>
        <v>4.585760604344058</v>
      </c>
      <c r="U681" s="51">
        <f t="shared" si="22"/>
        <v>0.29709996515394066</v>
      </c>
      <c r="V681" s="44"/>
    </row>
    <row r="682" spans="1:22" x14ac:dyDescent="0.25">
      <c r="A682" s="59">
        <v>2009</v>
      </c>
      <c r="B682" s="59" t="s">
        <v>332</v>
      </c>
      <c r="C682" s="59" t="s">
        <v>228</v>
      </c>
      <c r="D682" s="60">
        <v>6235</v>
      </c>
      <c r="E682" s="60">
        <v>5847</v>
      </c>
      <c r="F682" s="60">
        <v>388</v>
      </c>
      <c r="G682" s="60">
        <v>292</v>
      </c>
      <c r="H682" s="60">
        <v>5276</v>
      </c>
      <c r="I682" s="60">
        <v>72</v>
      </c>
      <c r="J682" s="60">
        <v>207</v>
      </c>
      <c r="K682" s="60">
        <v>65</v>
      </c>
      <c r="L682" s="60">
        <v>36</v>
      </c>
      <c r="M682" s="60">
        <v>66</v>
      </c>
      <c r="N682" s="60">
        <v>187</v>
      </c>
      <c r="O682" s="60">
        <v>34</v>
      </c>
      <c r="P682" s="60">
        <v>58</v>
      </c>
      <c r="Q682" s="60">
        <v>365</v>
      </c>
      <c r="R682" s="59" t="s">
        <v>333</v>
      </c>
      <c r="S682" s="61" t="s">
        <v>334</v>
      </c>
      <c r="T682" s="50">
        <f t="shared" si="21"/>
        <v>4.5021092743234528</v>
      </c>
      <c r="U682" s="51">
        <f t="shared" si="22"/>
        <v>0.31879435771484366</v>
      </c>
      <c r="V682" s="44"/>
    </row>
    <row r="683" spans="1:22" x14ac:dyDescent="0.25">
      <c r="A683" s="59">
        <v>2010</v>
      </c>
      <c r="B683" s="59" t="s">
        <v>332</v>
      </c>
      <c r="C683" s="59" t="s">
        <v>228</v>
      </c>
      <c r="D683" s="60">
        <v>6080</v>
      </c>
      <c r="E683" s="60">
        <v>5673</v>
      </c>
      <c r="F683" s="60">
        <v>407</v>
      </c>
      <c r="G683" s="60">
        <v>266</v>
      </c>
      <c r="H683" s="60">
        <v>5127</v>
      </c>
      <c r="I683" s="60">
        <v>74</v>
      </c>
      <c r="J683" s="60">
        <v>206</v>
      </c>
      <c r="K683" s="60">
        <v>67</v>
      </c>
      <c r="L683" s="60">
        <v>39</v>
      </c>
      <c r="M683" s="60">
        <v>73</v>
      </c>
      <c r="N683" s="60">
        <v>193</v>
      </c>
      <c r="O683" s="60">
        <v>34</v>
      </c>
      <c r="P683" s="60">
        <v>57</v>
      </c>
      <c r="Q683" s="60">
        <v>365</v>
      </c>
      <c r="R683" s="59" t="s">
        <v>333</v>
      </c>
      <c r="S683" s="61" t="s">
        <v>334</v>
      </c>
      <c r="T683" s="50">
        <f t="shared" si="21"/>
        <v>4.5158658663745008</v>
      </c>
      <c r="U683" s="51">
        <f t="shared" si="22"/>
        <v>0.33542722688963195</v>
      </c>
      <c r="V683" s="44"/>
    </row>
    <row r="684" spans="1:22" x14ac:dyDescent="0.25">
      <c r="A684" s="47">
        <v>2011</v>
      </c>
      <c r="B684" s="47" t="s">
        <v>332</v>
      </c>
      <c r="C684" s="47" t="s">
        <v>228</v>
      </c>
      <c r="D684" s="55">
        <v>6265</v>
      </c>
      <c r="E684" s="55">
        <v>5847</v>
      </c>
      <c r="F684" s="55">
        <v>418</v>
      </c>
      <c r="G684" s="55">
        <v>289</v>
      </c>
      <c r="H684" s="55">
        <v>5271</v>
      </c>
      <c r="I684" s="55">
        <v>75</v>
      </c>
      <c r="J684" s="55">
        <v>213</v>
      </c>
      <c r="K684" s="55">
        <v>75</v>
      </c>
      <c r="L684" s="55">
        <v>41</v>
      </c>
      <c r="M684" s="55">
        <v>69</v>
      </c>
      <c r="N684" s="55">
        <v>197</v>
      </c>
      <c r="O684" s="55">
        <v>35</v>
      </c>
      <c r="P684" s="55">
        <v>62</v>
      </c>
      <c r="Q684" s="55">
        <v>365</v>
      </c>
      <c r="R684" s="47" t="s">
        <v>333</v>
      </c>
      <c r="S684" s="56" t="s">
        <v>334</v>
      </c>
      <c r="T684" s="50">
        <f t="shared" si="21"/>
        <v>4.4433450690619374</v>
      </c>
      <c r="U684" s="51">
        <f t="shared" si="22"/>
        <v>0.33896057859338985</v>
      </c>
      <c r="V684" s="44"/>
    </row>
    <row r="685" spans="1:22" x14ac:dyDescent="0.25">
      <c r="A685" s="47">
        <v>2012</v>
      </c>
      <c r="B685" s="47" t="s">
        <v>332</v>
      </c>
      <c r="C685" s="47" t="s">
        <v>228</v>
      </c>
      <c r="D685" s="55">
        <v>6750</v>
      </c>
      <c r="E685" s="55">
        <v>6326</v>
      </c>
      <c r="F685" s="55">
        <v>423</v>
      </c>
      <c r="G685" s="55">
        <v>289</v>
      </c>
      <c r="H685" s="55">
        <v>5730</v>
      </c>
      <c r="I685" s="55">
        <v>77</v>
      </c>
      <c r="J685" s="55">
        <v>231</v>
      </c>
      <c r="K685" s="55">
        <v>83</v>
      </c>
      <c r="L685" s="55">
        <v>43</v>
      </c>
      <c r="M685" s="55">
        <v>69</v>
      </c>
      <c r="N685" s="55">
        <v>193</v>
      </c>
      <c r="O685" s="55">
        <v>36</v>
      </c>
      <c r="P685" s="55">
        <v>71</v>
      </c>
      <c r="Q685" s="55">
        <v>366</v>
      </c>
      <c r="R685" s="47" t="s">
        <v>333</v>
      </c>
      <c r="S685" s="56" t="s">
        <v>334</v>
      </c>
      <c r="T685" s="50">
        <f t="shared" si="21"/>
        <v>4.3491992734513198</v>
      </c>
      <c r="U685" s="51">
        <f t="shared" si="22"/>
        <v>0.33574731091225823</v>
      </c>
      <c r="V685" s="44"/>
    </row>
    <row r="686" spans="1:22" x14ac:dyDescent="0.25">
      <c r="A686" s="47">
        <v>2013</v>
      </c>
      <c r="B686" s="47" t="s">
        <v>332</v>
      </c>
      <c r="C686" s="47" t="s">
        <v>228</v>
      </c>
      <c r="D686" s="55">
        <v>6663</v>
      </c>
      <c r="E686" s="55">
        <v>6230</v>
      </c>
      <c r="F686" s="55">
        <v>433</v>
      </c>
      <c r="G686" s="55">
        <v>278</v>
      </c>
      <c r="H686" s="55">
        <v>5629</v>
      </c>
      <c r="I686" s="55">
        <v>79</v>
      </c>
      <c r="J686" s="55">
        <v>244</v>
      </c>
      <c r="K686" s="55">
        <v>87</v>
      </c>
      <c r="L686" s="55">
        <v>47</v>
      </c>
      <c r="M686" s="55">
        <v>68</v>
      </c>
      <c r="N686" s="55">
        <v>196</v>
      </c>
      <c r="O686" s="55">
        <v>36</v>
      </c>
      <c r="P686" s="55">
        <v>68</v>
      </c>
      <c r="Q686" s="55">
        <v>365</v>
      </c>
      <c r="R686" s="47" t="s">
        <v>333</v>
      </c>
      <c r="S686" s="56" t="s">
        <v>334</v>
      </c>
      <c r="T686" s="50">
        <f t="shared" si="21"/>
        <v>4.3216992271880397</v>
      </c>
      <c r="U686" s="51">
        <f t="shared" si="22"/>
        <v>0.34151147718046687</v>
      </c>
      <c r="V686" s="44"/>
    </row>
    <row r="687" spans="1:22" x14ac:dyDescent="0.25">
      <c r="A687" s="59">
        <v>2014</v>
      </c>
      <c r="B687" s="59" t="s">
        <v>332</v>
      </c>
      <c r="C687" s="59" t="s">
        <v>228</v>
      </c>
      <c r="D687" s="60">
        <v>6719</v>
      </c>
      <c r="E687" s="60">
        <v>6337</v>
      </c>
      <c r="F687" s="60">
        <v>382</v>
      </c>
      <c r="G687" s="60">
        <v>1020</v>
      </c>
      <c r="H687" s="60">
        <v>5085</v>
      </c>
      <c r="I687" s="60">
        <v>69</v>
      </c>
      <c r="J687" s="60">
        <v>162</v>
      </c>
      <c r="K687" s="60">
        <v>72</v>
      </c>
      <c r="L687" s="60">
        <v>37</v>
      </c>
      <c r="M687" s="60">
        <v>61</v>
      </c>
      <c r="N687" s="60">
        <v>175</v>
      </c>
      <c r="O687" s="60">
        <v>37</v>
      </c>
      <c r="P687" s="60">
        <v>59</v>
      </c>
      <c r="Q687" s="60">
        <v>365</v>
      </c>
      <c r="R687" s="59" t="s">
        <v>333</v>
      </c>
      <c r="S687" s="61" t="s">
        <v>334</v>
      </c>
      <c r="T687" s="50">
        <f t="shared" si="21"/>
        <v>4.3494921395666308</v>
      </c>
      <c r="U687" s="51">
        <f t="shared" si="22"/>
        <v>0.30322484450988763</v>
      </c>
      <c r="V687" s="44"/>
    </row>
    <row r="688" spans="1:22" x14ac:dyDescent="0.25">
      <c r="A688" s="59">
        <v>2015</v>
      </c>
      <c r="B688" s="59" t="s">
        <v>332</v>
      </c>
      <c r="C688" s="59" t="s">
        <v>228</v>
      </c>
      <c r="D688" s="60">
        <v>7213</v>
      </c>
      <c r="E688" s="60">
        <v>6785</v>
      </c>
      <c r="F688" s="60">
        <v>429</v>
      </c>
      <c r="G688" s="60">
        <v>201</v>
      </c>
      <c r="H688" s="60">
        <v>6338</v>
      </c>
      <c r="I688" s="60">
        <v>104</v>
      </c>
      <c r="J688" s="60">
        <v>141</v>
      </c>
      <c r="K688" s="60">
        <v>97</v>
      </c>
      <c r="L688" s="60">
        <v>39</v>
      </c>
      <c r="M688" s="60">
        <v>61</v>
      </c>
      <c r="N688" s="60">
        <v>190</v>
      </c>
      <c r="O688" s="60">
        <v>41</v>
      </c>
      <c r="P688" s="60">
        <v>62</v>
      </c>
      <c r="Q688" s="60">
        <v>365</v>
      </c>
      <c r="R688" s="59" t="s">
        <v>333</v>
      </c>
      <c r="S688" s="61" t="s">
        <v>334</v>
      </c>
      <c r="T688" s="50">
        <f t="shared" si="21"/>
        <v>4.1793268307124336</v>
      </c>
      <c r="U688" s="51">
        <f t="shared" si="22"/>
        <v>0.32720994589355318</v>
      </c>
      <c r="V688" s="44"/>
    </row>
    <row r="689" spans="1:22" x14ac:dyDescent="0.25">
      <c r="A689" s="47">
        <v>2016</v>
      </c>
      <c r="B689" s="47" t="s">
        <v>332</v>
      </c>
      <c r="C689" s="47" t="s">
        <v>228</v>
      </c>
      <c r="D689" s="55">
        <v>7345</v>
      </c>
      <c r="E689" s="55">
        <v>6908</v>
      </c>
      <c r="F689" s="55">
        <v>436</v>
      </c>
      <c r="G689" s="55">
        <v>204</v>
      </c>
      <c r="H689" s="55">
        <v>6451</v>
      </c>
      <c r="I689" s="55">
        <v>105</v>
      </c>
      <c r="J689" s="55">
        <v>150</v>
      </c>
      <c r="K689" s="55">
        <v>96</v>
      </c>
      <c r="L689" s="55">
        <v>40</v>
      </c>
      <c r="M689" s="55">
        <v>57</v>
      </c>
      <c r="N689" s="55">
        <v>204</v>
      </c>
      <c r="O689" s="55">
        <v>40</v>
      </c>
      <c r="P689" s="55">
        <v>61</v>
      </c>
      <c r="Q689" s="55">
        <v>366</v>
      </c>
      <c r="R689" s="47" t="s">
        <v>333</v>
      </c>
      <c r="S689" s="56" t="s">
        <v>334</v>
      </c>
      <c r="T689" s="50">
        <f t="shared" si="21"/>
        <v>4.2451094219286327</v>
      </c>
      <c r="U689" s="51">
        <f t="shared" si="22"/>
        <v>0.33778335670286125</v>
      </c>
      <c r="V689" s="44"/>
    </row>
    <row r="690" spans="1:22" x14ac:dyDescent="0.25">
      <c r="A690" s="47">
        <v>2017</v>
      </c>
      <c r="B690" s="47" t="s">
        <v>332</v>
      </c>
      <c r="C690" s="47" t="s">
        <v>228</v>
      </c>
      <c r="D690" s="55">
        <v>7457</v>
      </c>
      <c r="E690" s="55">
        <v>6995</v>
      </c>
      <c r="F690" s="55">
        <v>462</v>
      </c>
      <c r="G690" s="55">
        <v>201</v>
      </c>
      <c r="H690" s="55">
        <v>6524</v>
      </c>
      <c r="I690" s="55">
        <v>112</v>
      </c>
      <c r="J690" s="55">
        <v>158</v>
      </c>
      <c r="K690" s="55">
        <v>98</v>
      </c>
      <c r="L690" s="55">
        <v>40</v>
      </c>
      <c r="M690" s="55">
        <v>58</v>
      </c>
      <c r="N690" s="55">
        <v>225</v>
      </c>
      <c r="O690" s="55">
        <v>40</v>
      </c>
      <c r="P690" s="55">
        <v>61</v>
      </c>
      <c r="Q690" s="55">
        <v>365</v>
      </c>
      <c r="R690" s="47" t="s">
        <v>333</v>
      </c>
      <c r="S690" s="56" t="s">
        <v>334</v>
      </c>
      <c r="T690" s="50">
        <f t="shared" si="21"/>
        <v>4.3194020302331895</v>
      </c>
      <c r="U690" s="51">
        <f t="shared" si="22"/>
        <v>0.36419038217911137</v>
      </c>
      <c r="V690" s="44"/>
    </row>
    <row r="691" spans="1:22" x14ac:dyDescent="0.25">
      <c r="A691" s="47">
        <v>2018</v>
      </c>
      <c r="B691" s="47" t="s">
        <v>332</v>
      </c>
      <c r="C691" s="47" t="s">
        <v>228</v>
      </c>
      <c r="D691" s="55">
        <v>7473</v>
      </c>
      <c r="E691" s="55">
        <v>6961</v>
      </c>
      <c r="F691" s="55">
        <v>512</v>
      </c>
      <c r="G691" s="55">
        <v>214</v>
      </c>
      <c r="H691" s="55">
        <v>6450</v>
      </c>
      <c r="I691" s="55">
        <v>125</v>
      </c>
      <c r="J691" s="55">
        <v>172</v>
      </c>
      <c r="K691" s="55">
        <v>111</v>
      </c>
      <c r="L691" s="55">
        <v>50</v>
      </c>
      <c r="M691" s="55">
        <v>69</v>
      </c>
      <c r="N691" s="55">
        <v>229</v>
      </c>
      <c r="O691" s="55">
        <v>53</v>
      </c>
      <c r="P691" s="55">
        <v>61</v>
      </c>
      <c r="Q691" s="55">
        <v>365</v>
      </c>
      <c r="R691" s="47" t="s">
        <v>333</v>
      </c>
      <c r="S691" s="56" t="s">
        <v>334</v>
      </c>
      <c r="T691" s="50">
        <f t="shared" si="21"/>
        <v>4.1897018861770627</v>
      </c>
      <c r="U691" s="51">
        <f t="shared" si="22"/>
        <v>0.3914857442443847</v>
      </c>
      <c r="V691" s="44"/>
    </row>
    <row r="692" spans="1:22" x14ac:dyDescent="0.25">
      <c r="A692" s="47">
        <v>2019</v>
      </c>
      <c r="B692" s="47" t="s">
        <v>332</v>
      </c>
      <c r="C692" s="47" t="s">
        <v>228</v>
      </c>
      <c r="D692" s="55">
        <v>6862</v>
      </c>
      <c r="E692" s="55">
        <v>6381</v>
      </c>
      <c r="F692" s="55">
        <v>482</v>
      </c>
      <c r="G692" s="55">
        <v>34</v>
      </c>
      <c r="H692" s="55">
        <v>6134</v>
      </c>
      <c r="I692" s="55">
        <v>88</v>
      </c>
      <c r="J692" s="55">
        <v>126</v>
      </c>
      <c r="K692" s="55">
        <v>102</v>
      </c>
      <c r="L692" s="55">
        <v>47</v>
      </c>
      <c r="M692" s="55">
        <v>67</v>
      </c>
      <c r="N692" s="55">
        <v>213</v>
      </c>
      <c r="O692" s="55">
        <v>53</v>
      </c>
      <c r="P692" s="55">
        <v>61</v>
      </c>
      <c r="Q692" s="55">
        <v>126</v>
      </c>
      <c r="R692" s="47" t="s">
        <v>333</v>
      </c>
      <c r="S692" s="56" t="s">
        <v>334</v>
      </c>
      <c r="T692" s="50">
        <f t="shared" si="21"/>
        <v>4.1857605714916692</v>
      </c>
      <c r="U692" s="51">
        <f t="shared" si="22"/>
        <v>0.36820042867126468</v>
      </c>
      <c r="V692" s="44"/>
    </row>
    <row r="693" spans="1:22" x14ac:dyDescent="0.25">
      <c r="A693" s="59">
        <v>2020</v>
      </c>
      <c r="B693" s="59" t="s">
        <v>332</v>
      </c>
      <c r="C693" s="59" t="s">
        <v>228</v>
      </c>
      <c r="D693" s="60">
        <v>4339</v>
      </c>
      <c r="E693" s="60">
        <v>3893</v>
      </c>
      <c r="F693" s="60">
        <v>432</v>
      </c>
      <c r="G693" s="60">
        <v>160</v>
      </c>
      <c r="H693" s="60">
        <v>3486</v>
      </c>
      <c r="I693" s="60">
        <v>57</v>
      </c>
      <c r="J693" s="60">
        <v>190</v>
      </c>
      <c r="K693" s="60">
        <v>41</v>
      </c>
      <c r="L693" s="60">
        <v>30</v>
      </c>
      <c r="M693" s="60">
        <v>17</v>
      </c>
      <c r="N693" s="60">
        <v>306</v>
      </c>
      <c r="O693" s="60">
        <v>39</v>
      </c>
      <c r="P693" s="60">
        <v>56</v>
      </c>
      <c r="Q693" s="60">
        <v>340</v>
      </c>
      <c r="R693" s="59" t="s">
        <v>333</v>
      </c>
      <c r="S693" s="61" t="s">
        <v>334</v>
      </c>
      <c r="T693" s="50">
        <f t="shared" si="21"/>
        <v>5.0554324784840503</v>
      </c>
      <c r="U693" s="51">
        <f t="shared" si="22"/>
        <v>0.39857029660368254</v>
      </c>
      <c r="V693" s="44"/>
    </row>
    <row r="694" spans="1:22" x14ac:dyDescent="0.25">
      <c r="A694" s="59">
        <v>2021</v>
      </c>
      <c r="B694" s="59" t="s">
        <v>332</v>
      </c>
      <c r="C694" s="59" t="s">
        <v>228</v>
      </c>
      <c r="D694" s="60">
        <v>4195</v>
      </c>
      <c r="E694" s="60">
        <v>3715</v>
      </c>
      <c r="F694" s="60">
        <v>468</v>
      </c>
      <c r="G694" s="60">
        <v>177</v>
      </c>
      <c r="H694" s="60">
        <v>3262</v>
      </c>
      <c r="I694" s="60">
        <v>61</v>
      </c>
      <c r="J694" s="60">
        <v>215</v>
      </c>
      <c r="K694" s="60">
        <v>46</v>
      </c>
      <c r="L694" s="60">
        <v>37</v>
      </c>
      <c r="M694" s="60">
        <v>18</v>
      </c>
      <c r="N694" s="60">
        <v>316</v>
      </c>
      <c r="O694" s="60">
        <v>52</v>
      </c>
      <c r="P694" s="60">
        <v>56</v>
      </c>
      <c r="Q694" s="60">
        <v>351</v>
      </c>
      <c r="R694" s="59" t="s">
        <v>333</v>
      </c>
      <c r="S694" s="61" t="s">
        <v>334</v>
      </c>
      <c r="T694" s="50">
        <f t="shared" si="21"/>
        <v>4.9243740135469425</v>
      </c>
      <c r="U694" s="51">
        <f t="shared" si="22"/>
        <v>0.42059078449704435</v>
      </c>
      <c r="V694" s="44"/>
    </row>
    <row r="695" spans="1:22" x14ac:dyDescent="0.25">
      <c r="A695" s="59">
        <v>2022</v>
      </c>
      <c r="B695" s="59" t="s">
        <v>332</v>
      </c>
      <c r="C695" s="59" t="s">
        <v>228</v>
      </c>
      <c r="D695" s="60">
        <v>5744</v>
      </c>
      <c r="E695" s="60">
        <v>5272</v>
      </c>
      <c r="F695" s="60">
        <v>468</v>
      </c>
      <c r="G695" s="60">
        <v>253</v>
      </c>
      <c r="H695" s="60">
        <v>4690</v>
      </c>
      <c r="I695" s="60">
        <v>75</v>
      </c>
      <c r="J695" s="60">
        <v>253</v>
      </c>
      <c r="K695" s="60">
        <v>50</v>
      </c>
      <c r="L695" s="60">
        <v>44</v>
      </c>
      <c r="M695" s="60">
        <v>17</v>
      </c>
      <c r="N695" s="60">
        <v>300</v>
      </c>
      <c r="O695" s="60">
        <v>57</v>
      </c>
      <c r="P695" s="60">
        <v>58</v>
      </c>
      <c r="Q695" s="60">
        <v>365</v>
      </c>
      <c r="R695" s="59" t="s">
        <v>333</v>
      </c>
      <c r="S695" s="61" t="s">
        <v>334</v>
      </c>
      <c r="T695" s="50">
        <f t="shared" si="21"/>
        <v>4.7957363656850962</v>
      </c>
      <c r="U695" s="51">
        <f t="shared" si="22"/>
        <v>0.40960384299316405</v>
      </c>
      <c r="V695" s="44"/>
    </row>
    <row r="696" spans="1:22" ht="13.8" thickBot="1" x14ac:dyDescent="0.3">
      <c r="A696" s="66">
        <v>2023</v>
      </c>
      <c r="B696" s="66" t="s">
        <v>332</v>
      </c>
      <c r="C696" s="66" t="s">
        <v>228</v>
      </c>
      <c r="D696" s="67">
        <v>6494</v>
      </c>
      <c r="E696" s="67">
        <v>6031</v>
      </c>
      <c r="F696" s="67">
        <v>458</v>
      </c>
      <c r="G696" s="67">
        <v>283</v>
      </c>
      <c r="H696" s="67">
        <v>5395</v>
      </c>
      <c r="I696" s="67">
        <v>79</v>
      </c>
      <c r="J696" s="67">
        <v>274</v>
      </c>
      <c r="K696" s="67">
        <v>54</v>
      </c>
      <c r="L696" s="67">
        <v>46</v>
      </c>
      <c r="M696" s="67">
        <v>17</v>
      </c>
      <c r="N696" s="67">
        <v>281</v>
      </c>
      <c r="O696" s="67">
        <v>59</v>
      </c>
      <c r="P696" s="67">
        <v>57</v>
      </c>
      <c r="Q696" s="67">
        <v>364</v>
      </c>
      <c r="R696" s="66" t="s">
        <v>333</v>
      </c>
      <c r="S696" s="68" t="s">
        <v>334</v>
      </c>
      <c r="T696" s="50">
        <f t="shared" si="21"/>
        <v>4.6866796501042813</v>
      </c>
      <c r="U696" s="51">
        <f t="shared" si="22"/>
        <v>0.39173611855396628</v>
      </c>
      <c r="V696" s="44"/>
    </row>
    <row r="697" spans="1:22" x14ac:dyDescent="0.25">
      <c r="A697" s="46">
        <v>2002</v>
      </c>
      <c r="B697" s="46" t="s">
        <v>335</v>
      </c>
      <c r="C697" s="46" t="s">
        <v>228</v>
      </c>
      <c r="D697" s="48">
        <v>3335</v>
      </c>
      <c r="E697" s="48">
        <v>3083</v>
      </c>
      <c r="F697" s="48">
        <v>252</v>
      </c>
      <c r="G697" s="48">
        <v>248</v>
      </c>
      <c r="H697" s="48">
        <v>2712</v>
      </c>
      <c r="I697" s="48">
        <v>35</v>
      </c>
      <c r="J697" s="48">
        <v>87</v>
      </c>
      <c r="K697" s="48">
        <v>71</v>
      </c>
      <c r="L697" s="48">
        <v>30</v>
      </c>
      <c r="M697" s="48">
        <v>37</v>
      </c>
      <c r="N697" s="48">
        <v>83</v>
      </c>
      <c r="O697" s="48">
        <v>31</v>
      </c>
      <c r="P697" s="48">
        <v>56</v>
      </c>
      <c r="Q697" s="48">
        <v>365</v>
      </c>
      <c r="R697" s="46" t="s">
        <v>336</v>
      </c>
      <c r="S697" s="49" t="s">
        <v>337</v>
      </c>
      <c r="T697" s="50">
        <f t="shared" si="21"/>
        <v>3.6954208422464041</v>
      </c>
      <c r="U697" s="51">
        <f t="shared" si="22"/>
        <v>0.16995240453491212</v>
      </c>
      <c r="V697" s="52">
        <f>IF(SLOPE(U697:U718,A697:A718)&gt;0,SLOPE(U697:U718,A697:A718),0)</f>
        <v>0</v>
      </c>
    </row>
    <row r="698" spans="1:22" x14ac:dyDescent="0.25">
      <c r="A698" s="47">
        <v>2003</v>
      </c>
      <c r="B698" s="47" t="s">
        <v>335</v>
      </c>
      <c r="C698" s="47" t="s">
        <v>228</v>
      </c>
      <c r="D698" s="55">
        <v>3551</v>
      </c>
      <c r="E698" s="55">
        <v>3300</v>
      </c>
      <c r="F698" s="55">
        <v>252</v>
      </c>
      <c r="G698" s="55">
        <v>284</v>
      </c>
      <c r="H698" s="55">
        <v>2868</v>
      </c>
      <c r="I698" s="55">
        <v>39</v>
      </c>
      <c r="J698" s="55">
        <v>109</v>
      </c>
      <c r="K698" s="55">
        <v>72</v>
      </c>
      <c r="L698" s="55">
        <v>34</v>
      </c>
      <c r="M698" s="55">
        <v>39</v>
      </c>
      <c r="N698" s="55">
        <v>77</v>
      </c>
      <c r="O698" s="55">
        <v>29</v>
      </c>
      <c r="P698" s="55">
        <v>55</v>
      </c>
      <c r="Q698" s="55">
        <v>365</v>
      </c>
      <c r="R698" s="47" t="s">
        <v>336</v>
      </c>
      <c r="S698" s="56" t="s">
        <v>337</v>
      </c>
      <c r="T698" s="50">
        <f t="shared" si="21"/>
        <v>3.6539813694440979</v>
      </c>
      <c r="U698" s="51">
        <f t="shared" si="22"/>
        <v>0.16804660318073406</v>
      </c>
      <c r="V698" s="44"/>
    </row>
    <row r="699" spans="1:22" x14ac:dyDescent="0.25">
      <c r="A699" s="47">
        <v>2004</v>
      </c>
      <c r="B699" s="47" t="s">
        <v>335</v>
      </c>
      <c r="C699" s="47" t="s">
        <v>228</v>
      </c>
      <c r="D699" s="55">
        <v>3409</v>
      </c>
      <c r="E699" s="55">
        <v>3159</v>
      </c>
      <c r="F699" s="55">
        <v>250</v>
      </c>
      <c r="G699" s="55">
        <v>256</v>
      </c>
      <c r="H699" s="55">
        <v>2750</v>
      </c>
      <c r="I699" s="55">
        <v>41</v>
      </c>
      <c r="J699" s="55">
        <v>112</v>
      </c>
      <c r="K699" s="55">
        <v>64</v>
      </c>
      <c r="L699" s="55">
        <v>31</v>
      </c>
      <c r="M699" s="55">
        <v>43</v>
      </c>
      <c r="N699" s="55">
        <v>85</v>
      </c>
      <c r="O699" s="55">
        <v>28</v>
      </c>
      <c r="P699" s="55">
        <v>55</v>
      </c>
      <c r="Q699" s="55">
        <v>366</v>
      </c>
      <c r="R699" s="47" t="s">
        <v>336</v>
      </c>
      <c r="S699" s="56" t="s">
        <v>337</v>
      </c>
      <c r="T699" s="50">
        <f t="shared" si="21"/>
        <v>3.8557991228445587</v>
      </c>
      <c r="U699" s="51">
        <f t="shared" si="22"/>
        <v>0.175920834979783</v>
      </c>
      <c r="V699" s="44"/>
    </row>
    <row r="700" spans="1:22" x14ac:dyDescent="0.25">
      <c r="A700" s="47">
        <v>2005</v>
      </c>
      <c r="B700" s="47" t="s">
        <v>335</v>
      </c>
      <c r="C700" s="47" t="s">
        <v>228</v>
      </c>
      <c r="D700" s="55">
        <v>3473</v>
      </c>
      <c r="E700" s="55">
        <v>3218</v>
      </c>
      <c r="F700" s="55">
        <v>255</v>
      </c>
      <c r="G700" s="55">
        <v>254</v>
      </c>
      <c r="H700" s="55">
        <v>2800</v>
      </c>
      <c r="I700" s="55">
        <v>41</v>
      </c>
      <c r="J700" s="55">
        <v>123</v>
      </c>
      <c r="K700" s="55">
        <v>64</v>
      </c>
      <c r="L700" s="55">
        <v>31</v>
      </c>
      <c r="M700" s="55">
        <v>44</v>
      </c>
      <c r="N700" s="55">
        <v>90</v>
      </c>
      <c r="O700" s="55">
        <v>27</v>
      </c>
      <c r="P700" s="55">
        <v>55</v>
      </c>
      <c r="Q700" s="55">
        <v>365</v>
      </c>
      <c r="R700" s="47" t="s">
        <v>336</v>
      </c>
      <c r="S700" s="56" t="s">
        <v>337</v>
      </c>
      <c r="T700" s="50">
        <f t="shared" si="21"/>
        <v>3.91423442363739</v>
      </c>
      <c r="U700" s="51">
        <f t="shared" si="22"/>
        <v>0.18215868449002501</v>
      </c>
      <c r="V700" s="44"/>
    </row>
    <row r="701" spans="1:22" x14ac:dyDescent="0.25">
      <c r="A701" s="47">
        <v>2006</v>
      </c>
      <c r="B701" s="47" t="s">
        <v>335</v>
      </c>
      <c r="C701" s="47" t="s">
        <v>228</v>
      </c>
      <c r="D701" s="55">
        <v>3497</v>
      </c>
      <c r="E701" s="55">
        <v>3236</v>
      </c>
      <c r="F701" s="55">
        <v>261</v>
      </c>
      <c r="G701" s="55">
        <v>254</v>
      </c>
      <c r="H701" s="55">
        <v>2808</v>
      </c>
      <c r="I701" s="55">
        <v>44</v>
      </c>
      <c r="J701" s="55">
        <v>129</v>
      </c>
      <c r="K701" s="55">
        <v>65</v>
      </c>
      <c r="L701" s="55">
        <v>34</v>
      </c>
      <c r="M701" s="55">
        <v>44</v>
      </c>
      <c r="N701" s="55">
        <v>93</v>
      </c>
      <c r="O701" s="55">
        <v>26</v>
      </c>
      <c r="P701" s="55">
        <v>55</v>
      </c>
      <c r="Q701" s="55">
        <v>365</v>
      </c>
      <c r="R701" s="47" t="s">
        <v>336</v>
      </c>
      <c r="S701" s="56" t="s">
        <v>337</v>
      </c>
      <c r="T701" s="50">
        <f t="shared" si="21"/>
        <v>3.9345816715619035</v>
      </c>
      <c r="U701" s="51">
        <f t="shared" si="22"/>
        <v>0.18741396147067235</v>
      </c>
      <c r="V701" s="44"/>
    </row>
    <row r="702" spans="1:22" x14ac:dyDescent="0.25">
      <c r="A702" s="59">
        <v>2007</v>
      </c>
      <c r="B702" s="59" t="s">
        <v>335</v>
      </c>
      <c r="C702" s="59" t="s">
        <v>228</v>
      </c>
      <c r="D702" s="60">
        <v>3680</v>
      </c>
      <c r="E702" s="60">
        <v>3416</v>
      </c>
      <c r="F702" s="60">
        <v>264</v>
      </c>
      <c r="G702" s="60">
        <v>263</v>
      </c>
      <c r="H702" s="60">
        <v>2958</v>
      </c>
      <c r="I702" s="60">
        <v>47</v>
      </c>
      <c r="J702" s="60">
        <v>148</v>
      </c>
      <c r="K702" s="60">
        <v>66</v>
      </c>
      <c r="L702" s="60">
        <v>35</v>
      </c>
      <c r="M702" s="60">
        <v>41</v>
      </c>
      <c r="N702" s="60">
        <v>94</v>
      </c>
      <c r="O702" s="60">
        <v>28</v>
      </c>
      <c r="P702" s="60">
        <v>55</v>
      </c>
      <c r="Q702" s="60">
        <v>359</v>
      </c>
      <c r="R702" s="59" t="s">
        <v>336</v>
      </c>
      <c r="S702" s="61" t="s">
        <v>337</v>
      </c>
      <c r="T702" s="50">
        <f t="shared" si="21"/>
        <v>3.8993560929731892</v>
      </c>
      <c r="U702" s="51">
        <f t="shared" si="22"/>
        <v>0.18787097655944821</v>
      </c>
      <c r="V702" s="44"/>
    </row>
    <row r="703" spans="1:22" x14ac:dyDescent="0.25">
      <c r="A703" s="47">
        <v>2008</v>
      </c>
      <c r="B703" s="47" t="s">
        <v>335</v>
      </c>
      <c r="C703" s="47" t="s">
        <v>228</v>
      </c>
      <c r="D703" s="55">
        <v>3451</v>
      </c>
      <c r="E703" s="55">
        <v>3194</v>
      </c>
      <c r="F703" s="55">
        <v>257</v>
      </c>
      <c r="G703" s="55">
        <v>242</v>
      </c>
      <c r="H703" s="55">
        <v>2761</v>
      </c>
      <c r="I703" s="55">
        <v>46</v>
      </c>
      <c r="J703" s="55">
        <v>145</v>
      </c>
      <c r="K703" s="55">
        <v>72</v>
      </c>
      <c r="L703" s="55">
        <v>37</v>
      </c>
      <c r="M703" s="55">
        <v>36</v>
      </c>
      <c r="N703" s="55">
        <v>86</v>
      </c>
      <c r="O703" s="55">
        <v>26</v>
      </c>
      <c r="P703" s="55">
        <v>54</v>
      </c>
      <c r="Q703" s="55">
        <v>366</v>
      </c>
      <c r="R703" s="47" t="s">
        <v>336</v>
      </c>
      <c r="S703" s="56" t="s">
        <v>337</v>
      </c>
      <c r="T703" s="50">
        <f t="shared" si="21"/>
        <v>3.7461741026644573</v>
      </c>
      <c r="U703" s="51">
        <f t="shared" si="22"/>
        <v>0.17570493085021971</v>
      </c>
      <c r="V703" s="44"/>
    </row>
    <row r="704" spans="1:22" x14ac:dyDescent="0.25">
      <c r="A704" s="59">
        <v>2009</v>
      </c>
      <c r="B704" s="59" t="s">
        <v>335</v>
      </c>
      <c r="C704" s="59" t="s">
        <v>228</v>
      </c>
      <c r="D704" s="60">
        <v>3452</v>
      </c>
      <c r="E704" s="60">
        <v>3225</v>
      </c>
      <c r="F704" s="60">
        <v>227</v>
      </c>
      <c r="G704" s="60">
        <v>246</v>
      </c>
      <c r="H704" s="60">
        <v>2822</v>
      </c>
      <c r="I704" s="60">
        <v>27</v>
      </c>
      <c r="J704" s="60">
        <v>130</v>
      </c>
      <c r="K704" s="60">
        <v>53</v>
      </c>
      <c r="L704" s="60">
        <v>48</v>
      </c>
      <c r="M704" s="60">
        <v>35</v>
      </c>
      <c r="N704" s="60">
        <v>61</v>
      </c>
      <c r="O704" s="60">
        <v>29</v>
      </c>
      <c r="P704" s="60">
        <v>53</v>
      </c>
      <c r="Q704" s="60">
        <v>362</v>
      </c>
      <c r="R704" s="59" t="s">
        <v>336</v>
      </c>
      <c r="S704" s="61" t="s">
        <v>337</v>
      </c>
      <c r="T704" s="50">
        <f t="shared" si="21"/>
        <v>3.6954860342920353</v>
      </c>
      <c r="U704" s="51">
        <f t="shared" si="22"/>
        <v>0.15309474768563328</v>
      </c>
      <c r="V704" s="44"/>
    </row>
    <row r="705" spans="1:22" x14ac:dyDescent="0.25">
      <c r="A705" s="47">
        <v>2010</v>
      </c>
      <c r="B705" s="47" t="s">
        <v>335</v>
      </c>
      <c r="C705" s="47" t="s">
        <v>228</v>
      </c>
      <c r="D705" s="55">
        <v>3362</v>
      </c>
      <c r="E705" s="55">
        <v>3148</v>
      </c>
      <c r="F705" s="55">
        <v>215</v>
      </c>
      <c r="G705" s="55">
        <v>193</v>
      </c>
      <c r="H705" s="55">
        <v>2832</v>
      </c>
      <c r="I705" s="55">
        <v>11</v>
      </c>
      <c r="J705" s="55">
        <v>112</v>
      </c>
      <c r="K705" s="55">
        <v>42</v>
      </c>
      <c r="L705" s="55">
        <v>61</v>
      </c>
      <c r="M705" s="55">
        <v>35</v>
      </c>
      <c r="N705" s="55">
        <v>47</v>
      </c>
      <c r="O705" s="55">
        <v>29</v>
      </c>
      <c r="P705" s="55">
        <v>52</v>
      </c>
      <c r="Q705" s="55">
        <v>365</v>
      </c>
      <c r="R705" s="47" t="s">
        <v>336</v>
      </c>
      <c r="S705" s="56" t="s">
        <v>337</v>
      </c>
      <c r="T705" s="50">
        <f t="shared" ref="T705:T768" si="23">K705*$AE$2*$AH$2/SUM(K705:O705)+K705*$AE$3*$AI$2/SUM(K705:O705)+$AH$7*L705*$AH$4*$AE$4/SUM(K705:O705)+$AI$7*L705*$AH$4*$AE$6/SUM(K705:O705)+$AJ$7*L705*$AH$4*$AE$7/SUM(K705:O705)+$AK$7*L705*$AH$4*$AE$9/SUM(K705:O705)+L705*$AI$4*$AH$7*$AE$5/SUM(K705:O705)+L705*$AI$4*$AE$8*$AJ$7/SUM(K705:O705)+M705*$AH$4*$AE$10/SUM(K705:O705)+M705*$AI$4*$AE$11/SUM(K705:O705)+N705*$AH$4*$AE$12/SUM(K705:O705)+N705*$AI$4*$AE$13/SUM(K705:O705)+O705*$AE$17*$AK$17/SUM(K705:O705)+O705*$AE$16*$AJ$17/SUM(K705:O705)+O705*$AE$15*$AI$17/SUM(K705:O705)+O705*$AE$14*$AH$17/SUM(K705:O705)</f>
        <v>3.6878850177515332</v>
      </c>
      <c r="U705" s="51">
        <f t="shared" si="22"/>
        <v>0.14470338838402577</v>
      </c>
      <c r="V705" s="44"/>
    </row>
    <row r="706" spans="1:22" x14ac:dyDescent="0.25">
      <c r="A706" s="59">
        <v>2011</v>
      </c>
      <c r="B706" s="59" t="s">
        <v>335</v>
      </c>
      <c r="C706" s="59" t="s">
        <v>228</v>
      </c>
      <c r="D706" s="60">
        <v>3562</v>
      </c>
      <c r="E706" s="60">
        <v>3338</v>
      </c>
      <c r="F706" s="60">
        <v>223</v>
      </c>
      <c r="G706" s="60">
        <v>207</v>
      </c>
      <c r="H706" s="60">
        <v>3003</v>
      </c>
      <c r="I706" s="60">
        <v>10</v>
      </c>
      <c r="J706" s="60">
        <v>118</v>
      </c>
      <c r="K706" s="60">
        <v>45</v>
      </c>
      <c r="L706" s="60">
        <v>64</v>
      </c>
      <c r="M706" s="60">
        <v>35</v>
      </c>
      <c r="N706" s="60">
        <v>48</v>
      </c>
      <c r="O706" s="60">
        <v>31</v>
      </c>
      <c r="P706" s="60">
        <v>56</v>
      </c>
      <c r="Q706" s="60">
        <v>365</v>
      </c>
      <c r="R706" s="59" t="s">
        <v>336</v>
      </c>
      <c r="S706" s="61" t="s">
        <v>337</v>
      </c>
      <c r="T706" s="50">
        <f t="shared" si="23"/>
        <v>3.6443679494815027</v>
      </c>
      <c r="U706" s="51">
        <f t="shared" si="22"/>
        <v>0.14831666462402346</v>
      </c>
      <c r="V706" s="44"/>
    </row>
    <row r="707" spans="1:22" x14ac:dyDescent="0.25">
      <c r="A707" s="47">
        <v>2012</v>
      </c>
      <c r="B707" s="47" t="s">
        <v>335</v>
      </c>
      <c r="C707" s="47" t="s">
        <v>228</v>
      </c>
      <c r="D707" s="55">
        <v>3329</v>
      </c>
      <c r="E707" s="55">
        <v>3109</v>
      </c>
      <c r="F707" s="55">
        <v>219</v>
      </c>
      <c r="G707" s="55">
        <v>195</v>
      </c>
      <c r="H707" s="55">
        <v>2790</v>
      </c>
      <c r="I707" s="55">
        <v>10</v>
      </c>
      <c r="J707" s="55">
        <v>114</v>
      </c>
      <c r="K707" s="55">
        <v>47</v>
      </c>
      <c r="L707" s="55">
        <v>59</v>
      </c>
      <c r="M707" s="55">
        <v>34</v>
      </c>
      <c r="N707" s="55">
        <v>47</v>
      </c>
      <c r="O707" s="55">
        <v>32</v>
      </c>
      <c r="P707" s="55">
        <v>66</v>
      </c>
      <c r="Q707" s="55">
        <v>366</v>
      </c>
      <c r="R707" s="47" t="s">
        <v>336</v>
      </c>
      <c r="S707" s="56" t="s">
        <v>337</v>
      </c>
      <c r="T707" s="50">
        <f t="shared" si="23"/>
        <v>3.5881791289865159</v>
      </c>
      <c r="U707" s="51">
        <f t="shared" ref="U707:U770" si="24">0.000001*F707*T707*365*0.5</f>
        <v>0.14341054933776856</v>
      </c>
      <c r="V707" s="44"/>
    </row>
    <row r="708" spans="1:22" x14ac:dyDescent="0.25">
      <c r="A708" s="47">
        <v>2013</v>
      </c>
      <c r="B708" s="47" t="s">
        <v>335</v>
      </c>
      <c r="C708" s="47" t="s">
        <v>228</v>
      </c>
      <c r="D708" s="55">
        <v>3238</v>
      </c>
      <c r="E708" s="55">
        <v>3032</v>
      </c>
      <c r="F708" s="55">
        <v>204</v>
      </c>
      <c r="G708" s="55">
        <v>183</v>
      </c>
      <c r="H708" s="55">
        <v>2734</v>
      </c>
      <c r="I708" s="55">
        <v>9</v>
      </c>
      <c r="J708" s="55">
        <v>107</v>
      </c>
      <c r="K708" s="55">
        <v>42</v>
      </c>
      <c r="L708" s="55">
        <v>55</v>
      </c>
      <c r="M708" s="55">
        <v>34</v>
      </c>
      <c r="N708" s="55">
        <v>42</v>
      </c>
      <c r="O708" s="55">
        <v>31</v>
      </c>
      <c r="P708" s="55">
        <v>70</v>
      </c>
      <c r="Q708" s="55">
        <v>365</v>
      </c>
      <c r="R708" s="47" t="s">
        <v>336</v>
      </c>
      <c r="S708" s="56" t="s">
        <v>337</v>
      </c>
      <c r="T708" s="50">
        <f t="shared" si="23"/>
        <v>3.5985176295860142</v>
      </c>
      <c r="U708" s="51">
        <f t="shared" si="24"/>
        <v>0.1339728113494873</v>
      </c>
      <c r="V708" s="44"/>
    </row>
    <row r="709" spans="1:22" x14ac:dyDescent="0.25">
      <c r="A709" s="47">
        <v>2014</v>
      </c>
      <c r="B709" s="47" t="s">
        <v>335</v>
      </c>
      <c r="C709" s="47" t="s">
        <v>228</v>
      </c>
      <c r="D709" s="55">
        <v>3127</v>
      </c>
      <c r="E709" s="55">
        <v>2930</v>
      </c>
      <c r="F709" s="55">
        <v>196</v>
      </c>
      <c r="G709" s="55">
        <v>167</v>
      </c>
      <c r="H709" s="55">
        <v>2652</v>
      </c>
      <c r="I709" s="55">
        <v>8</v>
      </c>
      <c r="J709" s="55">
        <v>103</v>
      </c>
      <c r="K709" s="55">
        <v>41</v>
      </c>
      <c r="L709" s="55">
        <v>54</v>
      </c>
      <c r="M709" s="55">
        <v>31</v>
      </c>
      <c r="N709" s="55">
        <v>39</v>
      </c>
      <c r="O709" s="55">
        <v>30</v>
      </c>
      <c r="P709" s="55">
        <v>65</v>
      </c>
      <c r="Q709" s="55">
        <v>365</v>
      </c>
      <c r="R709" s="47" t="s">
        <v>336</v>
      </c>
      <c r="S709" s="56" t="s">
        <v>337</v>
      </c>
      <c r="T709" s="50">
        <f t="shared" si="23"/>
        <v>3.5564647310697111</v>
      </c>
      <c r="U709" s="51">
        <f t="shared" si="24"/>
        <v>0.12721474343036357</v>
      </c>
      <c r="V709" s="44"/>
    </row>
    <row r="710" spans="1:22" x14ac:dyDescent="0.25">
      <c r="A710" s="47">
        <v>2015</v>
      </c>
      <c r="B710" s="47" t="s">
        <v>335</v>
      </c>
      <c r="C710" s="47" t="s">
        <v>228</v>
      </c>
      <c r="D710" s="55">
        <v>3484</v>
      </c>
      <c r="E710" s="55">
        <v>3268</v>
      </c>
      <c r="F710" s="55">
        <v>215</v>
      </c>
      <c r="G710" s="55">
        <v>195</v>
      </c>
      <c r="H710" s="55">
        <v>2948</v>
      </c>
      <c r="I710" s="55">
        <v>9</v>
      </c>
      <c r="J710" s="55">
        <v>116</v>
      </c>
      <c r="K710" s="55">
        <v>42</v>
      </c>
      <c r="L710" s="55">
        <v>58</v>
      </c>
      <c r="M710" s="55">
        <v>34</v>
      </c>
      <c r="N710" s="55">
        <v>49</v>
      </c>
      <c r="O710" s="55">
        <v>32</v>
      </c>
      <c r="P710" s="55">
        <v>66</v>
      </c>
      <c r="Q710" s="55">
        <v>365</v>
      </c>
      <c r="R710" s="47" t="s">
        <v>336</v>
      </c>
      <c r="S710" s="56" t="s">
        <v>337</v>
      </c>
      <c r="T710" s="50">
        <f t="shared" si="23"/>
        <v>3.6758338594658428</v>
      </c>
      <c r="U710" s="51">
        <f t="shared" si="24"/>
        <v>0.14423053106079101</v>
      </c>
      <c r="V710" s="44"/>
    </row>
    <row r="711" spans="1:22" x14ac:dyDescent="0.25">
      <c r="A711" s="47">
        <v>2016</v>
      </c>
      <c r="B711" s="47" t="s">
        <v>335</v>
      </c>
      <c r="C711" s="47" t="s">
        <v>228</v>
      </c>
      <c r="D711" s="55">
        <v>3132</v>
      </c>
      <c r="E711" s="55">
        <v>2922</v>
      </c>
      <c r="F711" s="55">
        <v>208</v>
      </c>
      <c r="G711" s="55">
        <v>136</v>
      </c>
      <c r="H711" s="55">
        <v>2667</v>
      </c>
      <c r="I711" s="55">
        <v>7</v>
      </c>
      <c r="J711" s="55">
        <v>111</v>
      </c>
      <c r="K711" s="55">
        <v>39</v>
      </c>
      <c r="L711" s="55">
        <v>53</v>
      </c>
      <c r="M711" s="55">
        <v>34</v>
      </c>
      <c r="N711" s="55">
        <v>49</v>
      </c>
      <c r="O711" s="55">
        <v>34</v>
      </c>
      <c r="P711" s="55">
        <v>49</v>
      </c>
      <c r="Q711" s="55">
        <v>366</v>
      </c>
      <c r="R711" s="47" t="s">
        <v>336</v>
      </c>
      <c r="S711" s="56" t="s">
        <v>337</v>
      </c>
      <c r="T711" s="50">
        <f t="shared" si="23"/>
        <v>3.6965212472431968</v>
      </c>
      <c r="U711" s="51">
        <f t="shared" si="24"/>
        <v>0.14031994654535174</v>
      </c>
      <c r="V711" s="44"/>
    </row>
    <row r="712" spans="1:22" x14ac:dyDescent="0.25">
      <c r="A712" s="47">
        <v>2017</v>
      </c>
      <c r="B712" s="47" t="s">
        <v>335</v>
      </c>
      <c r="C712" s="47" t="s">
        <v>228</v>
      </c>
      <c r="D712" s="55">
        <v>3683</v>
      </c>
      <c r="E712" s="55">
        <v>3442</v>
      </c>
      <c r="F712" s="55">
        <v>239</v>
      </c>
      <c r="G712" s="55">
        <v>195</v>
      </c>
      <c r="H712" s="55">
        <v>3108</v>
      </c>
      <c r="I712" s="55">
        <v>8</v>
      </c>
      <c r="J712" s="55">
        <v>130</v>
      </c>
      <c r="K712" s="55">
        <v>40</v>
      </c>
      <c r="L712" s="55">
        <v>64</v>
      </c>
      <c r="M712" s="55">
        <v>36</v>
      </c>
      <c r="N712" s="55">
        <v>63</v>
      </c>
      <c r="O712" s="55">
        <v>36</v>
      </c>
      <c r="P712" s="55">
        <v>64</v>
      </c>
      <c r="Q712" s="55">
        <v>365</v>
      </c>
      <c r="R712" s="47" t="s">
        <v>336</v>
      </c>
      <c r="S712" s="56" t="s">
        <v>337</v>
      </c>
      <c r="T712" s="50">
        <f t="shared" si="23"/>
        <v>3.8291874101072176</v>
      </c>
      <c r="U712" s="51">
        <f t="shared" si="24"/>
        <v>0.16701958186035154</v>
      </c>
      <c r="V712" s="44"/>
    </row>
    <row r="713" spans="1:22" x14ac:dyDescent="0.25">
      <c r="A713" s="47">
        <v>2018</v>
      </c>
      <c r="B713" s="47" t="s">
        <v>335</v>
      </c>
      <c r="C713" s="47" t="s">
        <v>228</v>
      </c>
      <c r="D713" s="55">
        <v>3816</v>
      </c>
      <c r="E713" s="55">
        <v>3555</v>
      </c>
      <c r="F713" s="55">
        <v>260</v>
      </c>
      <c r="G713" s="55">
        <v>206</v>
      </c>
      <c r="H713" s="55">
        <v>3198</v>
      </c>
      <c r="I713" s="55">
        <v>9</v>
      </c>
      <c r="J713" s="55">
        <v>142</v>
      </c>
      <c r="K713" s="55">
        <v>44</v>
      </c>
      <c r="L713" s="55">
        <v>71</v>
      </c>
      <c r="M713" s="55">
        <v>40</v>
      </c>
      <c r="N713" s="55">
        <v>67</v>
      </c>
      <c r="O713" s="55">
        <v>39</v>
      </c>
      <c r="P713" s="55">
        <v>63</v>
      </c>
      <c r="Q713" s="55">
        <v>365</v>
      </c>
      <c r="R713" s="47" t="s">
        <v>336</v>
      </c>
      <c r="S713" s="56" t="s">
        <v>337</v>
      </c>
      <c r="T713" s="50">
        <f t="shared" si="23"/>
        <v>3.8154342101816932</v>
      </c>
      <c r="U713" s="51">
        <f t="shared" si="24"/>
        <v>0.18104235327312135</v>
      </c>
      <c r="V713" s="44"/>
    </row>
    <row r="714" spans="1:22" x14ac:dyDescent="0.25">
      <c r="A714" s="47">
        <v>2019</v>
      </c>
      <c r="B714" s="47" t="s">
        <v>335</v>
      </c>
      <c r="C714" s="47" t="s">
        <v>228</v>
      </c>
      <c r="D714" s="55">
        <v>4213</v>
      </c>
      <c r="E714" s="55">
        <v>3932</v>
      </c>
      <c r="F714" s="55">
        <v>279</v>
      </c>
      <c r="G714" s="55">
        <v>227</v>
      </c>
      <c r="H714" s="55">
        <v>3541</v>
      </c>
      <c r="I714" s="55">
        <v>9</v>
      </c>
      <c r="J714" s="55">
        <v>155</v>
      </c>
      <c r="K714" s="55">
        <v>43</v>
      </c>
      <c r="L714" s="55">
        <v>76</v>
      </c>
      <c r="M714" s="55">
        <v>43</v>
      </c>
      <c r="N714" s="55">
        <v>73</v>
      </c>
      <c r="O714" s="55">
        <v>43</v>
      </c>
      <c r="P714" s="55">
        <v>61</v>
      </c>
      <c r="Q714" s="55">
        <v>315</v>
      </c>
      <c r="R714" s="47" t="s">
        <v>336</v>
      </c>
      <c r="S714" s="56" t="s">
        <v>337</v>
      </c>
      <c r="T714" s="50">
        <f t="shared" si="23"/>
        <v>3.8623614018941095</v>
      </c>
      <c r="U714" s="51">
        <f t="shared" si="24"/>
        <v>0.19666178668094333</v>
      </c>
      <c r="V714" s="44"/>
    </row>
    <row r="715" spans="1:22" x14ac:dyDescent="0.25">
      <c r="A715" s="59">
        <v>2020</v>
      </c>
      <c r="B715" s="59" t="s">
        <v>335</v>
      </c>
      <c r="C715" s="59" t="s">
        <v>228</v>
      </c>
      <c r="D715" s="60">
        <v>2908</v>
      </c>
      <c r="E715" s="60">
        <v>2706</v>
      </c>
      <c r="F715" s="60">
        <v>199</v>
      </c>
      <c r="G715" s="60">
        <v>165</v>
      </c>
      <c r="H715" s="60">
        <v>2354</v>
      </c>
      <c r="I715" s="60">
        <v>24</v>
      </c>
      <c r="J715" s="60">
        <v>163</v>
      </c>
      <c r="K715" s="60">
        <v>28</v>
      </c>
      <c r="L715" s="60">
        <v>15</v>
      </c>
      <c r="M715" s="60">
        <v>7</v>
      </c>
      <c r="N715" s="60">
        <v>120</v>
      </c>
      <c r="O715" s="60">
        <v>28</v>
      </c>
      <c r="P715" s="60">
        <v>54</v>
      </c>
      <c r="Q715" s="60">
        <v>343</v>
      </c>
      <c r="R715" s="59" t="s">
        <v>336</v>
      </c>
      <c r="S715" s="61" t="s">
        <v>337</v>
      </c>
      <c r="T715" s="50">
        <f t="shared" si="23"/>
        <v>4.5694829335838865</v>
      </c>
      <c r="U715" s="51">
        <f t="shared" si="24"/>
        <v>0.16595219644043277</v>
      </c>
      <c r="V715" s="44"/>
    </row>
    <row r="716" spans="1:22" x14ac:dyDescent="0.25">
      <c r="A716" s="59">
        <v>2021</v>
      </c>
      <c r="B716" s="59" t="s">
        <v>335</v>
      </c>
      <c r="C716" s="59" t="s">
        <v>228</v>
      </c>
      <c r="D716" s="60">
        <v>3319</v>
      </c>
      <c r="E716" s="60">
        <v>3109</v>
      </c>
      <c r="F716" s="60">
        <v>207</v>
      </c>
      <c r="G716" s="60">
        <v>186</v>
      </c>
      <c r="H716" s="60">
        <v>2702</v>
      </c>
      <c r="I716" s="60">
        <v>27</v>
      </c>
      <c r="J716" s="60">
        <v>194</v>
      </c>
      <c r="K716" s="60">
        <v>29</v>
      </c>
      <c r="L716" s="60">
        <v>15</v>
      </c>
      <c r="M716" s="60">
        <v>8</v>
      </c>
      <c r="N716" s="60">
        <v>120</v>
      </c>
      <c r="O716" s="60">
        <v>36</v>
      </c>
      <c r="P716" s="60">
        <v>53</v>
      </c>
      <c r="Q716" s="60">
        <v>365</v>
      </c>
      <c r="R716" s="59" t="s">
        <v>336</v>
      </c>
      <c r="S716" s="61" t="s">
        <v>337</v>
      </c>
      <c r="T716" s="50">
        <f t="shared" si="23"/>
        <v>4.4476971611609821</v>
      </c>
      <c r="U716" s="51">
        <f t="shared" si="24"/>
        <v>0.168022879505759</v>
      </c>
      <c r="V716" s="44"/>
    </row>
    <row r="717" spans="1:22" x14ac:dyDescent="0.25">
      <c r="A717" s="59">
        <v>2022</v>
      </c>
      <c r="B717" s="59" t="s">
        <v>335</v>
      </c>
      <c r="C717" s="59" t="s">
        <v>228</v>
      </c>
      <c r="D717" s="60">
        <v>4007</v>
      </c>
      <c r="E717" s="60">
        <v>3794</v>
      </c>
      <c r="F717" s="60">
        <v>210</v>
      </c>
      <c r="G717" s="60">
        <v>230</v>
      </c>
      <c r="H717" s="60">
        <v>3305</v>
      </c>
      <c r="I717" s="60">
        <v>30</v>
      </c>
      <c r="J717" s="60">
        <v>229</v>
      </c>
      <c r="K717" s="60">
        <v>28</v>
      </c>
      <c r="L717" s="60">
        <v>15</v>
      </c>
      <c r="M717" s="60">
        <v>7</v>
      </c>
      <c r="N717" s="60">
        <v>114</v>
      </c>
      <c r="O717" s="60">
        <v>47</v>
      </c>
      <c r="P717" s="60">
        <v>53</v>
      </c>
      <c r="Q717" s="60">
        <v>365</v>
      </c>
      <c r="R717" s="59" t="s">
        <v>336</v>
      </c>
      <c r="S717" s="61" t="s">
        <v>337</v>
      </c>
      <c r="T717" s="50">
        <f t="shared" si="23"/>
        <v>4.2739398222285985</v>
      </c>
      <c r="U717" s="51">
        <f t="shared" si="24"/>
        <v>0.16379874368691102</v>
      </c>
      <c r="V717" s="44"/>
    </row>
    <row r="718" spans="1:22" ht="13.8" thickBot="1" x14ac:dyDescent="0.3">
      <c r="A718" s="66">
        <v>2023</v>
      </c>
      <c r="B718" s="66" t="s">
        <v>335</v>
      </c>
      <c r="C718" s="66" t="s">
        <v>228</v>
      </c>
      <c r="D718" s="67">
        <v>4274</v>
      </c>
      <c r="E718" s="67">
        <v>4062</v>
      </c>
      <c r="F718" s="67">
        <v>208</v>
      </c>
      <c r="G718" s="67">
        <v>245</v>
      </c>
      <c r="H718" s="67">
        <v>3529</v>
      </c>
      <c r="I718" s="67">
        <v>30</v>
      </c>
      <c r="J718" s="67">
        <v>258</v>
      </c>
      <c r="K718" s="67">
        <v>25</v>
      </c>
      <c r="L718" s="67">
        <v>16</v>
      </c>
      <c r="M718" s="67">
        <v>7</v>
      </c>
      <c r="N718" s="67">
        <v>109</v>
      </c>
      <c r="O718" s="67">
        <v>51</v>
      </c>
      <c r="P718" s="67">
        <v>52</v>
      </c>
      <c r="Q718" s="67">
        <v>364</v>
      </c>
      <c r="R718" s="66" t="s">
        <v>336</v>
      </c>
      <c r="S718" s="68" t="s">
        <v>337</v>
      </c>
      <c r="T718" s="50">
        <f t="shared" si="23"/>
        <v>4.2285023850661059</v>
      </c>
      <c r="U718" s="51">
        <f t="shared" si="24"/>
        <v>0.16051395053710937</v>
      </c>
      <c r="V718" s="44"/>
    </row>
    <row r="719" spans="1:22" x14ac:dyDescent="0.25">
      <c r="A719" s="46">
        <v>2002</v>
      </c>
      <c r="B719" s="46" t="s">
        <v>338</v>
      </c>
      <c r="C719" s="46" t="s">
        <v>228</v>
      </c>
      <c r="D719" s="48">
        <v>4604</v>
      </c>
      <c r="E719" s="48">
        <v>4406</v>
      </c>
      <c r="F719" s="48">
        <v>199</v>
      </c>
      <c r="G719" s="48">
        <v>164</v>
      </c>
      <c r="H719" s="48">
        <v>4091</v>
      </c>
      <c r="I719" s="48">
        <v>33</v>
      </c>
      <c r="J719" s="48">
        <v>118</v>
      </c>
      <c r="K719" s="48">
        <v>106</v>
      </c>
      <c r="L719" s="48">
        <v>34</v>
      </c>
      <c r="M719" s="48">
        <v>8</v>
      </c>
      <c r="N719" s="48">
        <v>13</v>
      </c>
      <c r="O719" s="48">
        <v>38</v>
      </c>
      <c r="P719" s="48">
        <v>64</v>
      </c>
      <c r="Q719" s="48">
        <v>365</v>
      </c>
      <c r="R719" s="46" t="s">
        <v>97</v>
      </c>
      <c r="S719" s="49" t="s">
        <v>339</v>
      </c>
      <c r="T719" s="50">
        <f t="shared" si="23"/>
        <v>2.0304013352897301</v>
      </c>
      <c r="U719" s="51">
        <f t="shared" si="24"/>
        <v>7.3739100494384757E-2</v>
      </c>
      <c r="V719" s="52">
        <f>IF(SLOPE(U719:U739,A719:A739)&gt;0,SLOPE(U719:U739,A719:A739),0)</f>
        <v>1.0732780812865996E-3</v>
      </c>
    </row>
    <row r="720" spans="1:22" x14ac:dyDescent="0.25">
      <c r="A720" s="47">
        <v>2003</v>
      </c>
      <c r="B720" s="47" t="s">
        <v>338</v>
      </c>
      <c r="C720" s="47" t="s">
        <v>228</v>
      </c>
      <c r="D720" s="55">
        <v>4807</v>
      </c>
      <c r="E720" s="55">
        <v>4597</v>
      </c>
      <c r="F720" s="55">
        <v>210</v>
      </c>
      <c r="G720" s="55">
        <v>168</v>
      </c>
      <c r="H720" s="55">
        <v>4256</v>
      </c>
      <c r="I720" s="55">
        <v>35</v>
      </c>
      <c r="J720" s="55">
        <v>138</v>
      </c>
      <c r="K720" s="55">
        <v>113</v>
      </c>
      <c r="L720" s="55">
        <v>34</v>
      </c>
      <c r="M720" s="55">
        <v>11</v>
      </c>
      <c r="N720" s="55">
        <v>13</v>
      </c>
      <c r="O720" s="55">
        <v>39</v>
      </c>
      <c r="P720" s="55">
        <v>62</v>
      </c>
      <c r="Q720" s="55">
        <v>365</v>
      </c>
      <c r="R720" s="47" t="s">
        <v>97</v>
      </c>
      <c r="S720" s="56" t="s">
        <v>339</v>
      </c>
      <c r="T720" s="50">
        <f t="shared" si="23"/>
        <v>2.0344921061197918</v>
      </c>
      <c r="U720" s="51">
        <f t="shared" si="24"/>
        <v>7.7971909967041009E-2</v>
      </c>
      <c r="V720" s="44"/>
    </row>
    <row r="721" spans="1:22" x14ac:dyDescent="0.25">
      <c r="A721" s="47">
        <v>2004</v>
      </c>
      <c r="B721" s="47" t="s">
        <v>338</v>
      </c>
      <c r="C721" s="47" t="s">
        <v>228</v>
      </c>
      <c r="D721" s="55">
        <v>4745</v>
      </c>
      <c r="E721" s="55">
        <v>4507</v>
      </c>
      <c r="F721" s="55">
        <v>238</v>
      </c>
      <c r="G721" s="55">
        <v>146</v>
      </c>
      <c r="H721" s="55">
        <v>4164</v>
      </c>
      <c r="I721" s="55">
        <v>33</v>
      </c>
      <c r="J721" s="55">
        <v>164</v>
      </c>
      <c r="K721" s="55">
        <v>136</v>
      </c>
      <c r="L721" s="55">
        <v>38</v>
      </c>
      <c r="M721" s="55">
        <v>11</v>
      </c>
      <c r="N721" s="55">
        <v>15</v>
      </c>
      <c r="O721" s="55">
        <v>38</v>
      </c>
      <c r="P721" s="55">
        <v>63</v>
      </c>
      <c r="Q721" s="55">
        <v>366</v>
      </c>
      <c r="R721" s="47" t="s">
        <v>97</v>
      </c>
      <c r="S721" s="56" t="s">
        <v>339</v>
      </c>
      <c r="T721" s="50">
        <f t="shared" si="23"/>
        <v>1.9809365254891023</v>
      </c>
      <c r="U721" s="51">
        <f t="shared" si="24"/>
        <v>8.6041977984619156E-2</v>
      </c>
      <c r="V721" s="44"/>
    </row>
    <row r="722" spans="1:22" x14ac:dyDescent="0.25">
      <c r="A722" s="47">
        <v>2005</v>
      </c>
      <c r="B722" s="47" t="s">
        <v>338</v>
      </c>
      <c r="C722" s="47" t="s">
        <v>228</v>
      </c>
      <c r="D722" s="55">
        <v>4882</v>
      </c>
      <c r="E722" s="55">
        <v>4642</v>
      </c>
      <c r="F722" s="55">
        <v>240</v>
      </c>
      <c r="G722" s="55">
        <v>141</v>
      </c>
      <c r="H722" s="55">
        <v>4275</v>
      </c>
      <c r="I722" s="55">
        <v>34</v>
      </c>
      <c r="J722" s="55">
        <v>192</v>
      </c>
      <c r="K722" s="55">
        <v>134</v>
      </c>
      <c r="L722" s="55">
        <v>40</v>
      </c>
      <c r="M722" s="55">
        <v>12</v>
      </c>
      <c r="N722" s="55">
        <v>15</v>
      </c>
      <c r="O722" s="55">
        <v>39</v>
      </c>
      <c r="P722" s="55">
        <v>63</v>
      </c>
      <c r="Q722" s="55">
        <v>365</v>
      </c>
      <c r="R722" s="47" t="s">
        <v>97</v>
      </c>
      <c r="S722" s="56" t="s">
        <v>339</v>
      </c>
      <c r="T722" s="50">
        <f t="shared" si="23"/>
        <v>2.018487060546875</v>
      </c>
      <c r="U722" s="51">
        <f t="shared" si="24"/>
        <v>8.8409733251953115E-2</v>
      </c>
      <c r="V722" s="44"/>
    </row>
    <row r="723" spans="1:22" x14ac:dyDescent="0.25">
      <c r="A723" s="47">
        <v>2006</v>
      </c>
      <c r="B723" s="47" t="s">
        <v>338</v>
      </c>
      <c r="C723" s="47" t="s">
        <v>228</v>
      </c>
      <c r="D723" s="55">
        <v>4892</v>
      </c>
      <c r="E723" s="55">
        <v>4664</v>
      </c>
      <c r="F723" s="55">
        <v>228</v>
      </c>
      <c r="G723" s="55">
        <v>140</v>
      </c>
      <c r="H723" s="55">
        <v>4289</v>
      </c>
      <c r="I723" s="55">
        <v>36</v>
      </c>
      <c r="J723" s="55">
        <v>200</v>
      </c>
      <c r="K723" s="55">
        <v>118</v>
      </c>
      <c r="L723" s="55">
        <v>39</v>
      </c>
      <c r="M723" s="55">
        <v>14</v>
      </c>
      <c r="N723" s="55">
        <v>17</v>
      </c>
      <c r="O723" s="55">
        <v>40</v>
      </c>
      <c r="P723" s="55">
        <v>63</v>
      </c>
      <c r="Q723" s="55">
        <v>365</v>
      </c>
      <c r="R723" s="47" t="s">
        <v>97</v>
      </c>
      <c r="S723" s="56" t="s">
        <v>339</v>
      </c>
      <c r="T723" s="50">
        <f t="shared" si="23"/>
        <v>2.1593217120254251</v>
      </c>
      <c r="U723" s="51">
        <f t="shared" si="24"/>
        <v>8.984937643737792E-2</v>
      </c>
      <c r="V723" s="44"/>
    </row>
    <row r="724" spans="1:22" x14ac:dyDescent="0.25">
      <c r="A724" s="59">
        <v>2007</v>
      </c>
      <c r="B724" s="59" t="s">
        <v>338</v>
      </c>
      <c r="C724" s="59" t="s">
        <v>228</v>
      </c>
      <c r="D724" s="60">
        <v>5166</v>
      </c>
      <c r="E724" s="60">
        <v>4922</v>
      </c>
      <c r="F724" s="60">
        <v>244</v>
      </c>
      <c r="G724" s="60">
        <v>152</v>
      </c>
      <c r="H724" s="60">
        <v>4497</v>
      </c>
      <c r="I724" s="60">
        <v>42</v>
      </c>
      <c r="J724" s="60">
        <v>230</v>
      </c>
      <c r="K724" s="60">
        <v>130</v>
      </c>
      <c r="L724" s="60">
        <v>43</v>
      </c>
      <c r="M724" s="60">
        <v>16</v>
      </c>
      <c r="N724" s="60">
        <v>19</v>
      </c>
      <c r="O724" s="60">
        <v>37</v>
      </c>
      <c r="P724" s="60">
        <v>63</v>
      </c>
      <c r="Q724" s="60">
        <v>348</v>
      </c>
      <c r="R724" s="59" t="s">
        <v>97</v>
      </c>
      <c r="S724" s="61" t="s">
        <v>339</v>
      </c>
      <c r="T724" s="50">
        <f t="shared" si="23"/>
        <v>2.1819410226004461</v>
      </c>
      <c r="U724" s="51">
        <f t="shared" si="24"/>
        <v>9.7161833736397876E-2</v>
      </c>
      <c r="V724" s="44"/>
    </row>
    <row r="725" spans="1:22" x14ac:dyDescent="0.25">
      <c r="A725" s="47">
        <v>2008</v>
      </c>
      <c r="B725" s="47" t="s">
        <v>338</v>
      </c>
      <c r="C725" s="47" t="s">
        <v>228</v>
      </c>
      <c r="D725" s="55">
        <v>4868</v>
      </c>
      <c r="E725" s="55">
        <v>4644</v>
      </c>
      <c r="F725" s="55">
        <v>225</v>
      </c>
      <c r="G725" s="55">
        <v>136</v>
      </c>
      <c r="H725" s="55">
        <v>4256</v>
      </c>
      <c r="I725" s="55">
        <v>40</v>
      </c>
      <c r="J725" s="55">
        <v>213</v>
      </c>
      <c r="K725" s="55">
        <v>113</v>
      </c>
      <c r="L725" s="55">
        <v>36</v>
      </c>
      <c r="M725" s="55">
        <v>12</v>
      </c>
      <c r="N725" s="55">
        <v>18</v>
      </c>
      <c r="O725" s="55">
        <v>45</v>
      </c>
      <c r="P725" s="55">
        <v>62</v>
      </c>
      <c r="Q725" s="55">
        <v>366</v>
      </c>
      <c r="R725" s="47" t="s">
        <v>97</v>
      </c>
      <c r="S725" s="56" t="s">
        <v>339</v>
      </c>
      <c r="T725" s="50">
        <f t="shared" si="23"/>
        <v>2.1497890363420762</v>
      </c>
      <c r="U725" s="51">
        <f t="shared" si="24"/>
        <v>8.82757123047965E-2</v>
      </c>
      <c r="V725" s="44"/>
    </row>
    <row r="726" spans="1:22" x14ac:dyDescent="0.25">
      <c r="A726" s="47">
        <v>2009</v>
      </c>
      <c r="B726" s="47" t="s">
        <v>338</v>
      </c>
      <c r="C726" s="47" t="s">
        <v>228</v>
      </c>
      <c r="D726" s="55">
        <v>4995</v>
      </c>
      <c r="E726" s="55">
        <v>4757</v>
      </c>
      <c r="F726" s="55">
        <v>238</v>
      </c>
      <c r="G726" s="55">
        <v>143</v>
      </c>
      <c r="H726" s="55">
        <v>4352</v>
      </c>
      <c r="I726" s="55">
        <v>42</v>
      </c>
      <c r="J726" s="55">
        <v>221</v>
      </c>
      <c r="K726" s="55">
        <v>116</v>
      </c>
      <c r="L726" s="55">
        <v>39</v>
      </c>
      <c r="M726" s="55">
        <v>15</v>
      </c>
      <c r="N726" s="55">
        <v>21</v>
      </c>
      <c r="O726" s="55">
        <v>48</v>
      </c>
      <c r="P726" s="55">
        <v>62</v>
      </c>
      <c r="Q726" s="55">
        <v>365</v>
      </c>
      <c r="R726" s="47" t="s">
        <v>97</v>
      </c>
      <c r="S726" s="56" t="s">
        <v>339</v>
      </c>
      <c r="T726" s="50">
        <f t="shared" si="23"/>
        <v>2.2380166536594537</v>
      </c>
      <c r="U726" s="51">
        <f t="shared" si="24"/>
        <v>9.7208253351698359E-2</v>
      </c>
      <c r="V726" s="44"/>
    </row>
    <row r="727" spans="1:22" x14ac:dyDescent="0.25">
      <c r="A727" s="47">
        <v>2010</v>
      </c>
      <c r="B727" s="47" t="s">
        <v>338</v>
      </c>
      <c r="C727" s="47" t="s">
        <v>228</v>
      </c>
      <c r="D727" s="55">
        <v>5022</v>
      </c>
      <c r="E727" s="55">
        <v>4766</v>
      </c>
      <c r="F727" s="55">
        <v>256</v>
      </c>
      <c r="G727" s="55">
        <v>131</v>
      </c>
      <c r="H727" s="55">
        <v>4345</v>
      </c>
      <c r="I727" s="55">
        <v>41</v>
      </c>
      <c r="J727" s="55">
        <v>249</v>
      </c>
      <c r="K727" s="55">
        <v>124</v>
      </c>
      <c r="L727" s="55">
        <v>43</v>
      </c>
      <c r="M727" s="55">
        <v>16</v>
      </c>
      <c r="N727" s="55">
        <v>23</v>
      </c>
      <c r="O727" s="55">
        <v>50</v>
      </c>
      <c r="P727" s="55">
        <v>61</v>
      </c>
      <c r="Q727" s="55">
        <v>365</v>
      </c>
      <c r="R727" s="47" t="s">
        <v>97</v>
      </c>
      <c r="S727" s="56" t="s">
        <v>339</v>
      </c>
      <c r="T727" s="50">
        <f t="shared" si="23"/>
        <v>2.2562313985824582</v>
      </c>
      <c r="U727" s="51">
        <f t="shared" si="24"/>
        <v>0.10541113094177244</v>
      </c>
      <c r="V727" s="44"/>
    </row>
    <row r="728" spans="1:22" x14ac:dyDescent="0.25">
      <c r="A728" s="47">
        <v>2011</v>
      </c>
      <c r="B728" s="47" t="s">
        <v>338</v>
      </c>
      <c r="C728" s="47" t="s">
        <v>228</v>
      </c>
      <c r="D728" s="55">
        <v>5095</v>
      </c>
      <c r="E728" s="55">
        <v>4840</v>
      </c>
      <c r="F728" s="55">
        <v>255</v>
      </c>
      <c r="G728" s="55">
        <v>136</v>
      </c>
      <c r="H728" s="55">
        <v>4395</v>
      </c>
      <c r="I728" s="55">
        <v>45</v>
      </c>
      <c r="J728" s="55">
        <v>264</v>
      </c>
      <c r="K728" s="55">
        <v>120</v>
      </c>
      <c r="L728" s="55">
        <v>44</v>
      </c>
      <c r="M728" s="55">
        <v>15</v>
      </c>
      <c r="N728" s="55">
        <v>23</v>
      </c>
      <c r="O728" s="55">
        <v>51</v>
      </c>
      <c r="P728" s="55">
        <v>66</v>
      </c>
      <c r="Q728" s="55">
        <v>365</v>
      </c>
      <c r="R728" s="47" t="s">
        <v>97</v>
      </c>
      <c r="S728" s="56" t="s">
        <v>339</v>
      </c>
      <c r="T728" s="50">
        <f t="shared" si="23"/>
        <v>2.2714541131422923</v>
      </c>
      <c r="U728" s="51">
        <f t="shared" si="24"/>
        <v>0.10570779579035941</v>
      </c>
      <c r="V728" s="44"/>
    </row>
    <row r="729" spans="1:22" x14ac:dyDescent="0.25">
      <c r="A729" s="47">
        <v>2012</v>
      </c>
      <c r="B729" s="47" t="s">
        <v>338</v>
      </c>
      <c r="C729" s="47" t="s">
        <v>228</v>
      </c>
      <c r="D729" s="55">
        <v>4913</v>
      </c>
      <c r="E729" s="55">
        <v>4671</v>
      </c>
      <c r="F729" s="55">
        <v>242</v>
      </c>
      <c r="G729" s="55">
        <v>129</v>
      </c>
      <c r="H729" s="55">
        <v>4239</v>
      </c>
      <c r="I729" s="55">
        <v>45</v>
      </c>
      <c r="J729" s="55">
        <v>258</v>
      </c>
      <c r="K729" s="55">
        <v>111</v>
      </c>
      <c r="L729" s="55">
        <v>42</v>
      </c>
      <c r="M729" s="55">
        <v>14</v>
      </c>
      <c r="N729" s="55">
        <v>23</v>
      </c>
      <c r="O729" s="55">
        <v>53</v>
      </c>
      <c r="P729" s="55">
        <v>75</v>
      </c>
      <c r="Q729" s="55">
        <v>366</v>
      </c>
      <c r="R729" s="47" t="s">
        <v>97</v>
      </c>
      <c r="S729" s="56" t="s">
        <v>339</v>
      </c>
      <c r="T729" s="50">
        <f t="shared" si="23"/>
        <v>2.2970271809895833</v>
      </c>
      <c r="U729" s="51">
        <f t="shared" si="24"/>
        <v>0.10144820544840495</v>
      </c>
      <c r="V729" s="44"/>
    </row>
    <row r="730" spans="1:22" x14ac:dyDescent="0.25">
      <c r="A730" s="47">
        <v>2013</v>
      </c>
      <c r="B730" s="47" t="s">
        <v>338</v>
      </c>
      <c r="C730" s="47" t="s">
        <v>228</v>
      </c>
      <c r="D730" s="55">
        <v>4923</v>
      </c>
      <c r="E730" s="55">
        <v>4675</v>
      </c>
      <c r="F730" s="55">
        <v>247</v>
      </c>
      <c r="G730" s="55">
        <v>124</v>
      </c>
      <c r="H730" s="55">
        <v>4249</v>
      </c>
      <c r="I730" s="55">
        <v>45</v>
      </c>
      <c r="J730" s="55">
        <v>258</v>
      </c>
      <c r="K730" s="55">
        <v>114</v>
      </c>
      <c r="L730" s="55">
        <v>42</v>
      </c>
      <c r="M730" s="55">
        <v>17</v>
      </c>
      <c r="N730" s="55">
        <v>22</v>
      </c>
      <c r="O730" s="55">
        <v>52</v>
      </c>
      <c r="P730" s="55">
        <v>72</v>
      </c>
      <c r="Q730" s="55">
        <v>365</v>
      </c>
      <c r="R730" s="47" t="s">
        <v>97</v>
      </c>
      <c r="S730" s="56" t="s">
        <v>339</v>
      </c>
      <c r="T730" s="50">
        <f t="shared" si="23"/>
        <v>2.3012386825499749</v>
      </c>
      <c r="U730" s="51">
        <f t="shared" si="24"/>
        <v>0.10373408671264647</v>
      </c>
      <c r="V730" s="44"/>
    </row>
    <row r="731" spans="1:22" x14ac:dyDescent="0.25">
      <c r="A731" s="47">
        <v>2014</v>
      </c>
      <c r="B731" s="47" t="s">
        <v>338</v>
      </c>
      <c r="C731" s="47" t="s">
        <v>228</v>
      </c>
      <c r="D731" s="55">
        <v>4915</v>
      </c>
      <c r="E731" s="55">
        <v>4659</v>
      </c>
      <c r="F731" s="55">
        <v>255</v>
      </c>
      <c r="G731" s="55">
        <v>113</v>
      </c>
      <c r="H731" s="55">
        <v>4244</v>
      </c>
      <c r="I731" s="55">
        <v>41</v>
      </c>
      <c r="J731" s="55">
        <v>261</v>
      </c>
      <c r="K731" s="55">
        <v>116</v>
      </c>
      <c r="L731" s="55">
        <v>47</v>
      </c>
      <c r="M731" s="55">
        <v>15</v>
      </c>
      <c r="N731" s="55">
        <v>24</v>
      </c>
      <c r="O731" s="55">
        <v>53</v>
      </c>
      <c r="P731" s="55">
        <v>65</v>
      </c>
      <c r="Q731" s="55">
        <v>365</v>
      </c>
      <c r="R731" s="47" t="s">
        <v>97</v>
      </c>
      <c r="S731" s="56" t="s">
        <v>339</v>
      </c>
      <c r="T731" s="50">
        <f t="shared" si="23"/>
        <v>2.3235553529028792</v>
      </c>
      <c r="U731" s="51">
        <f t="shared" si="24"/>
        <v>0.10813245723571772</v>
      </c>
      <c r="V731" s="44"/>
    </row>
    <row r="732" spans="1:22" x14ac:dyDescent="0.25">
      <c r="A732" s="47">
        <v>2015</v>
      </c>
      <c r="B732" s="47" t="s">
        <v>338</v>
      </c>
      <c r="C732" s="47" t="s">
        <v>228</v>
      </c>
      <c r="D732" s="55">
        <v>5204</v>
      </c>
      <c r="E732" s="55">
        <v>4937</v>
      </c>
      <c r="F732" s="55">
        <v>267</v>
      </c>
      <c r="G732" s="55">
        <v>118</v>
      </c>
      <c r="H732" s="55">
        <v>4496</v>
      </c>
      <c r="I732" s="55">
        <v>42</v>
      </c>
      <c r="J732" s="55">
        <v>281</v>
      </c>
      <c r="K732" s="55">
        <v>118</v>
      </c>
      <c r="L732" s="55">
        <v>46</v>
      </c>
      <c r="M732" s="55">
        <v>18</v>
      </c>
      <c r="N732" s="55">
        <v>23</v>
      </c>
      <c r="O732" s="55">
        <v>62</v>
      </c>
      <c r="P732" s="55">
        <v>67</v>
      </c>
      <c r="Q732" s="55">
        <v>365</v>
      </c>
      <c r="R732" s="47" t="s">
        <v>97</v>
      </c>
      <c r="S732" s="56" t="s">
        <v>339</v>
      </c>
      <c r="T732" s="50">
        <f t="shared" si="23"/>
        <v>2.3072382209006315</v>
      </c>
      <c r="U732" s="51">
        <f t="shared" si="24"/>
        <v>0.11242595040893552</v>
      </c>
      <c r="V732" s="44"/>
    </row>
    <row r="733" spans="1:22" x14ac:dyDescent="0.25">
      <c r="A733" s="47">
        <v>2016</v>
      </c>
      <c r="B733" s="47" t="s">
        <v>338</v>
      </c>
      <c r="C733" s="47" t="s">
        <v>228</v>
      </c>
      <c r="D733" s="55">
        <v>5314</v>
      </c>
      <c r="E733" s="55">
        <v>5043</v>
      </c>
      <c r="F733" s="55">
        <v>272</v>
      </c>
      <c r="G733" s="55">
        <v>121</v>
      </c>
      <c r="H733" s="55">
        <v>4589</v>
      </c>
      <c r="I733" s="55">
        <v>42</v>
      </c>
      <c r="J733" s="55">
        <v>291</v>
      </c>
      <c r="K733" s="55">
        <v>118</v>
      </c>
      <c r="L733" s="55">
        <v>48</v>
      </c>
      <c r="M733" s="55">
        <v>15</v>
      </c>
      <c r="N733" s="55">
        <v>27</v>
      </c>
      <c r="O733" s="55">
        <v>63</v>
      </c>
      <c r="P733" s="55">
        <v>66</v>
      </c>
      <c r="Q733" s="55">
        <v>366</v>
      </c>
      <c r="R733" s="47" t="s">
        <v>97</v>
      </c>
      <c r="S733" s="56" t="s">
        <v>339</v>
      </c>
      <c r="T733" s="50">
        <f t="shared" si="23"/>
        <v>2.3404016338503224</v>
      </c>
      <c r="U733" s="51">
        <f t="shared" si="24"/>
        <v>0.11617753710433001</v>
      </c>
      <c r="V733" s="44"/>
    </row>
    <row r="734" spans="1:22" x14ac:dyDescent="0.25">
      <c r="A734" s="47">
        <v>2017</v>
      </c>
      <c r="B734" s="47" t="s">
        <v>338</v>
      </c>
      <c r="C734" s="47" t="s">
        <v>228</v>
      </c>
      <c r="D734" s="55">
        <v>5306</v>
      </c>
      <c r="E734" s="55">
        <v>5024</v>
      </c>
      <c r="F734" s="55">
        <v>282</v>
      </c>
      <c r="G734" s="55">
        <v>144</v>
      </c>
      <c r="H734" s="55">
        <v>4528</v>
      </c>
      <c r="I734" s="55">
        <v>46</v>
      </c>
      <c r="J734" s="55">
        <v>307</v>
      </c>
      <c r="K734" s="55">
        <v>119</v>
      </c>
      <c r="L734" s="55">
        <v>52</v>
      </c>
      <c r="M734" s="55">
        <v>17</v>
      </c>
      <c r="N734" s="55">
        <v>31</v>
      </c>
      <c r="O734" s="55">
        <v>63</v>
      </c>
      <c r="P734" s="55">
        <v>62</v>
      </c>
      <c r="Q734" s="55">
        <v>365</v>
      </c>
      <c r="R734" s="47" t="s">
        <v>97</v>
      </c>
      <c r="S734" s="56" t="s">
        <v>339</v>
      </c>
      <c r="T734" s="50">
        <f t="shared" si="23"/>
        <v>2.4300843756925974</v>
      </c>
      <c r="U734" s="51">
        <f t="shared" si="24"/>
        <v>0.12506429239501951</v>
      </c>
      <c r="V734" s="44"/>
    </row>
    <row r="735" spans="1:22" x14ac:dyDescent="0.25">
      <c r="A735" s="47">
        <v>2018</v>
      </c>
      <c r="B735" s="47" t="s">
        <v>338</v>
      </c>
      <c r="C735" s="47" t="s">
        <v>228</v>
      </c>
      <c r="D735" s="55">
        <v>5581</v>
      </c>
      <c r="E735" s="55">
        <v>5250</v>
      </c>
      <c r="F735" s="55">
        <v>332</v>
      </c>
      <c r="G735" s="55">
        <v>148</v>
      </c>
      <c r="H735" s="55">
        <v>4722</v>
      </c>
      <c r="I735" s="55">
        <v>57</v>
      </c>
      <c r="J735" s="55">
        <v>323</v>
      </c>
      <c r="K735" s="55">
        <v>133</v>
      </c>
      <c r="L735" s="55">
        <v>61</v>
      </c>
      <c r="M735" s="55">
        <v>22</v>
      </c>
      <c r="N735" s="55">
        <v>37</v>
      </c>
      <c r="O735" s="55">
        <v>79</v>
      </c>
      <c r="P735" s="55">
        <v>66</v>
      </c>
      <c r="Q735" s="55">
        <v>324</v>
      </c>
      <c r="R735" s="47" t="s">
        <v>97</v>
      </c>
      <c r="S735" s="56" t="s">
        <v>339</v>
      </c>
      <c r="T735" s="50">
        <f t="shared" si="23"/>
        <v>2.4770473140119074</v>
      </c>
      <c r="U735" s="51">
        <f t="shared" si="24"/>
        <v>0.15008429675598145</v>
      </c>
      <c r="V735" s="44"/>
    </row>
    <row r="736" spans="1:22" x14ac:dyDescent="0.25">
      <c r="A736" s="59">
        <v>2020</v>
      </c>
      <c r="B736" s="59" t="s">
        <v>338</v>
      </c>
      <c r="C736" s="59" t="s">
        <v>228</v>
      </c>
      <c r="D736" s="60">
        <v>2966</v>
      </c>
      <c r="E736" s="60">
        <v>2694</v>
      </c>
      <c r="F736" s="60">
        <v>115</v>
      </c>
      <c r="G736" s="60">
        <v>90</v>
      </c>
      <c r="H736" s="60">
        <v>2367</v>
      </c>
      <c r="I736" s="60">
        <v>23</v>
      </c>
      <c r="J736" s="60">
        <v>213</v>
      </c>
      <c r="K736" s="60">
        <v>33</v>
      </c>
      <c r="L736" s="60">
        <v>26</v>
      </c>
      <c r="M736" s="60">
        <v>4</v>
      </c>
      <c r="N736" s="60">
        <v>20</v>
      </c>
      <c r="O736" s="60">
        <v>32</v>
      </c>
      <c r="P736" s="60">
        <v>38</v>
      </c>
      <c r="Q736" s="60">
        <v>330</v>
      </c>
      <c r="R736" s="59" t="s">
        <v>97</v>
      </c>
      <c r="S736" s="61" t="s">
        <v>339</v>
      </c>
      <c r="T736" s="50">
        <f t="shared" si="23"/>
        <v>2.8364834196671196</v>
      </c>
      <c r="U736" s="51">
        <f t="shared" si="24"/>
        <v>5.9530695770263667E-2</v>
      </c>
      <c r="V736" s="44"/>
    </row>
    <row r="737" spans="1:22" x14ac:dyDescent="0.25">
      <c r="A737" s="59">
        <v>2021</v>
      </c>
      <c r="B737" s="59" t="s">
        <v>338</v>
      </c>
      <c r="C737" s="59" t="s">
        <v>228</v>
      </c>
      <c r="D737" s="60">
        <v>4588</v>
      </c>
      <c r="E737" s="60">
        <v>4384</v>
      </c>
      <c r="F737" s="60">
        <v>193</v>
      </c>
      <c r="G737" s="60">
        <v>108</v>
      </c>
      <c r="H737" s="60">
        <v>3854</v>
      </c>
      <c r="I737" s="60">
        <v>37</v>
      </c>
      <c r="J737" s="60">
        <v>385</v>
      </c>
      <c r="K737" s="60">
        <v>51</v>
      </c>
      <c r="L737" s="60">
        <v>40</v>
      </c>
      <c r="M737" s="60">
        <v>3</v>
      </c>
      <c r="N737" s="60">
        <v>31</v>
      </c>
      <c r="O737" s="60">
        <v>67</v>
      </c>
      <c r="P737" s="60">
        <v>65</v>
      </c>
      <c r="Q737" s="60">
        <v>329</v>
      </c>
      <c r="R737" s="59" t="s">
        <v>97</v>
      </c>
      <c r="S737" s="61" t="s">
        <v>339</v>
      </c>
      <c r="T737" s="50">
        <f t="shared" si="23"/>
        <v>2.7013928222656252</v>
      </c>
      <c r="U737" s="51">
        <f t="shared" si="24"/>
        <v>9.514980868225098E-2</v>
      </c>
      <c r="V737" s="44"/>
    </row>
    <row r="738" spans="1:22" x14ac:dyDescent="0.25">
      <c r="A738" s="59">
        <v>2022</v>
      </c>
      <c r="B738" s="59" t="s">
        <v>338</v>
      </c>
      <c r="C738" s="59" t="s">
        <v>228</v>
      </c>
      <c r="D738" s="60">
        <v>5227</v>
      </c>
      <c r="E738" s="60">
        <v>5020</v>
      </c>
      <c r="F738" s="60">
        <v>200</v>
      </c>
      <c r="G738" s="60">
        <v>117</v>
      </c>
      <c r="H738" s="60">
        <v>4415</v>
      </c>
      <c r="I738" s="60">
        <v>42</v>
      </c>
      <c r="J738" s="60">
        <v>447</v>
      </c>
      <c r="K738" s="60">
        <v>52</v>
      </c>
      <c r="L738" s="60">
        <v>39</v>
      </c>
      <c r="M738" s="60">
        <v>3</v>
      </c>
      <c r="N738" s="60">
        <v>31</v>
      </c>
      <c r="O738" s="60">
        <v>75</v>
      </c>
      <c r="P738" s="60">
        <v>64</v>
      </c>
      <c r="Q738" s="60">
        <v>365</v>
      </c>
      <c r="R738" s="59" t="s">
        <v>97</v>
      </c>
      <c r="S738" s="61" t="s">
        <v>339</v>
      </c>
      <c r="T738" s="50">
        <f t="shared" si="23"/>
        <v>2.6500255554199219</v>
      </c>
      <c r="U738" s="51">
        <f t="shared" si="24"/>
        <v>9.6725932772827136E-2</v>
      </c>
      <c r="V738" s="44"/>
    </row>
    <row r="739" spans="1:22" ht="13.8" thickBot="1" x14ac:dyDescent="0.3">
      <c r="A739" s="66">
        <v>2023</v>
      </c>
      <c r="B739" s="66" t="s">
        <v>338</v>
      </c>
      <c r="C739" s="66" t="s">
        <v>228</v>
      </c>
      <c r="D739" s="67">
        <v>5178</v>
      </c>
      <c r="E739" s="67">
        <v>4965</v>
      </c>
      <c r="F739" s="67">
        <v>207</v>
      </c>
      <c r="G739" s="67">
        <v>127</v>
      </c>
      <c r="H739" s="67">
        <v>4340</v>
      </c>
      <c r="I739" s="67">
        <v>42</v>
      </c>
      <c r="J739" s="67">
        <v>456</v>
      </c>
      <c r="K739" s="67">
        <v>55</v>
      </c>
      <c r="L739" s="67">
        <v>43</v>
      </c>
      <c r="M739" s="67">
        <v>3</v>
      </c>
      <c r="N739" s="67">
        <v>29</v>
      </c>
      <c r="O739" s="67">
        <v>76</v>
      </c>
      <c r="P739" s="67">
        <v>62</v>
      </c>
      <c r="Q739" s="67">
        <v>360</v>
      </c>
      <c r="R739" s="66" t="s">
        <v>97</v>
      </c>
      <c r="S739" s="68" t="s">
        <v>339</v>
      </c>
      <c r="T739" s="50">
        <f t="shared" si="23"/>
        <v>2.6068619811419138</v>
      </c>
      <c r="U739" s="51">
        <f t="shared" si="24"/>
        <v>9.848072849258864E-2</v>
      </c>
      <c r="V739" s="44"/>
    </row>
    <row r="740" spans="1:22" x14ac:dyDescent="0.25">
      <c r="A740" s="46">
        <v>2002</v>
      </c>
      <c r="B740" s="46" t="s">
        <v>340</v>
      </c>
      <c r="C740" s="46" t="s">
        <v>228</v>
      </c>
      <c r="D740" s="48">
        <v>1678</v>
      </c>
      <c r="E740" s="48">
        <v>1591</v>
      </c>
      <c r="F740" s="48">
        <v>86</v>
      </c>
      <c r="G740" s="48">
        <v>277</v>
      </c>
      <c r="H740" s="48">
        <v>1258</v>
      </c>
      <c r="I740" s="48">
        <v>11</v>
      </c>
      <c r="J740" s="48">
        <v>45</v>
      </c>
      <c r="K740" s="48">
        <v>39</v>
      </c>
      <c r="L740" s="48">
        <v>19</v>
      </c>
      <c r="M740" s="48">
        <v>8</v>
      </c>
      <c r="N740" s="48">
        <v>10</v>
      </c>
      <c r="O740" s="48">
        <v>10</v>
      </c>
      <c r="P740" s="48">
        <v>61</v>
      </c>
      <c r="Q740" s="48">
        <v>365</v>
      </c>
      <c r="R740" s="46" t="s">
        <v>341</v>
      </c>
      <c r="S740" s="49" t="s">
        <v>342</v>
      </c>
      <c r="T740" s="50">
        <f t="shared" si="23"/>
        <v>2.6128918598973474</v>
      </c>
      <c r="U740" s="51">
        <f t="shared" si="24"/>
        <v>4.1009337741088864E-2</v>
      </c>
      <c r="V740" s="52">
        <f>IF(SLOPE(U740:U761,A740:A761)&gt;0,SLOPE(U740:U761,A740:A761),0)</f>
        <v>8.9756066491981571E-5</v>
      </c>
    </row>
    <row r="741" spans="1:22" x14ac:dyDescent="0.25">
      <c r="A741" s="47">
        <v>2003</v>
      </c>
      <c r="B741" s="47" t="s">
        <v>340</v>
      </c>
      <c r="C741" s="47" t="s">
        <v>228</v>
      </c>
      <c r="D741" s="55">
        <v>1736</v>
      </c>
      <c r="E741" s="55">
        <v>1647</v>
      </c>
      <c r="F741" s="55">
        <v>89</v>
      </c>
      <c r="G741" s="55">
        <v>294</v>
      </c>
      <c r="H741" s="55">
        <v>1295</v>
      </c>
      <c r="I741" s="55">
        <v>11</v>
      </c>
      <c r="J741" s="55">
        <v>47</v>
      </c>
      <c r="K741" s="55">
        <v>38</v>
      </c>
      <c r="L741" s="55">
        <v>21</v>
      </c>
      <c r="M741" s="55">
        <v>12</v>
      </c>
      <c r="N741" s="55">
        <v>8</v>
      </c>
      <c r="O741" s="55">
        <v>9</v>
      </c>
      <c r="P741" s="55">
        <v>61</v>
      </c>
      <c r="Q741" s="55">
        <v>365</v>
      </c>
      <c r="R741" s="47" t="s">
        <v>341</v>
      </c>
      <c r="S741" s="56" t="s">
        <v>342</v>
      </c>
      <c r="T741" s="50">
        <f t="shared" si="23"/>
        <v>2.7085310086337002</v>
      </c>
      <c r="U741" s="51">
        <f t="shared" si="24"/>
        <v>4.3993314907732874E-2</v>
      </c>
      <c r="V741" s="44"/>
    </row>
    <row r="742" spans="1:22" x14ac:dyDescent="0.25">
      <c r="A742" s="47">
        <v>2004</v>
      </c>
      <c r="B742" s="47" t="s">
        <v>340</v>
      </c>
      <c r="C742" s="47" t="s">
        <v>228</v>
      </c>
      <c r="D742" s="55">
        <v>1732</v>
      </c>
      <c r="E742" s="55">
        <v>1642</v>
      </c>
      <c r="F742" s="55">
        <v>90</v>
      </c>
      <c r="G742" s="55">
        <v>293</v>
      </c>
      <c r="H742" s="55">
        <v>1289</v>
      </c>
      <c r="I742" s="55">
        <v>12</v>
      </c>
      <c r="J742" s="55">
        <v>48</v>
      </c>
      <c r="K742" s="55">
        <v>38</v>
      </c>
      <c r="L742" s="55">
        <v>22</v>
      </c>
      <c r="M742" s="55">
        <v>12</v>
      </c>
      <c r="N742" s="55">
        <v>9</v>
      </c>
      <c r="O742" s="55">
        <v>9</v>
      </c>
      <c r="P742" s="55">
        <v>60</v>
      </c>
      <c r="Q742" s="55">
        <v>366</v>
      </c>
      <c r="R742" s="47" t="s">
        <v>341</v>
      </c>
      <c r="S742" s="56" t="s">
        <v>342</v>
      </c>
      <c r="T742" s="50">
        <f t="shared" si="23"/>
        <v>2.7586983235677076</v>
      </c>
      <c r="U742" s="51">
        <f t="shared" si="24"/>
        <v>4.5311619964599592E-2</v>
      </c>
      <c r="V742" s="44"/>
    </row>
    <row r="743" spans="1:22" x14ac:dyDescent="0.25">
      <c r="A743" s="47">
        <v>2005</v>
      </c>
      <c r="B743" s="47" t="s">
        <v>340</v>
      </c>
      <c r="C743" s="47" t="s">
        <v>228</v>
      </c>
      <c r="D743" s="55">
        <v>1761</v>
      </c>
      <c r="E743" s="55">
        <v>1666</v>
      </c>
      <c r="F743" s="55">
        <v>95</v>
      </c>
      <c r="G743" s="55">
        <v>301</v>
      </c>
      <c r="H743" s="55">
        <v>1301</v>
      </c>
      <c r="I743" s="55">
        <v>13</v>
      </c>
      <c r="J743" s="55">
        <v>51</v>
      </c>
      <c r="K743" s="55">
        <v>42</v>
      </c>
      <c r="L743" s="55">
        <v>21</v>
      </c>
      <c r="M743" s="55">
        <v>12</v>
      </c>
      <c r="N743" s="55">
        <v>12</v>
      </c>
      <c r="O743" s="55">
        <v>8</v>
      </c>
      <c r="P743" s="55">
        <v>61</v>
      </c>
      <c r="Q743" s="55">
        <v>365</v>
      </c>
      <c r="R743" s="47" t="s">
        <v>341</v>
      </c>
      <c r="S743" s="56" t="s">
        <v>342</v>
      </c>
      <c r="T743" s="50">
        <f t="shared" si="23"/>
        <v>2.7833437114514803</v>
      </c>
      <c r="U743" s="51">
        <f t="shared" si="24"/>
        <v>4.8256221597290032E-2</v>
      </c>
      <c r="V743" s="44"/>
    </row>
    <row r="744" spans="1:22" x14ac:dyDescent="0.25">
      <c r="A744" s="47">
        <v>2006</v>
      </c>
      <c r="B744" s="47" t="s">
        <v>340</v>
      </c>
      <c r="C744" s="47" t="s">
        <v>228</v>
      </c>
      <c r="D744" s="55">
        <v>1753</v>
      </c>
      <c r="E744" s="55">
        <v>1653</v>
      </c>
      <c r="F744" s="55">
        <v>100</v>
      </c>
      <c r="G744" s="55">
        <v>302</v>
      </c>
      <c r="H744" s="55">
        <v>1284</v>
      </c>
      <c r="I744" s="55">
        <v>13</v>
      </c>
      <c r="J744" s="55">
        <v>55</v>
      </c>
      <c r="K744" s="55">
        <v>45</v>
      </c>
      <c r="L744" s="55">
        <v>23</v>
      </c>
      <c r="M744" s="55">
        <v>12</v>
      </c>
      <c r="N744" s="55">
        <v>11</v>
      </c>
      <c r="O744" s="55">
        <v>9</v>
      </c>
      <c r="P744" s="55">
        <v>61</v>
      </c>
      <c r="Q744" s="55">
        <v>365</v>
      </c>
      <c r="R744" s="47" t="s">
        <v>341</v>
      </c>
      <c r="S744" s="56" t="s">
        <v>342</v>
      </c>
      <c r="T744" s="50">
        <f t="shared" si="23"/>
        <v>2.7002842163085936</v>
      </c>
      <c r="U744" s="51">
        <f t="shared" si="24"/>
        <v>4.9280186947631831E-2</v>
      </c>
      <c r="V744" s="44"/>
    </row>
    <row r="745" spans="1:22" x14ac:dyDescent="0.25">
      <c r="A745" s="59">
        <v>2007</v>
      </c>
      <c r="B745" s="59" t="s">
        <v>340</v>
      </c>
      <c r="C745" s="59" t="s">
        <v>228</v>
      </c>
      <c r="D745" s="60">
        <v>1826</v>
      </c>
      <c r="E745" s="60">
        <v>1717</v>
      </c>
      <c r="F745" s="60">
        <v>108</v>
      </c>
      <c r="G745" s="60">
        <v>319</v>
      </c>
      <c r="H745" s="60">
        <v>1328</v>
      </c>
      <c r="I745" s="60">
        <v>13</v>
      </c>
      <c r="J745" s="60">
        <v>57</v>
      </c>
      <c r="K745" s="60">
        <v>47</v>
      </c>
      <c r="L745" s="60">
        <v>25</v>
      </c>
      <c r="M745" s="60">
        <v>13</v>
      </c>
      <c r="N745" s="60">
        <v>9</v>
      </c>
      <c r="O745" s="60">
        <v>14</v>
      </c>
      <c r="P745" s="60">
        <v>61</v>
      </c>
      <c r="Q745" s="60">
        <v>349</v>
      </c>
      <c r="R745" s="59" t="s">
        <v>341</v>
      </c>
      <c r="S745" s="61" t="s">
        <v>342</v>
      </c>
      <c r="T745" s="50">
        <f t="shared" si="23"/>
        <v>2.602569455747251</v>
      </c>
      <c r="U745" s="51">
        <f t="shared" si="24"/>
        <v>5.1296643972778312E-2</v>
      </c>
      <c r="V745" s="44"/>
    </row>
    <row r="746" spans="1:22" x14ac:dyDescent="0.25">
      <c r="A746" s="47">
        <v>2008</v>
      </c>
      <c r="B746" s="47" t="s">
        <v>340</v>
      </c>
      <c r="C746" s="47" t="s">
        <v>228</v>
      </c>
      <c r="D746" s="55">
        <v>1686</v>
      </c>
      <c r="E746" s="55">
        <v>1590</v>
      </c>
      <c r="F746" s="55">
        <v>97</v>
      </c>
      <c r="G746" s="55">
        <v>282</v>
      </c>
      <c r="H746" s="55">
        <v>1236</v>
      </c>
      <c r="I746" s="55">
        <v>14</v>
      </c>
      <c r="J746" s="55">
        <v>57</v>
      </c>
      <c r="K746" s="55">
        <v>42</v>
      </c>
      <c r="L746" s="55">
        <v>21</v>
      </c>
      <c r="M746" s="55">
        <v>10</v>
      </c>
      <c r="N746" s="55">
        <v>10</v>
      </c>
      <c r="O746" s="55">
        <v>13</v>
      </c>
      <c r="P746" s="55">
        <v>60</v>
      </c>
      <c r="Q746" s="55">
        <v>366</v>
      </c>
      <c r="R746" s="47" t="s">
        <v>341</v>
      </c>
      <c r="S746" s="56" t="s">
        <v>342</v>
      </c>
      <c r="T746" s="50">
        <f t="shared" si="23"/>
        <v>2.6098925399780271</v>
      </c>
      <c r="U746" s="51">
        <f t="shared" si="24"/>
        <v>4.6201622688961025E-2</v>
      </c>
      <c r="V746" s="44"/>
    </row>
    <row r="747" spans="1:22" x14ac:dyDescent="0.25">
      <c r="A747" s="59">
        <v>2009</v>
      </c>
      <c r="B747" s="59" t="s">
        <v>340</v>
      </c>
      <c r="C747" s="59" t="s">
        <v>228</v>
      </c>
      <c r="D747" s="60">
        <v>1864</v>
      </c>
      <c r="E747" s="60">
        <v>1769</v>
      </c>
      <c r="F747" s="60">
        <v>95</v>
      </c>
      <c r="G747" s="60">
        <v>318</v>
      </c>
      <c r="H747" s="60">
        <v>1374</v>
      </c>
      <c r="I747" s="60">
        <v>13</v>
      </c>
      <c r="J747" s="60">
        <v>64</v>
      </c>
      <c r="K747" s="60">
        <v>42</v>
      </c>
      <c r="L747" s="60">
        <v>20</v>
      </c>
      <c r="M747" s="60">
        <v>9</v>
      </c>
      <c r="N747" s="60">
        <v>10</v>
      </c>
      <c r="O747" s="60">
        <v>14</v>
      </c>
      <c r="P747" s="60">
        <v>60</v>
      </c>
      <c r="Q747" s="60">
        <v>365</v>
      </c>
      <c r="R747" s="59" t="s">
        <v>341</v>
      </c>
      <c r="S747" s="61" t="s">
        <v>342</v>
      </c>
      <c r="T747" s="50">
        <f t="shared" si="23"/>
        <v>2.5611814350328945</v>
      </c>
      <c r="U747" s="51">
        <f t="shared" si="24"/>
        <v>4.4404483129882807E-2</v>
      </c>
      <c r="V747" s="44"/>
    </row>
    <row r="748" spans="1:22" x14ac:dyDescent="0.25">
      <c r="A748" s="59">
        <v>2010</v>
      </c>
      <c r="B748" s="59" t="s">
        <v>340</v>
      </c>
      <c r="C748" s="59" t="s">
        <v>228</v>
      </c>
      <c r="D748" s="60">
        <v>1735</v>
      </c>
      <c r="E748" s="60">
        <v>1643</v>
      </c>
      <c r="F748" s="60">
        <v>92</v>
      </c>
      <c r="G748" s="60">
        <v>297</v>
      </c>
      <c r="H748" s="60">
        <v>1269</v>
      </c>
      <c r="I748" s="60">
        <v>12</v>
      </c>
      <c r="J748" s="60">
        <v>66</v>
      </c>
      <c r="K748" s="60">
        <v>39</v>
      </c>
      <c r="L748" s="60">
        <v>19</v>
      </c>
      <c r="M748" s="60">
        <v>10</v>
      </c>
      <c r="N748" s="60">
        <v>10</v>
      </c>
      <c r="O748" s="60">
        <v>15</v>
      </c>
      <c r="P748" s="60">
        <v>61</v>
      </c>
      <c r="Q748" s="60">
        <v>365</v>
      </c>
      <c r="R748" s="59" t="s">
        <v>341</v>
      </c>
      <c r="S748" s="61" t="s">
        <v>342</v>
      </c>
      <c r="T748" s="50">
        <f t="shared" si="23"/>
        <v>2.6252489578082998</v>
      </c>
      <c r="U748" s="51">
        <f t="shared" si="24"/>
        <v>4.4077930001601352E-2</v>
      </c>
      <c r="V748" s="44"/>
    </row>
    <row r="749" spans="1:22" x14ac:dyDescent="0.25">
      <c r="A749" s="47">
        <v>2011</v>
      </c>
      <c r="B749" s="47" t="s">
        <v>340</v>
      </c>
      <c r="C749" s="47" t="s">
        <v>228</v>
      </c>
      <c r="D749" s="55">
        <v>1705</v>
      </c>
      <c r="E749" s="55">
        <v>1615</v>
      </c>
      <c r="F749" s="55">
        <v>90</v>
      </c>
      <c r="G749" s="55">
        <v>298</v>
      </c>
      <c r="H749" s="55">
        <v>1241</v>
      </c>
      <c r="I749" s="55">
        <v>12</v>
      </c>
      <c r="J749" s="55">
        <v>64</v>
      </c>
      <c r="K749" s="55">
        <v>42</v>
      </c>
      <c r="L749" s="55">
        <v>15</v>
      </c>
      <c r="M749" s="55">
        <v>11</v>
      </c>
      <c r="N749" s="55">
        <v>9</v>
      </c>
      <c r="O749" s="55">
        <v>14</v>
      </c>
      <c r="P749" s="55">
        <v>67</v>
      </c>
      <c r="Q749" s="55">
        <v>365</v>
      </c>
      <c r="R749" s="47" t="s">
        <v>341</v>
      </c>
      <c r="S749" s="56" t="s">
        <v>342</v>
      </c>
      <c r="T749" s="50">
        <f t="shared" si="23"/>
        <v>2.5139769032237291</v>
      </c>
      <c r="U749" s="51">
        <f t="shared" si="24"/>
        <v>4.1292070635449749E-2</v>
      </c>
      <c r="V749" s="44"/>
    </row>
    <row r="750" spans="1:22" x14ac:dyDescent="0.25">
      <c r="A750" s="47">
        <v>2012</v>
      </c>
      <c r="B750" s="47" t="s">
        <v>340</v>
      </c>
      <c r="C750" s="47" t="s">
        <v>228</v>
      </c>
      <c r="D750" s="55">
        <v>1553</v>
      </c>
      <c r="E750" s="55">
        <v>1476</v>
      </c>
      <c r="F750" s="55">
        <v>77</v>
      </c>
      <c r="G750" s="55">
        <v>273</v>
      </c>
      <c r="H750" s="55">
        <v>1131</v>
      </c>
      <c r="I750" s="55">
        <v>11</v>
      </c>
      <c r="J750" s="55">
        <v>61</v>
      </c>
      <c r="K750" s="55">
        <v>33</v>
      </c>
      <c r="L750" s="55">
        <v>12</v>
      </c>
      <c r="M750" s="55">
        <v>8</v>
      </c>
      <c r="N750" s="55">
        <v>9</v>
      </c>
      <c r="O750" s="55">
        <v>15</v>
      </c>
      <c r="P750" s="55">
        <v>76</v>
      </c>
      <c r="Q750" s="55">
        <v>366</v>
      </c>
      <c r="R750" s="47" t="s">
        <v>341</v>
      </c>
      <c r="S750" s="56" t="s">
        <v>342</v>
      </c>
      <c r="T750" s="50">
        <f t="shared" si="23"/>
        <v>2.5481631747159099</v>
      </c>
      <c r="U750" s="51">
        <f t="shared" si="24"/>
        <v>3.5808063012695325E-2</v>
      </c>
      <c r="V750" s="44"/>
    </row>
    <row r="751" spans="1:22" x14ac:dyDescent="0.25">
      <c r="A751" s="47">
        <v>2013</v>
      </c>
      <c r="B751" s="47" t="s">
        <v>340</v>
      </c>
      <c r="C751" s="47" t="s">
        <v>228</v>
      </c>
      <c r="D751" s="55">
        <v>1547</v>
      </c>
      <c r="E751" s="55">
        <v>1467</v>
      </c>
      <c r="F751" s="55">
        <v>80</v>
      </c>
      <c r="G751" s="55">
        <v>270</v>
      </c>
      <c r="H751" s="55">
        <v>1122</v>
      </c>
      <c r="I751" s="55">
        <v>12</v>
      </c>
      <c r="J751" s="55">
        <v>64</v>
      </c>
      <c r="K751" s="55">
        <v>35</v>
      </c>
      <c r="L751" s="55">
        <v>13</v>
      </c>
      <c r="M751" s="55">
        <v>7</v>
      </c>
      <c r="N751" s="55">
        <v>9</v>
      </c>
      <c r="O751" s="55">
        <v>16</v>
      </c>
      <c r="P751" s="55">
        <v>73</v>
      </c>
      <c r="Q751" s="55">
        <v>365</v>
      </c>
      <c r="R751" s="47" t="s">
        <v>341</v>
      </c>
      <c r="S751" s="56" t="s">
        <v>342</v>
      </c>
      <c r="T751" s="50">
        <f t="shared" si="23"/>
        <v>2.4767609405517579</v>
      </c>
      <c r="U751" s="51">
        <f t="shared" si="24"/>
        <v>3.6160709732055665E-2</v>
      </c>
      <c r="V751" s="44"/>
    </row>
    <row r="752" spans="1:22" x14ac:dyDescent="0.25">
      <c r="A752" s="47">
        <v>2014</v>
      </c>
      <c r="B752" s="47" t="s">
        <v>340</v>
      </c>
      <c r="C752" s="47" t="s">
        <v>228</v>
      </c>
      <c r="D752" s="55">
        <v>1614</v>
      </c>
      <c r="E752" s="55">
        <v>1526</v>
      </c>
      <c r="F752" s="55">
        <v>88</v>
      </c>
      <c r="G752" s="55">
        <v>274</v>
      </c>
      <c r="H752" s="55">
        <v>1171</v>
      </c>
      <c r="I752" s="55">
        <v>13</v>
      </c>
      <c r="J752" s="55">
        <v>69</v>
      </c>
      <c r="K752" s="55">
        <v>39</v>
      </c>
      <c r="L752" s="55">
        <v>14</v>
      </c>
      <c r="M752" s="55">
        <v>9</v>
      </c>
      <c r="N752" s="55">
        <v>10</v>
      </c>
      <c r="O752" s="55">
        <v>15</v>
      </c>
      <c r="P752" s="55">
        <v>65</v>
      </c>
      <c r="Q752" s="55">
        <v>365</v>
      </c>
      <c r="R752" s="47" t="s">
        <v>341</v>
      </c>
      <c r="S752" s="56" t="s">
        <v>342</v>
      </c>
      <c r="T752" s="50">
        <f t="shared" si="23"/>
        <v>2.5289200285111346</v>
      </c>
      <c r="U752" s="51">
        <f t="shared" si="24"/>
        <v>4.0614455657888821E-2</v>
      </c>
      <c r="V752" s="44"/>
    </row>
    <row r="753" spans="1:22" x14ac:dyDescent="0.25">
      <c r="A753" s="59">
        <v>2015</v>
      </c>
      <c r="B753" s="59" t="s">
        <v>340</v>
      </c>
      <c r="C753" s="59" t="s">
        <v>228</v>
      </c>
      <c r="D753" s="60">
        <v>1666</v>
      </c>
      <c r="E753" s="60">
        <v>1581</v>
      </c>
      <c r="F753" s="60">
        <v>85</v>
      </c>
      <c r="G753" s="60">
        <v>289</v>
      </c>
      <c r="H753" s="60">
        <v>1210</v>
      </c>
      <c r="I753" s="60">
        <v>12</v>
      </c>
      <c r="J753" s="60">
        <v>70</v>
      </c>
      <c r="K753" s="60">
        <v>36</v>
      </c>
      <c r="L753" s="60">
        <v>14</v>
      </c>
      <c r="M753" s="60">
        <v>9</v>
      </c>
      <c r="N753" s="60">
        <v>12</v>
      </c>
      <c r="O753" s="60">
        <v>15</v>
      </c>
      <c r="P753" s="60">
        <v>67</v>
      </c>
      <c r="Q753" s="60">
        <v>365</v>
      </c>
      <c r="R753" s="59" t="s">
        <v>341</v>
      </c>
      <c r="S753" s="61" t="s">
        <v>342</v>
      </c>
      <c r="T753" s="50">
        <f t="shared" si="23"/>
        <v>2.6732819597111188</v>
      </c>
      <c r="U753" s="51">
        <f t="shared" si="24"/>
        <v>4.1469286400018728E-2</v>
      </c>
      <c r="V753" s="44"/>
    </row>
    <row r="754" spans="1:22" x14ac:dyDescent="0.25">
      <c r="A754" s="47">
        <v>2016</v>
      </c>
      <c r="B754" s="47" t="s">
        <v>340</v>
      </c>
      <c r="C754" s="47" t="s">
        <v>228</v>
      </c>
      <c r="D754" s="55">
        <v>1680</v>
      </c>
      <c r="E754" s="55">
        <v>1591</v>
      </c>
      <c r="F754" s="55">
        <v>89</v>
      </c>
      <c r="G754" s="55">
        <v>282</v>
      </c>
      <c r="H754" s="55">
        <v>1224</v>
      </c>
      <c r="I754" s="55">
        <v>12</v>
      </c>
      <c r="J754" s="55">
        <v>72</v>
      </c>
      <c r="K754" s="55">
        <v>39</v>
      </c>
      <c r="L754" s="55">
        <v>14</v>
      </c>
      <c r="M754" s="55">
        <v>9</v>
      </c>
      <c r="N754" s="55">
        <v>12</v>
      </c>
      <c r="O754" s="55">
        <v>15</v>
      </c>
      <c r="P754" s="55">
        <v>65</v>
      </c>
      <c r="Q754" s="55">
        <v>366</v>
      </c>
      <c r="R754" s="47" t="s">
        <v>341</v>
      </c>
      <c r="S754" s="56" t="s">
        <v>342</v>
      </c>
      <c r="T754" s="50">
        <f t="shared" si="23"/>
        <v>2.6104166026597611</v>
      </c>
      <c r="U754" s="51">
        <f t="shared" si="24"/>
        <v>4.2399691668701167E-2</v>
      </c>
      <c r="V754" s="44"/>
    </row>
    <row r="755" spans="1:22" x14ac:dyDescent="0.25">
      <c r="A755" s="59">
        <v>2017</v>
      </c>
      <c r="B755" s="59" t="s">
        <v>340</v>
      </c>
      <c r="C755" s="59" t="s">
        <v>228</v>
      </c>
      <c r="D755" s="60">
        <v>1766</v>
      </c>
      <c r="E755" s="60">
        <v>1665</v>
      </c>
      <c r="F755" s="60">
        <v>101</v>
      </c>
      <c r="G755" s="60">
        <v>307</v>
      </c>
      <c r="H755" s="60">
        <v>1265</v>
      </c>
      <c r="I755" s="60">
        <v>13</v>
      </c>
      <c r="J755" s="60">
        <v>79</v>
      </c>
      <c r="K755" s="60">
        <v>46</v>
      </c>
      <c r="L755" s="60">
        <v>16</v>
      </c>
      <c r="M755" s="60">
        <v>9</v>
      </c>
      <c r="N755" s="60">
        <v>15</v>
      </c>
      <c r="O755" s="60">
        <v>15</v>
      </c>
      <c r="P755" s="60">
        <v>64</v>
      </c>
      <c r="Q755" s="60">
        <v>365</v>
      </c>
      <c r="R755" s="59" t="s">
        <v>341</v>
      </c>
      <c r="S755" s="61" t="s">
        <v>342</v>
      </c>
      <c r="T755" s="50">
        <f t="shared" si="23"/>
        <v>2.6139086188892326</v>
      </c>
      <c r="U755" s="51">
        <f t="shared" si="24"/>
        <v>4.8180870617675779E-2</v>
      </c>
      <c r="V755" s="44"/>
    </row>
    <row r="756" spans="1:22" x14ac:dyDescent="0.25">
      <c r="A756" s="59">
        <v>2018</v>
      </c>
      <c r="B756" s="59" t="s">
        <v>340</v>
      </c>
      <c r="C756" s="59" t="s">
        <v>228</v>
      </c>
      <c r="D756" s="60">
        <v>1896</v>
      </c>
      <c r="E756" s="60">
        <v>1761</v>
      </c>
      <c r="F756" s="60">
        <v>135</v>
      </c>
      <c r="G756" s="60">
        <v>315</v>
      </c>
      <c r="H756" s="60">
        <v>1296</v>
      </c>
      <c r="I756" s="60">
        <v>14</v>
      </c>
      <c r="J756" s="60">
        <v>135</v>
      </c>
      <c r="K756" s="60">
        <v>62</v>
      </c>
      <c r="L756" s="60">
        <v>27</v>
      </c>
      <c r="M756" s="60">
        <v>19</v>
      </c>
      <c r="N756" s="60">
        <v>25</v>
      </c>
      <c r="O756" s="60">
        <v>2</v>
      </c>
      <c r="P756" s="60">
        <v>72</v>
      </c>
      <c r="Q756" s="60">
        <v>348</v>
      </c>
      <c r="R756" s="59" t="s">
        <v>341</v>
      </c>
      <c r="S756" s="61" t="s">
        <v>342</v>
      </c>
      <c r="T756" s="50">
        <f t="shared" si="23"/>
        <v>3.0316940013744209</v>
      </c>
      <c r="U756" s="51">
        <f t="shared" si="24"/>
        <v>7.4693360958862295E-2</v>
      </c>
      <c r="V756" s="44"/>
    </row>
    <row r="757" spans="1:22" x14ac:dyDescent="0.25">
      <c r="A757" s="59">
        <v>2019</v>
      </c>
      <c r="B757" s="59" t="s">
        <v>340</v>
      </c>
      <c r="C757" s="59" t="s">
        <v>228</v>
      </c>
      <c r="D757" s="60">
        <v>1942</v>
      </c>
      <c r="E757" s="60">
        <v>1835</v>
      </c>
      <c r="F757" s="60">
        <v>107</v>
      </c>
      <c r="G757" s="60">
        <v>713</v>
      </c>
      <c r="H757" s="60">
        <v>1002</v>
      </c>
      <c r="I757" s="60">
        <v>12</v>
      </c>
      <c r="J757" s="60">
        <v>107</v>
      </c>
      <c r="K757" s="60">
        <v>49</v>
      </c>
      <c r="L757" s="60">
        <v>22</v>
      </c>
      <c r="M757" s="60">
        <v>18</v>
      </c>
      <c r="N757" s="60">
        <v>18</v>
      </c>
      <c r="O757" s="60">
        <v>1</v>
      </c>
      <c r="P757" s="60">
        <v>62</v>
      </c>
      <c r="Q757" s="60">
        <v>319</v>
      </c>
      <c r="R757" s="59" t="s">
        <v>341</v>
      </c>
      <c r="S757" s="61" t="s">
        <v>342</v>
      </c>
      <c r="T757" s="50">
        <f t="shared" si="23"/>
        <v>3.0533528871889475</v>
      </c>
      <c r="U757" s="51">
        <f t="shared" si="24"/>
        <v>5.9624348504582168E-2</v>
      </c>
      <c r="V757" s="44"/>
    </row>
    <row r="758" spans="1:22" x14ac:dyDescent="0.25">
      <c r="A758" s="59">
        <v>2020</v>
      </c>
      <c r="B758" s="59" t="s">
        <v>340</v>
      </c>
      <c r="C758" s="59" t="s">
        <v>228</v>
      </c>
      <c r="D758" s="60">
        <v>1341</v>
      </c>
      <c r="E758" s="60">
        <v>1243</v>
      </c>
      <c r="F758" s="60">
        <v>62</v>
      </c>
      <c r="G758" s="60">
        <v>189</v>
      </c>
      <c r="H758" s="60">
        <v>950</v>
      </c>
      <c r="I758" s="60">
        <v>13</v>
      </c>
      <c r="J758" s="60">
        <v>91</v>
      </c>
      <c r="K758" s="60">
        <v>17</v>
      </c>
      <c r="L758" s="60">
        <v>13</v>
      </c>
      <c r="M758" s="60">
        <v>3</v>
      </c>
      <c r="N758" s="60">
        <v>15</v>
      </c>
      <c r="O758" s="60">
        <v>13</v>
      </c>
      <c r="P758" s="60">
        <v>65</v>
      </c>
      <c r="Q758" s="60">
        <v>346</v>
      </c>
      <c r="R758" s="59" t="s">
        <v>341</v>
      </c>
      <c r="S758" s="61" t="s">
        <v>342</v>
      </c>
      <c r="T758" s="50">
        <f t="shared" si="23"/>
        <v>3.183014156153944</v>
      </c>
      <c r="U758" s="51">
        <f t="shared" si="24"/>
        <v>3.6015805176881875E-2</v>
      </c>
      <c r="V758" s="44"/>
    </row>
    <row r="759" spans="1:22" x14ac:dyDescent="0.25">
      <c r="A759" s="59">
        <v>2021</v>
      </c>
      <c r="B759" s="59" t="s">
        <v>340</v>
      </c>
      <c r="C759" s="59" t="s">
        <v>228</v>
      </c>
      <c r="D759" s="60">
        <v>1454</v>
      </c>
      <c r="E759" s="60">
        <v>1373</v>
      </c>
      <c r="F759" s="60">
        <v>63</v>
      </c>
      <c r="G759" s="60">
        <v>217</v>
      </c>
      <c r="H759" s="60">
        <v>1041</v>
      </c>
      <c r="I759" s="60">
        <v>14</v>
      </c>
      <c r="J759" s="60">
        <v>101</v>
      </c>
      <c r="K759" s="60">
        <v>17</v>
      </c>
      <c r="L759" s="60">
        <v>12</v>
      </c>
      <c r="M759" s="60">
        <v>4</v>
      </c>
      <c r="N759" s="60">
        <v>17</v>
      </c>
      <c r="O759" s="60">
        <v>13</v>
      </c>
      <c r="P759" s="60">
        <v>65</v>
      </c>
      <c r="Q759" s="60">
        <v>362</v>
      </c>
      <c r="R759" s="59" t="s">
        <v>341</v>
      </c>
      <c r="S759" s="61" t="s">
        <v>342</v>
      </c>
      <c r="T759" s="50">
        <f t="shared" si="23"/>
        <v>3.3007522631448412</v>
      </c>
      <c r="U759" s="51">
        <f t="shared" si="24"/>
        <v>3.795039914550781E-2</v>
      </c>
      <c r="V759" s="44"/>
    </row>
    <row r="760" spans="1:22" x14ac:dyDescent="0.25">
      <c r="A760" s="59">
        <v>2022</v>
      </c>
      <c r="B760" s="59" t="s">
        <v>340</v>
      </c>
      <c r="C760" s="59" t="s">
        <v>228</v>
      </c>
      <c r="D760" s="60">
        <v>1692</v>
      </c>
      <c r="E760" s="60">
        <v>1613</v>
      </c>
      <c r="F760" s="60">
        <v>72</v>
      </c>
      <c r="G760" s="60">
        <v>259</v>
      </c>
      <c r="H760" s="60">
        <v>1222</v>
      </c>
      <c r="I760" s="60">
        <v>14</v>
      </c>
      <c r="J760" s="60">
        <v>117</v>
      </c>
      <c r="K760" s="60">
        <v>17</v>
      </c>
      <c r="L760" s="60">
        <v>15</v>
      </c>
      <c r="M760" s="60">
        <v>4</v>
      </c>
      <c r="N760" s="60">
        <v>18</v>
      </c>
      <c r="O760" s="60">
        <v>17</v>
      </c>
      <c r="P760" s="60">
        <v>67</v>
      </c>
      <c r="Q760" s="60">
        <v>365</v>
      </c>
      <c r="R760" s="59" t="s">
        <v>341</v>
      </c>
      <c r="S760" s="61" t="s">
        <v>342</v>
      </c>
      <c r="T760" s="50">
        <f t="shared" si="23"/>
        <v>3.2758553002585824</v>
      </c>
      <c r="U760" s="51">
        <f t="shared" si="24"/>
        <v>4.3044738645397769E-2</v>
      </c>
      <c r="V760" s="44"/>
    </row>
    <row r="761" spans="1:22" ht="13.8" thickBot="1" x14ac:dyDescent="0.3">
      <c r="A761" s="66">
        <v>2023</v>
      </c>
      <c r="B761" s="66" t="s">
        <v>340</v>
      </c>
      <c r="C761" s="66" t="s">
        <v>228</v>
      </c>
      <c r="D761" s="67">
        <v>1722</v>
      </c>
      <c r="E761" s="67">
        <v>1639</v>
      </c>
      <c r="F761" s="67">
        <v>77</v>
      </c>
      <c r="G761" s="67">
        <v>264</v>
      </c>
      <c r="H761" s="67">
        <v>1243</v>
      </c>
      <c r="I761" s="67">
        <v>14</v>
      </c>
      <c r="J761" s="67">
        <v>118</v>
      </c>
      <c r="K761" s="67">
        <v>17</v>
      </c>
      <c r="L761" s="67">
        <v>16</v>
      </c>
      <c r="M761" s="67">
        <v>3</v>
      </c>
      <c r="N761" s="67">
        <v>20</v>
      </c>
      <c r="O761" s="67">
        <v>20</v>
      </c>
      <c r="P761" s="67">
        <v>67</v>
      </c>
      <c r="Q761" s="67">
        <v>364</v>
      </c>
      <c r="R761" s="66" t="s">
        <v>341</v>
      </c>
      <c r="S761" s="68" t="s">
        <v>342</v>
      </c>
      <c r="T761" s="50">
        <f t="shared" si="23"/>
        <v>3.2735397820723682</v>
      </c>
      <c r="U761" s="51">
        <f t="shared" si="24"/>
        <v>4.6001417787571962E-2</v>
      </c>
      <c r="V761" s="44"/>
    </row>
    <row r="762" spans="1:22" x14ac:dyDescent="0.25">
      <c r="A762" s="46">
        <v>2002</v>
      </c>
      <c r="B762" s="46" t="s">
        <v>343</v>
      </c>
      <c r="C762" s="46" t="s">
        <v>228</v>
      </c>
      <c r="D762" s="48">
        <v>16799</v>
      </c>
      <c r="E762" s="48">
        <v>16107</v>
      </c>
      <c r="F762" s="48">
        <v>692</v>
      </c>
      <c r="G762" s="48">
        <v>1047</v>
      </c>
      <c r="H762" s="48">
        <v>14599</v>
      </c>
      <c r="I762" s="48">
        <v>68</v>
      </c>
      <c r="J762" s="48">
        <v>394</v>
      </c>
      <c r="K762" s="48">
        <v>342</v>
      </c>
      <c r="L762" s="48">
        <v>105</v>
      </c>
      <c r="M762" s="48">
        <v>31</v>
      </c>
      <c r="N762" s="48">
        <v>80</v>
      </c>
      <c r="O762" s="48">
        <v>135</v>
      </c>
      <c r="P762" s="48">
        <v>49</v>
      </c>
      <c r="Q762" s="48">
        <v>365</v>
      </c>
      <c r="R762" s="46" t="s">
        <v>101</v>
      </c>
      <c r="S762" s="49" t="s">
        <v>344</v>
      </c>
      <c r="T762" s="50">
        <f t="shared" si="23"/>
        <v>2.2648646851466676</v>
      </c>
      <c r="U762" s="51">
        <f t="shared" si="24"/>
        <v>0.28602976108717265</v>
      </c>
      <c r="V762" s="52">
        <f>IF(SLOPE(U762:U782,A762:A782)&gt;0,SLOPE(U762:U782,A762:A782),0)</f>
        <v>0</v>
      </c>
    </row>
    <row r="763" spans="1:22" x14ac:dyDescent="0.25">
      <c r="A763" s="47">
        <v>2003</v>
      </c>
      <c r="B763" s="47" t="s">
        <v>343</v>
      </c>
      <c r="C763" s="47" t="s">
        <v>228</v>
      </c>
      <c r="D763" s="55">
        <v>16491</v>
      </c>
      <c r="E763" s="55">
        <v>15763</v>
      </c>
      <c r="F763" s="55">
        <v>728</v>
      </c>
      <c r="G763" s="55">
        <v>1045</v>
      </c>
      <c r="H763" s="55">
        <v>14187</v>
      </c>
      <c r="I763" s="55">
        <v>68</v>
      </c>
      <c r="J763" s="55">
        <v>464</v>
      </c>
      <c r="K763" s="55">
        <v>325</v>
      </c>
      <c r="L763" s="55">
        <v>119</v>
      </c>
      <c r="M763" s="55">
        <v>45</v>
      </c>
      <c r="N763" s="55">
        <v>78</v>
      </c>
      <c r="O763" s="55">
        <v>161</v>
      </c>
      <c r="P763" s="55">
        <v>49</v>
      </c>
      <c r="Q763" s="55">
        <v>365</v>
      </c>
      <c r="R763" s="47" t="s">
        <v>101</v>
      </c>
      <c r="S763" s="56" t="s">
        <v>344</v>
      </c>
      <c r="T763" s="50">
        <f t="shared" si="23"/>
        <v>2.3576288965246173</v>
      </c>
      <c r="U763" s="51">
        <f t="shared" si="24"/>
        <v>0.31323457519226061</v>
      </c>
      <c r="V763" s="44"/>
    </row>
    <row r="764" spans="1:22" x14ac:dyDescent="0.25">
      <c r="A764" s="47">
        <v>2004</v>
      </c>
      <c r="B764" s="47" t="s">
        <v>343</v>
      </c>
      <c r="C764" s="47" t="s">
        <v>228</v>
      </c>
      <c r="D764" s="55">
        <v>17692</v>
      </c>
      <c r="E764" s="55">
        <v>16955</v>
      </c>
      <c r="F764" s="55">
        <v>736</v>
      </c>
      <c r="G764" s="55">
        <v>981</v>
      </c>
      <c r="H764" s="55">
        <v>15379</v>
      </c>
      <c r="I764" s="55">
        <v>71</v>
      </c>
      <c r="J764" s="55">
        <v>525</v>
      </c>
      <c r="K764" s="55">
        <v>307</v>
      </c>
      <c r="L764" s="55">
        <v>116</v>
      </c>
      <c r="M764" s="55">
        <v>42</v>
      </c>
      <c r="N764" s="55">
        <v>88</v>
      </c>
      <c r="O764" s="55">
        <v>183</v>
      </c>
      <c r="P764" s="55">
        <v>48</v>
      </c>
      <c r="Q764" s="55">
        <v>366</v>
      </c>
      <c r="R764" s="47" t="s">
        <v>101</v>
      </c>
      <c r="S764" s="56" t="s">
        <v>344</v>
      </c>
      <c r="T764" s="50">
        <f t="shared" si="23"/>
        <v>2.4125332641601558</v>
      </c>
      <c r="U764" s="51">
        <f t="shared" si="24"/>
        <v>0.32405146804199214</v>
      </c>
      <c r="V764" s="44"/>
    </row>
    <row r="765" spans="1:22" x14ac:dyDescent="0.25">
      <c r="A765" s="47">
        <v>2005</v>
      </c>
      <c r="B765" s="47" t="s">
        <v>343</v>
      </c>
      <c r="C765" s="47" t="s">
        <v>228</v>
      </c>
      <c r="D765" s="55">
        <v>17583</v>
      </c>
      <c r="E765" s="55">
        <v>16848</v>
      </c>
      <c r="F765" s="55">
        <v>735</v>
      </c>
      <c r="G765" s="55">
        <v>887</v>
      </c>
      <c r="H765" s="55">
        <v>15302</v>
      </c>
      <c r="I765" s="55">
        <v>64</v>
      </c>
      <c r="J765" s="55">
        <v>595</v>
      </c>
      <c r="K765" s="55">
        <v>287</v>
      </c>
      <c r="L765" s="55">
        <v>111</v>
      </c>
      <c r="M765" s="55">
        <v>40</v>
      </c>
      <c r="N765" s="55">
        <v>90</v>
      </c>
      <c r="O765" s="55">
        <v>206</v>
      </c>
      <c r="P765" s="55">
        <v>49</v>
      </c>
      <c r="Q765" s="55">
        <v>365</v>
      </c>
      <c r="R765" s="47" t="s">
        <v>101</v>
      </c>
      <c r="S765" s="56" t="s">
        <v>344</v>
      </c>
      <c r="T765" s="50">
        <f t="shared" si="23"/>
        <v>2.4298618227259667</v>
      </c>
      <c r="U765" s="51">
        <f t="shared" si="24"/>
        <v>0.32593559024590435</v>
      </c>
      <c r="V765" s="44"/>
    </row>
    <row r="766" spans="1:22" x14ac:dyDescent="0.25">
      <c r="A766" s="47">
        <v>2006</v>
      </c>
      <c r="B766" s="47" t="s">
        <v>343</v>
      </c>
      <c r="C766" s="47" t="s">
        <v>228</v>
      </c>
      <c r="D766" s="55">
        <v>17324</v>
      </c>
      <c r="E766" s="55">
        <v>16585</v>
      </c>
      <c r="F766" s="55">
        <v>740</v>
      </c>
      <c r="G766" s="55">
        <v>859</v>
      </c>
      <c r="H766" s="55">
        <v>15063</v>
      </c>
      <c r="I766" s="55">
        <v>70</v>
      </c>
      <c r="J766" s="55">
        <v>593</v>
      </c>
      <c r="K766" s="55">
        <v>288</v>
      </c>
      <c r="L766" s="55">
        <v>119</v>
      </c>
      <c r="M766" s="55">
        <v>38</v>
      </c>
      <c r="N766" s="55">
        <v>90</v>
      </c>
      <c r="O766" s="55">
        <v>205</v>
      </c>
      <c r="P766" s="55">
        <v>49</v>
      </c>
      <c r="Q766" s="55">
        <v>365</v>
      </c>
      <c r="R766" s="47" t="s">
        <v>101</v>
      </c>
      <c r="S766" s="56" t="s">
        <v>344</v>
      </c>
      <c r="T766" s="50">
        <f t="shared" si="23"/>
        <v>2.4354773394610429</v>
      </c>
      <c r="U766" s="51">
        <f t="shared" si="24"/>
        <v>0.3289112146942138</v>
      </c>
      <c r="V766" s="44"/>
    </row>
    <row r="767" spans="1:22" x14ac:dyDescent="0.25">
      <c r="A767" s="59">
        <v>2007</v>
      </c>
      <c r="B767" s="59" t="s">
        <v>343</v>
      </c>
      <c r="C767" s="59" t="s">
        <v>228</v>
      </c>
      <c r="D767" s="60">
        <v>17660</v>
      </c>
      <c r="E767" s="60">
        <v>16906</v>
      </c>
      <c r="F767" s="60">
        <v>754</v>
      </c>
      <c r="G767" s="60">
        <v>889</v>
      </c>
      <c r="H767" s="60">
        <v>15314</v>
      </c>
      <c r="I767" s="60">
        <v>74</v>
      </c>
      <c r="J767" s="60">
        <v>629</v>
      </c>
      <c r="K767" s="60">
        <v>284</v>
      </c>
      <c r="L767" s="60">
        <v>126</v>
      </c>
      <c r="M767" s="60">
        <v>40</v>
      </c>
      <c r="N767" s="60">
        <v>99</v>
      </c>
      <c r="O767" s="60">
        <v>205</v>
      </c>
      <c r="P767" s="60">
        <v>47</v>
      </c>
      <c r="Q767" s="60">
        <v>349</v>
      </c>
      <c r="R767" s="59" t="s">
        <v>101</v>
      </c>
      <c r="S767" s="61" t="s">
        <v>344</v>
      </c>
      <c r="T767" s="50">
        <f t="shared" si="23"/>
        <v>2.5084273166808275</v>
      </c>
      <c r="U767" s="51">
        <f t="shared" si="24"/>
        <v>0.34517214091186527</v>
      </c>
      <c r="V767" s="44"/>
    </row>
    <row r="768" spans="1:22" x14ac:dyDescent="0.25">
      <c r="A768" s="47">
        <v>2008</v>
      </c>
      <c r="B768" s="47" t="s">
        <v>343</v>
      </c>
      <c r="C768" s="47" t="s">
        <v>228</v>
      </c>
      <c r="D768" s="55">
        <v>17334</v>
      </c>
      <c r="E768" s="55">
        <v>16577</v>
      </c>
      <c r="F768" s="55">
        <v>757</v>
      </c>
      <c r="G768" s="55">
        <v>830</v>
      </c>
      <c r="H768" s="55">
        <v>15011</v>
      </c>
      <c r="I768" s="55">
        <v>72</v>
      </c>
      <c r="J768" s="55">
        <v>664</v>
      </c>
      <c r="K768" s="55">
        <v>283</v>
      </c>
      <c r="L768" s="55">
        <v>127</v>
      </c>
      <c r="M768" s="55">
        <v>37</v>
      </c>
      <c r="N768" s="55">
        <v>94</v>
      </c>
      <c r="O768" s="55">
        <v>216</v>
      </c>
      <c r="P768" s="55">
        <v>47</v>
      </c>
      <c r="Q768" s="55">
        <v>366</v>
      </c>
      <c r="R768" s="47" t="s">
        <v>101</v>
      </c>
      <c r="S768" s="56" t="s">
        <v>344</v>
      </c>
      <c r="T768" s="50">
        <f t="shared" si="23"/>
        <v>2.4669331793237075</v>
      </c>
      <c r="U768" s="51">
        <f t="shared" si="24"/>
        <v>0.34081298605651844</v>
      </c>
      <c r="V768" s="44"/>
    </row>
    <row r="769" spans="1:22" x14ac:dyDescent="0.25">
      <c r="A769" s="59">
        <v>2009</v>
      </c>
      <c r="B769" s="59" t="s">
        <v>343</v>
      </c>
      <c r="C769" s="59" t="s">
        <v>228</v>
      </c>
      <c r="D769" s="60">
        <v>19663</v>
      </c>
      <c r="E769" s="60">
        <v>18960</v>
      </c>
      <c r="F769" s="60">
        <v>703</v>
      </c>
      <c r="G769" s="60">
        <v>4573</v>
      </c>
      <c r="H769" s="60">
        <v>13682</v>
      </c>
      <c r="I769" s="60">
        <v>69</v>
      </c>
      <c r="J769" s="60">
        <v>636</v>
      </c>
      <c r="K769" s="60">
        <v>258</v>
      </c>
      <c r="L769" s="60">
        <v>116</v>
      </c>
      <c r="M769" s="60">
        <v>38</v>
      </c>
      <c r="N769" s="60">
        <v>104</v>
      </c>
      <c r="O769" s="60">
        <v>186</v>
      </c>
      <c r="P769" s="60">
        <v>40</v>
      </c>
      <c r="Q769" s="60">
        <v>365</v>
      </c>
      <c r="R769" s="59" t="s">
        <v>101</v>
      </c>
      <c r="S769" s="61" t="s">
        <v>344</v>
      </c>
      <c r="T769" s="50">
        <f t="shared" ref="T769:T831" si="25">K769*$AE$2*$AH$2/SUM(K769:O769)+K769*$AE$3*$AI$2/SUM(K769:O769)+$AH$7*L769*$AH$4*$AE$4/SUM(K769:O769)+$AI$7*L769*$AH$4*$AE$6/SUM(K769:O769)+$AJ$7*L769*$AH$4*$AE$7/SUM(K769:O769)+$AK$7*L769*$AH$4*$AE$9/SUM(K769:O769)+L769*$AI$4*$AH$7*$AE$5/SUM(K769:O769)+L769*$AI$4*$AE$8*$AJ$7/SUM(K769:O769)+M769*$AH$4*$AE$10/SUM(K769:O769)+M769*$AI$4*$AE$11/SUM(K769:O769)+N769*$AH$4*$AE$12/SUM(K769:O769)+N769*$AI$4*$AE$13/SUM(K769:O769)+O769*$AE$17*$AK$17/SUM(K769:O769)+O769*$AE$16*$AJ$17/SUM(K769:O769)+O769*$AE$15*$AI$17/SUM(K769:O769)+O769*$AE$14*$AH$17/SUM(K769:O769)</f>
        <v>2.5909908701144051</v>
      </c>
      <c r="U769" s="51">
        <f t="shared" si="24"/>
        <v>0.33241765115850286</v>
      </c>
      <c r="V769" s="44"/>
    </row>
    <row r="770" spans="1:22" x14ac:dyDescent="0.25">
      <c r="A770" s="59">
        <v>2010</v>
      </c>
      <c r="B770" s="59" t="s">
        <v>343</v>
      </c>
      <c r="C770" s="59" t="s">
        <v>228</v>
      </c>
      <c r="D770" s="60">
        <v>25007</v>
      </c>
      <c r="E770" s="60">
        <v>24552</v>
      </c>
      <c r="F770" s="60">
        <v>455</v>
      </c>
      <c r="G770" s="60">
        <v>14938</v>
      </c>
      <c r="H770" s="60">
        <v>9083</v>
      </c>
      <c r="I770" s="60">
        <v>47</v>
      </c>
      <c r="J770" s="60">
        <v>484</v>
      </c>
      <c r="K770" s="60">
        <v>169</v>
      </c>
      <c r="L770" s="60">
        <v>68</v>
      </c>
      <c r="M770" s="60">
        <v>30</v>
      </c>
      <c r="N770" s="60">
        <v>87</v>
      </c>
      <c r="O770" s="60">
        <v>101</v>
      </c>
      <c r="P770" s="60">
        <v>23</v>
      </c>
      <c r="Q770" s="60">
        <v>364</v>
      </c>
      <c r="R770" s="59" t="s">
        <v>101</v>
      </c>
      <c r="S770" s="61" t="s">
        <v>344</v>
      </c>
      <c r="T770" s="50">
        <f t="shared" si="25"/>
        <v>2.784668290693681</v>
      </c>
      <c r="U770" s="51">
        <f t="shared" si="24"/>
        <v>0.23123189318847656</v>
      </c>
      <c r="V770" s="44"/>
    </row>
    <row r="771" spans="1:22" x14ac:dyDescent="0.25">
      <c r="A771" s="59">
        <v>2011</v>
      </c>
      <c r="B771" s="59" t="s">
        <v>343</v>
      </c>
      <c r="C771" s="59" t="s">
        <v>228</v>
      </c>
      <c r="D771" s="60">
        <v>15796</v>
      </c>
      <c r="E771" s="60">
        <v>15112</v>
      </c>
      <c r="F771" s="60">
        <v>685</v>
      </c>
      <c r="G771" s="60">
        <v>785</v>
      </c>
      <c r="H771" s="60">
        <v>13542</v>
      </c>
      <c r="I771" s="60">
        <v>66</v>
      </c>
      <c r="J771" s="60">
        <v>717</v>
      </c>
      <c r="K771" s="60">
        <v>262</v>
      </c>
      <c r="L771" s="60">
        <v>100</v>
      </c>
      <c r="M771" s="60">
        <v>45</v>
      </c>
      <c r="N771" s="60">
        <v>126</v>
      </c>
      <c r="O771" s="60">
        <v>152</v>
      </c>
      <c r="P771" s="60">
        <v>40</v>
      </c>
      <c r="Q771" s="60">
        <v>365</v>
      </c>
      <c r="R771" s="59" t="s">
        <v>101</v>
      </c>
      <c r="S771" s="61" t="s">
        <v>344</v>
      </c>
      <c r="T771" s="50">
        <f t="shared" si="25"/>
        <v>2.7343759836906933</v>
      </c>
      <c r="U771" s="51">
        <f t="shared" ref="U771:U834" si="26">0.000001*F771*T771*365*0.5</f>
        <v>0.34183117766113275</v>
      </c>
      <c r="V771" s="44"/>
    </row>
    <row r="772" spans="1:22" x14ac:dyDescent="0.25">
      <c r="A772" s="59">
        <v>2012</v>
      </c>
      <c r="B772" s="59" t="s">
        <v>343</v>
      </c>
      <c r="C772" s="59" t="s">
        <v>228</v>
      </c>
      <c r="D772" s="60">
        <v>17315</v>
      </c>
      <c r="E772" s="60">
        <v>16542</v>
      </c>
      <c r="F772" s="60">
        <v>773</v>
      </c>
      <c r="G772" s="60">
        <v>799</v>
      </c>
      <c r="H772" s="60">
        <v>14843</v>
      </c>
      <c r="I772" s="60">
        <v>85</v>
      </c>
      <c r="J772" s="60">
        <v>816</v>
      </c>
      <c r="K772" s="60">
        <v>296</v>
      </c>
      <c r="L772" s="60">
        <v>110</v>
      </c>
      <c r="M772" s="60">
        <v>47</v>
      </c>
      <c r="N772" s="60">
        <v>151</v>
      </c>
      <c r="O772" s="60">
        <v>169</v>
      </c>
      <c r="P772" s="60">
        <v>55</v>
      </c>
      <c r="Q772" s="60">
        <v>366</v>
      </c>
      <c r="R772" s="59" t="s">
        <v>101</v>
      </c>
      <c r="S772" s="61" t="s">
        <v>344</v>
      </c>
      <c r="T772" s="50">
        <f t="shared" si="25"/>
        <v>2.7594843326780798</v>
      </c>
      <c r="U772" s="51">
        <f t="shared" si="26"/>
        <v>0.38928735352172833</v>
      </c>
      <c r="V772" s="44"/>
    </row>
    <row r="773" spans="1:22" x14ac:dyDescent="0.25">
      <c r="A773" s="47">
        <v>2013</v>
      </c>
      <c r="B773" s="47" t="s">
        <v>343</v>
      </c>
      <c r="C773" s="47" t="s">
        <v>228</v>
      </c>
      <c r="D773" s="55">
        <v>16911</v>
      </c>
      <c r="E773" s="55">
        <v>16145</v>
      </c>
      <c r="F773" s="55">
        <v>766</v>
      </c>
      <c r="G773" s="55">
        <v>751</v>
      </c>
      <c r="H773" s="55">
        <v>14474</v>
      </c>
      <c r="I773" s="55">
        <v>83</v>
      </c>
      <c r="J773" s="55">
        <v>837</v>
      </c>
      <c r="K773" s="55">
        <v>290</v>
      </c>
      <c r="L773" s="55">
        <v>110</v>
      </c>
      <c r="M773" s="55">
        <v>53</v>
      </c>
      <c r="N773" s="55">
        <v>150</v>
      </c>
      <c r="O773" s="55">
        <v>163</v>
      </c>
      <c r="P773" s="55">
        <v>53</v>
      </c>
      <c r="Q773" s="55">
        <v>365</v>
      </c>
      <c r="R773" s="47" t="s">
        <v>101</v>
      </c>
      <c r="S773" s="56" t="s">
        <v>344</v>
      </c>
      <c r="T773" s="50">
        <f t="shared" si="25"/>
        <v>2.7974429265512804</v>
      </c>
      <c r="U773" s="51">
        <f t="shared" si="26"/>
        <v>0.39106853391723623</v>
      </c>
      <c r="V773" s="44"/>
    </row>
    <row r="774" spans="1:22" x14ac:dyDescent="0.25">
      <c r="A774" s="47">
        <v>2014</v>
      </c>
      <c r="B774" s="47" t="s">
        <v>343</v>
      </c>
      <c r="C774" s="47" t="s">
        <v>228</v>
      </c>
      <c r="D774" s="55">
        <v>15650</v>
      </c>
      <c r="E774" s="55">
        <v>14914</v>
      </c>
      <c r="F774" s="55">
        <v>736</v>
      </c>
      <c r="G774" s="55">
        <v>715</v>
      </c>
      <c r="H774" s="55">
        <v>13318</v>
      </c>
      <c r="I774" s="55">
        <v>92</v>
      </c>
      <c r="J774" s="55">
        <v>789</v>
      </c>
      <c r="K774" s="55">
        <v>266</v>
      </c>
      <c r="L774" s="55">
        <v>107</v>
      </c>
      <c r="M774" s="55">
        <v>64</v>
      </c>
      <c r="N774" s="55">
        <v>145</v>
      </c>
      <c r="O774" s="55">
        <v>153</v>
      </c>
      <c r="P774" s="55">
        <v>45</v>
      </c>
      <c r="Q774" s="55">
        <v>365</v>
      </c>
      <c r="R774" s="47" t="s">
        <v>101</v>
      </c>
      <c r="S774" s="56" t="s">
        <v>344</v>
      </c>
      <c r="T774" s="50">
        <f t="shared" si="25"/>
        <v>2.8859765940555913</v>
      </c>
      <c r="U774" s="51">
        <f t="shared" si="26"/>
        <v>0.38764437611354702</v>
      </c>
      <c r="V774" s="44"/>
    </row>
    <row r="775" spans="1:22" x14ac:dyDescent="0.25">
      <c r="A775" s="47">
        <v>2015</v>
      </c>
      <c r="B775" s="47" t="s">
        <v>343</v>
      </c>
      <c r="C775" s="47" t="s">
        <v>228</v>
      </c>
      <c r="D775" s="55">
        <v>15761</v>
      </c>
      <c r="E775" s="55">
        <v>15014</v>
      </c>
      <c r="F775" s="55">
        <v>748</v>
      </c>
      <c r="G775" s="55">
        <v>719</v>
      </c>
      <c r="H775" s="55">
        <v>13411</v>
      </c>
      <c r="I775" s="55">
        <v>79</v>
      </c>
      <c r="J775" s="55">
        <v>805</v>
      </c>
      <c r="K775" s="55">
        <v>270</v>
      </c>
      <c r="L775" s="55">
        <v>107</v>
      </c>
      <c r="M775" s="55">
        <v>94</v>
      </c>
      <c r="N775" s="55">
        <v>148</v>
      </c>
      <c r="O775" s="55">
        <v>128</v>
      </c>
      <c r="P775" s="55">
        <v>45</v>
      </c>
      <c r="Q775" s="55">
        <v>365</v>
      </c>
      <c r="R775" s="47" t="s">
        <v>101</v>
      </c>
      <c r="S775" s="56" t="s">
        <v>344</v>
      </c>
      <c r="T775" s="50">
        <f t="shared" si="25"/>
        <v>3.0196239041452264</v>
      </c>
      <c r="U775" s="51">
        <f t="shared" si="26"/>
        <v>0.41220885915486483</v>
      </c>
      <c r="V775" s="44"/>
    </row>
    <row r="776" spans="1:22" x14ac:dyDescent="0.25">
      <c r="A776" s="47">
        <v>2016</v>
      </c>
      <c r="B776" s="47" t="s">
        <v>343</v>
      </c>
      <c r="C776" s="47" t="s">
        <v>228</v>
      </c>
      <c r="D776" s="55">
        <v>16132</v>
      </c>
      <c r="E776" s="55">
        <v>15335</v>
      </c>
      <c r="F776" s="55">
        <v>797</v>
      </c>
      <c r="G776" s="55">
        <v>709</v>
      </c>
      <c r="H776" s="55">
        <v>13691</v>
      </c>
      <c r="I776" s="55">
        <v>84</v>
      </c>
      <c r="J776" s="55">
        <v>850</v>
      </c>
      <c r="K776" s="55">
        <v>289</v>
      </c>
      <c r="L776" s="55">
        <v>118</v>
      </c>
      <c r="M776" s="55">
        <v>102</v>
      </c>
      <c r="N776" s="55">
        <v>163</v>
      </c>
      <c r="O776" s="55">
        <v>125</v>
      </c>
      <c r="P776" s="55">
        <v>44</v>
      </c>
      <c r="Q776" s="55">
        <v>366</v>
      </c>
      <c r="R776" s="47" t="s">
        <v>101</v>
      </c>
      <c r="S776" s="56" t="s">
        <v>344</v>
      </c>
      <c r="T776" s="50">
        <f t="shared" si="25"/>
        <v>3.0633873516164138</v>
      </c>
      <c r="U776" s="51">
        <f t="shared" si="26"/>
        <v>0.44557734876098642</v>
      </c>
      <c r="V776" s="44"/>
    </row>
    <row r="777" spans="1:22" x14ac:dyDescent="0.25">
      <c r="A777" s="47">
        <v>2017</v>
      </c>
      <c r="B777" s="47" t="s">
        <v>343</v>
      </c>
      <c r="C777" s="47" t="s">
        <v>228</v>
      </c>
      <c r="D777" s="55">
        <v>16112</v>
      </c>
      <c r="E777" s="55">
        <v>15254</v>
      </c>
      <c r="F777" s="55">
        <v>858</v>
      </c>
      <c r="G777" s="55">
        <v>714</v>
      </c>
      <c r="H777" s="55">
        <v>13579</v>
      </c>
      <c r="I777" s="55">
        <v>96</v>
      </c>
      <c r="J777" s="55">
        <v>865</v>
      </c>
      <c r="K777" s="55">
        <v>303</v>
      </c>
      <c r="L777" s="55">
        <v>127</v>
      </c>
      <c r="M777" s="55">
        <v>116</v>
      </c>
      <c r="N777" s="55">
        <v>174</v>
      </c>
      <c r="O777" s="55">
        <v>138</v>
      </c>
      <c r="P777" s="55">
        <v>47</v>
      </c>
      <c r="Q777" s="55">
        <v>365</v>
      </c>
      <c r="R777" s="47" t="s">
        <v>101</v>
      </c>
      <c r="S777" s="56" t="s">
        <v>344</v>
      </c>
      <c r="T777" s="50">
        <f t="shared" si="25"/>
        <v>3.0900586663092766</v>
      </c>
      <c r="U777" s="51">
        <f t="shared" si="26"/>
        <v>0.48385683626403808</v>
      </c>
      <c r="V777" s="44"/>
    </row>
    <row r="778" spans="1:22" x14ac:dyDescent="0.25">
      <c r="A778" s="47">
        <v>2018</v>
      </c>
      <c r="B778" s="47" t="s">
        <v>343</v>
      </c>
      <c r="C778" s="47" t="s">
        <v>228</v>
      </c>
      <c r="D778" s="55">
        <v>16262</v>
      </c>
      <c r="E778" s="55">
        <v>15368</v>
      </c>
      <c r="F778" s="55">
        <v>893</v>
      </c>
      <c r="G778" s="55">
        <v>723</v>
      </c>
      <c r="H778" s="55">
        <v>13667</v>
      </c>
      <c r="I778" s="55">
        <v>102</v>
      </c>
      <c r="J778" s="55">
        <v>875</v>
      </c>
      <c r="K778" s="55">
        <v>311</v>
      </c>
      <c r="L778" s="55">
        <v>130</v>
      </c>
      <c r="M778" s="55">
        <v>122</v>
      </c>
      <c r="N778" s="55">
        <v>185</v>
      </c>
      <c r="O778" s="55">
        <v>146</v>
      </c>
      <c r="P778" s="55">
        <v>45</v>
      </c>
      <c r="Q778" s="55">
        <v>365</v>
      </c>
      <c r="R778" s="47" t="s">
        <v>101</v>
      </c>
      <c r="S778" s="56" t="s">
        <v>344</v>
      </c>
      <c r="T778" s="50">
        <f t="shared" si="25"/>
        <v>3.1125029575424712</v>
      </c>
      <c r="U778" s="51">
        <f t="shared" si="26"/>
        <v>0.50725238824809027</v>
      </c>
      <c r="V778" s="44"/>
    </row>
    <row r="779" spans="1:22" x14ac:dyDescent="0.25">
      <c r="A779" s="59">
        <v>2020</v>
      </c>
      <c r="B779" s="59" t="s">
        <v>343</v>
      </c>
      <c r="C779" s="59" t="s">
        <v>228</v>
      </c>
      <c r="D779" s="60">
        <v>7981</v>
      </c>
      <c r="E779" s="60">
        <v>7645</v>
      </c>
      <c r="F779" s="60">
        <v>322</v>
      </c>
      <c r="G779" s="60">
        <v>418</v>
      </c>
      <c r="H779" s="60">
        <v>6827</v>
      </c>
      <c r="I779" s="60">
        <v>32</v>
      </c>
      <c r="J779" s="60">
        <v>369</v>
      </c>
      <c r="K779" s="60">
        <v>65</v>
      </c>
      <c r="L779" s="60">
        <v>43</v>
      </c>
      <c r="M779" s="60">
        <v>7</v>
      </c>
      <c r="N779" s="60">
        <v>61</v>
      </c>
      <c r="O779" s="60">
        <v>148</v>
      </c>
      <c r="P779" s="60">
        <v>25</v>
      </c>
      <c r="Q779" s="60">
        <v>345</v>
      </c>
      <c r="R779" s="59" t="s">
        <v>101</v>
      </c>
      <c r="S779" s="61" t="s">
        <v>344</v>
      </c>
      <c r="T779" s="50">
        <f t="shared" si="25"/>
        <v>2.7525414247866031</v>
      </c>
      <c r="U779" s="51">
        <f t="shared" si="26"/>
        <v>0.16175309682758471</v>
      </c>
      <c r="V779" s="44"/>
    </row>
    <row r="780" spans="1:22" x14ac:dyDescent="0.25">
      <c r="A780" s="59">
        <v>2021</v>
      </c>
      <c r="B780" s="59" t="s">
        <v>343</v>
      </c>
      <c r="C780" s="59" t="s">
        <v>228</v>
      </c>
      <c r="D780" s="60">
        <v>14398</v>
      </c>
      <c r="E780" s="60">
        <v>13789</v>
      </c>
      <c r="F780" s="60">
        <v>585</v>
      </c>
      <c r="G780" s="60">
        <v>709</v>
      </c>
      <c r="H780" s="60">
        <v>12337</v>
      </c>
      <c r="I780" s="60">
        <v>57</v>
      </c>
      <c r="J780" s="60">
        <v>686</v>
      </c>
      <c r="K780" s="60">
        <v>116</v>
      </c>
      <c r="L780" s="60">
        <v>74</v>
      </c>
      <c r="M780" s="60">
        <v>11</v>
      </c>
      <c r="N780" s="60">
        <v>111</v>
      </c>
      <c r="O780" s="60">
        <v>274</v>
      </c>
      <c r="P780" s="60">
        <v>40</v>
      </c>
      <c r="Q780" s="60">
        <v>365</v>
      </c>
      <c r="R780" s="59" t="s">
        <v>101</v>
      </c>
      <c r="S780" s="61" t="s">
        <v>344</v>
      </c>
      <c r="T780" s="50">
        <f t="shared" si="25"/>
        <v>2.7375635057260559</v>
      </c>
      <c r="U780" s="51">
        <f t="shared" si="26"/>
        <v>0.29226912378007802</v>
      </c>
      <c r="V780" s="44"/>
    </row>
    <row r="781" spans="1:22" x14ac:dyDescent="0.25">
      <c r="A781" s="59">
        <v>2022</v>
      </c>
      <c r="B781" s="59" t="s">
        <v>343</v>
      </c>
      <c r="C781" s="59" t="s">
        <v>228</v>
      </c>
      <c r="D781" s="60">
        <v>14618</v>
      </c>
      <c r="E781" s="60">
        <v>14035</v>
      </c>
      <c r="F781" s="60">
        <v>561</v>
      </c>
      <c r="G781" s="60">
        <v>839</v>
      </c>
      <c r="H781" s="60">
        <v>12428</v>
      </c>
      <c r="I781" s="60">
        <v>59</v>
      </c>
      <c r="J781" s="60">
        <v>709</v>
      </c>
      <c r="K781" s="60">
        <v>106</v>
      </c>
      <c r="L781" s="60">
        <v>72</v>
      </c>
      <c r="M781" s="60">
        <v>11</v>
      </c>
      <c r="N781" s="60">
        <v>104</v>
      </c>
      <c r="O781" s="60">
        <v>268</v>
      </c>
      <c r="P781" s="60">
        <v>37</v>
      </c>
      <c r="Q781" s="60">
        <v>365</v>
      </c>
      <c r="R781" s="59" t="s">
        <v>101</v>
      </c>
      <c r="S781" s="61" t="s">
        <v>344</v>
      </c>
      <c r="T781" s="50">
        <f t="shared" si="25"/>
        <v>2.7357542074002899</v>
      </c>
      <c r="U781" s="51">
        <f t="shared" si="26"/>
        <v>0.28009335513916017</v>
      </c>
      <c r="V781" s="44"/>
    </row>
    <row r="782" spans="1:22" ht="13.8" thickBot="1" x14ac:dyDescent="0.3">
      <c r="A782" s="66">
        <v>2023</v>
      </c>
      <c r="B782" s="66" t="s">
        <v>343</v>
      </c>
      <c r="C782" s="66" t="s">
        <v>228</v>
      </c>
      <c r="D782" s="67">
        <v>8545</v>
      </c>
      <c r="E782" s="67">
        <v>8148</v>
      </c>
      <c r="F782" s="67">
        <v>379</v>
      </c>
      <c r="G782" s="67">
        <v>435</v>
      </c>
      <c r="H782" s="67">
        <v>7226</v>
      </c>
      <c r="I782" s="67">
        <v>36</v>
      </c>
      <c r="J782" s="67">
        <v>451</v>
      </c>
      <c r="K782" s="67">
        <v>78</v>
      </c>
      <c r="L782" s="67">
        <v>52</v>
      </c>
      <c r="M782" s="67">
        <v>7</v>
      </c>
      <c r="N782" s="67">
        <v>79</v>
      </c>
      <c r="O782" s="67">
        <v>163</v>
      </c>
      <c r="P782" s="67">
        <v>18</v>
      </c>
      <c r="Q782" s="67">
        <v>364</v>
      </c>
      <c r="R782" s="66" t="s">
        <v>101</v>
      </c>
      <c r="S782" s="68" t="s">
        <v>344</v>
      </c>
      <c r="T782" s="50">
        <f t="shared" si="25"/>
        <v>2.8336241033146434</v>
      </c>
      <c r="U782" s="51">
        <f t="shared" si="26"/>
        <v>0.19599469516601559</v>
      </c>
      <c r="V782" s="44"/>
    </row>
    <row r="783" spans="1:22" x14ac:dyDescent="0.25">
      <c r="A783" s="46">
        <v>2002</v>
      </c>
      <c r="B783" s="46" t="s">
        <v>345</v>
      </c>
      <c r="C783" s="46" t="s">
        <v>228</v>
      </c>
      <c r="D783" s="48">
        <v>765</v>
      </c>
      <c r="E783" s="48">
        <v>733</v>
      </c>
      <c r="F783" s="48">
        <v>32</v>
      </c>
      <c r="G783" s="48">
        <v>115</v>
      </c>
      <c r="H783" s="48">
        <v>599</v>
      </c>
      <c r="I783" s="48">
        <v>5</v>
      </c>
      <c r="J783" s="48">
        <v>14</v>
      </c>
      <c r="K783" s="48">
        <v>18</v>
      </c>
      <c r="L783" s="48">
        <v>8</v>
      </c>
      <c r="M783" s="48">
        <v>1</v>
      </c>
      <c r="N783" s="48">
        <v>1</v>
      </c>
      <c r="O783" s="48">
        <v>3</v>
      </c>
      <c r="P783" s="48">
        <v>60</v>
      </c>
      <c r="Q783" s="48">
        <v>365</v>
      </c>
      <c r="R783" s="46" t="s">
        <v>346</v>
      </c>
      <c r="S783" s="49" t="s">
        <v>347</v>
      </c>
      <c r="T783" s="50">
        <f t="shared" si="25"/>
        <v>1.9848763545866934</v>
      </c>
      <c r="U783" s="51">
        <f t="shared" si="26"/>
        <v>1.159167791078629E-2</v>
      </c>
      <c r="V783" s="52">
        <f>IF(SLOPE(U783:U803,A783:A803)&gt;0,SLOPE(U783:U803,A783:A803),0)</f>
        <v>0</v>
      </c>
    </row>
    <row r="784" spans="1:22" x14ac:dyDescent="0.25">
      <c r="A784" s="47">
        <v>2003</v>
      </c>
      <c r="B784" s="47" t="s">
        <v>345</v>
      </c>
      <c r="C784" s="47" t="s">
        <v>228</v>
      </c>
      <c r="D784" s="55">
        <v>925</v>
      </c>
      <c r="E784" s="55">
        <v>884</v>
      </c>
      <c r="F784" s="55">
        <v>41</v>
      </c>
      <c r="G784" s="55">
        <v>144</v>
      </c>
      <c r="H784" s="55">
        <v>716</v>
      </c>
      <c r="I784" s="55">
        <v>5</v>
      </c>
      <c r="J784" s="55">
        <v>19</v>
      </c>
      <c r="K784" s="55">
        <v>22</v>
      </c>
      <c r="L784" s="55">
        <v>12</v>
      </c>
      <c r="M784" s="55">
        <v>2</v>
      </c>
      <c r="N784" s="55">
        <v>1</v>
      </c>
      <c r="O784" s="55">
        <v>3</v>
      </c>
      <c r="P784" s="55">
        <v>58</v>
      </c>
      <c r="Q784" s="55">
        <v>365</v>
      </c>
      <c r="R784" s="47" t="s">
        <v>346</v>
      </c>
      <c r="S784" s="56" t="s">
        <v>347</v>
      </c>
      <c r="T784" s="50">
        <f t="shared" si="25"/>
        <v>2.1279945068359374</v>
      </c>
      <c r="U784" s="51">
        <f t="shared" si="26"/>
        <v>1.5922718897399903E-2</v>
      </c>
      <c r="V784" s="44"/>
    </row>
    <row r="785" spans="1:22" x14ac:dyDescent="0.25">
      <c r="A785" s="47">
        <v>2004</v>
      </c>
      <c r="B785" s="47" t="s">
        <v>345</v>
      </c>
      <c r="C785" s="47" t="s">
        <v>228</v>
      </c>
      <c r="D785" s="55">
        <v>855</v>
      </c>
      <c r="E785" s="55">
        <v>824</v>
      </c>
      <c r="F785" s="55">
        <v>32</v>
      </c>
      <c r="G785" s="55">
        <v>138</v>
      </c>
      <c r="H785" s="55">
        <v>662</v>
      </c>
      <c r="I785" s="55">
        <v>4</v>
      </c>
      <c r="J785" s="55">
        <v>20</v>
      </c>
      <c r="K785" s="55">
        <v>16</v>
      </c>
      <c r="L785" s="55">
        <v>10</v>
      </c>
      <c r="M785" s="55">
        <v>2</v>
      </c>
      <c r="N785" s="55">
        <v>1</v>
      </c>
      <c r="O785" s="55">
        <v>3</v>
      </c>
      <c r="P785" s="55">
        <v>60</v>
      </c>
      <c r="Q785" s="55">
        <v>366</v>
      </c>
      <c r="R785" s="47" t="s">
        <v>346</v>
      </c>
      <c r="S785" s="56" t="s">
        <v>347</v>
      </c>
      <c r="T785" s="50">
        <f t="shared" si="25"/>
        <v>2.2724036407470698</v>
      </c>
      <c r="U785" s="51">
        <f t="shared" si="26"/>
        <v>1.3270837261962886E-2</v>
      </c>
      <c r="V785" s="44"/>
    </row>
    <row r="786" spans="1:22" x14ac:dyDescent="0.25">
      <c r="A786" s="47">
        <v>2005</v>
      </c>
      <c r="B786" s="47" t="s">
        <v>345</v>
      </c>
      <c r="C786" s="47" t="s">
        <v>228</v>
      </c>
      <c r="D786" s="55">
        <v>917</v>
      </c>
      <c r="E786" s="55">
        <v>873</v>
      </c>
      <c r="F786" s="55">
        <v>44</v>
      </c>
      <c r="G786" s="55">
        <v>145</v>
      </c>
      <c r="H786" s="55">
        <v>698</v>
      </c>
      <c r="I786" s="55">
        <v>4</v>
      </c>
      <c r="J786" s="55">
        <v>25</v>
      </c>
      <c r="K786" s="55">
        <v>23</v>
      </c>
      <c r="L786" s="55">
        <v>15</v>
      </c>
      <c r="M786" s="55">
        <v>2</v>
      </c>
      <c r="N786" s="55">
        <v>2</v>
      </c>
      <c r="O786" s="55">
        <v>3</v>
      </c>
      <c r="P786" s="55">
        <v>61</v>
      </c>
      <c r="Q786" s="55">
        <v>365</v>
      </c>
      <c r="R786" s="47" t="s">
        <v>346</v>
      </c>
      <c r="S786" s="56" t="s">
        <v>347</v>
      </c>
      <c r="T786" s="50">
        <f t="shared" si="25"/>
        <v>2.2980751681857634</v>
      </c>
      <c r="U786" s="51">
        <f t="shared" si="26"/>
        <v>1.8453543600531679E-2</v>
      </c>
      <c r="V786" s="44"/>
    </row>
    <row r="787" spans="1:22" x14ac:dyDescent="0.25">
      <c r="A787" s="47">
        <v>2006</v>
      </c>
      <c r="B787" s="47" t="s">
        <v>345</v>
      </c>
      <c r="C787" s="47" t="s">
        <v>228</v>
      </c>
      <c r="D787" s="55">
        <v>890</v>
      </c>
      <c r="E787" s="55">
        <v>855</v>
      </c>
      <c r="F787" s="55">
        <v>35</v>
      </c>
      <c r="G787" s="55">
        <v>157</v>
      </c>
      <c r="H787" s="55">
        <v>670</v>
      </c>
      <c r="I787" s="55">
        <v>4</v>
      </c>
      <c r="J787" s="55">
        <v>24</v>
      </c>
      <c r="K787" s="55">
        <v>18</v>
      </c>
      <c r="L787" s="55">
        <v>13</v>
      </c>
      <c r="M787" s="55">
        <v>1</v>
      </c>
      <c r="N787" s="55">
        <v>1</v>
      </c>
      <c r="O787" s="55">
        <v>2</v>
      </c>
      <c r="P787" s="55">
        <v>62</v>
      </c>
      <c r="Q787" s="55">
        <v>365</v>
      </c>
      <c r="R787" s="47" t="s">
        <v>346</v>
      </c>
      <c r="S787" s="56" t="s">
        <v>347</v>
      </c>
      <c r="T787" s="50">
        <f t="shared" si="25"/>
        <v>2.2464551130022317</v>
      </c>
      <c r="U787" s="51">
        <f t="shared" si="26"/>
        <v>1.4349232034301754E-2</v>
      </c>
      <c r="V787" s="44"/>
    </row>
    <row r="788" spans="1:22" x14ac:dyDescent="0.25">
      <c r="A788" s="59">
        <v>2007</v>
      </c>
      <c r="B788" s="59" t="s">
        <v>345</v>
      </c>
      <c r="C788" s="59" t="s">
        <v>228</v>
      </c>
      <c r="D788" s="60">
        <v>966</v>
      </c>
      <c r="E788" s="60">
        <v>931</v>
      </c>
      <c r="F788" s="60">
        <v>36</v>
      </c>
      <c r="G788" s="60">
        <v>177</v>
      </c>
      <c r="H788" s="60">
        <v>721</v>
      </c>
      <c r="I788" s="60">
        <v>4</v>
      </c>
      <c r="J788" s="60">
        <v>28</v>
      </c>
      <c r="K788" s="60">
        <v>18</v>
      </c>
      <c r="L788" s="60">
        <v>13</v>
      </c>
      <c r="M788" s="60">
        <v>2</v>
      </c>
      <c r="N788" s="60">
        <v>1</v>
      </c>
      <c r="O788" s="60">
        <v>2</v>
      </c>
      <c r="P788" s="60">
        <v>64</v>
      </c>
      <c r="Q788" s="60">
        <v>348</v>
      </c>
      <c r="R788" s="59" t="s">
        <v>346</v>
      </c>
      <c r="S788" s="61" t="s">
        <v>347</v>
      </c>
      <c r="T788" s="50">
        <f t="shared" si="25"/>
        <v>2.3298618231879349</v>
      </c>
      <c r="U788" s="51">
        <f t="shared" si="26"/>
        <v>1.5307192178344734E-2</v>
      </c>
      <c r="V788" s="44"/>
    </row>
    <row r="789" spans="1:22" x14ac:dyDescent="0.25">
      <c r="A789" s="47">
        <v>2008</v>
      </c>
      <c r="B789" s="47" t="s">
        <v>345</v>
      </c>
      <c r="C789" s="47" t="s">
        <v>228</v>
      </c>
      <c r="D789" s="55">
        <v>916</v>
      </c>
      <c r="E789" s="55">
        <v>882</v>
      </c>
      <c r="F789" s="55">
        <v>34</v>
      </c>
      <c r="G789" s="55">
        <v>163</v>
      </c>
      <c r="H789" s="55">
        <v>686</v>
      </c>
      <c r="I789" s="55">
        <v>4</v>
      </c>
      <c r="J789" s="55">
        <v>29</v>
      </c>
      <c r="K789" s="55">
        <v>17</v>
      </c>
      <c r="L789" s="55">
        <v>13</v>
      </c>
      <c r="M789" s="55">
        <v>1</v>
      </c>
      <c r="N789" s="55">
        <v>1</v>
      </c>
      <c r="O789" s="55">
        <v>2</v>
      </c>
      <c r="P789" s="55">
        <v>63</v>
      </c>
      <c r="Q789" s="55">
        <v>366</v>
      </c>
      <c r="R789" s="47" t="s">
        <v>346</v>
      </c>
      <c r="S789" s="56" t="s">
        <v>347</v>
      </c>
      <c r="T789" s="50">
        <f t="shared" si="25"/>
        <v>2.2887544878791357</v>
      </c>
      <c r="U789" s="51">
        <f t="shared" si="26"/>
        <v>1.4201721597290037E-2</v>
      </c>
      <c r="V789" s="44"/>
    </row>
    <row r="790" spans="1:22" x14ac:dyDescent="0.25">
      <c r="A790" s="59">
        <v>2009</v>
      </c>
      <c r="B790" s="59" t="s">
        <v>345</v>
      </c>
      <c r="C790" s="59" t="s">
        <v>228</v>
      </c>
      <c r="D790" s="60">
        <v>952</v>
      </c>
      <c r="E790" s="60">
        <v>923</v>
      </c>
      <c r="F790" s="60">
        <v>29</v>
      </c>
      <c r="G790" s="60">
        <v>180</v>
      </c>
      <c r="H790" s="60">
        <v>707</v>
      </c>
      <c r="I790" s="60">
        <v>4</v>
      </c>
      <c r="J790" s="60">
        <v>33</v>
      </c>
      <c r="K790" s="60">
        <v>14</v>
      </c>
      <c r="L790" s="60">
        <v>10</v>
      </c>
      <c r="M790" s="60">
        <v>1</v>
      </c>
      <c r="N790" s="60">
        <v>1</v>
      </c>
      <c r="O790" s="60">
        <v>2</v>
      </c>
      <c r="P790" s="60">
        <v>63</v>
      </c>
      <c r="Q790" s="60">
        <v>365</v>
      </c>
      <c r="R790" s="59" t="s">
        <v>346</v>
      </c>
      <c r="S790" s="61" t="s">
        <v>347</v>
      </c>
      <c r="T790" s="50">
        <f t="shared" si="25"/>
        <v>2.2879648263113839</v>
      </c>
      <c r="U790" s="51">
        <f t="shared" si="26"/>
        <v>1.2109053843252999E-2</v>
      </c>
      <c r="V790" s="44"/>
    </row>
    <row r="791" spans="1:22" x14ac:dyDescent="0.25">
      <c r="A791" s="59">
        <v>2010</v>
      </c>
      <c r="B791" s="59" t="s">
        <v>345</v>
      </c>
      <c r="C791" s="59" t="s">
        <v>228</v>
      </c>
      <c r="D791" s="60">
        <v>945</v>
      </c>
      <c r="E791" s="60">
        <v>917</v>
      </c>
      <c r="F791" s="60">
        <v>29</v>
      </c>
      <c r="G791" s="60">
        <v>175</v>
      </c>
      <c r="H791" s="60">
        <v>704</v>
      </c>
      <c r="I791" s="60">
        <v>4</v>
      </c>
      <c r="J791" s="60">
        <v>34</v>
      </c>
      <c r="K791" s="60">
        <v>15</v>
      </c>
      <c r="L791" s="60">
        <v>9</v>
      </c>
      <c r="M791" s="60">
        <v>1</v>
      </c>
      <c r="N791" s="60">
        <v>2</v>
      </c>
      <c r="O791" s="60">
        <v>2</v>
      </c>
      <c r="P791" s="60">
        <v>62</v>
      </c>
      <c r="Q791" s="60">
        <v>365</v>
      </c>
      <c r="R791" s="59" t="s">
        <v>346</v>
      </c>
      <c r="S791" s="61" t="s">
        <v>347</v>
      </c>
      <c r="T791" s="50">
        <f t="shared" si="25"/>
        <v>2.318972630994073</v>
      </c>
      <c r="U791" s="51">
        <f t="shared" si="26"/>
        <v>1.227316264953613E-2</v>
      </c>
      <c r="V791" s="44"/>
    </row>
    <row r="792" spans="1:22" x14ac:dyDescent="0.25">
      <c r="A792" s="47">
        <v>2011</v>
      </c>
      <c r="B792" s="47" t="s">
        <v>345</v>
      </c>
      <c r="C792" s="47" t="s">
        <v>228</v>
      </c>
      <c r="D792" s="55">
        <v>948</v>
      </c>
      <c r="E792" s="55">
        <v>919</v>
      </c>
      <c r="F792" s="55">
        <v>28</v>
      </c>
      <c r="G792" s="55">
        <v>181</v>
      </c>
      <c r="H792" s="55">
        <v>700</v>
      </c>
      <c r="I792" s="55">
        <v>4</v>
      </c>
      <c r="J792" s="55">
        <v>35</v>
      </c>
      <c r="K792" s="55">
        <v>14</v>
      </c>
      <c r="L792" s="55">
        <v>9</v>
      </c>
      <c r="M792" s="55">
        <v>2</v>
      </c>
      <c r="N792" s="55">
        <v>2</v>
      </c>
      <c r="O792" s="55">
        <v>2</v>
      </c>
      <c r="P792" s="55">
        <v>69</v>
      </c>
      <c r="Q792" s="55">
        <v>365</v>
      </c>
      <c r="R792" s="47" t="s">
        <v>346</v>
      </c>
      <c r="S792" s="56" t="s">
        <v>347</v>
      </c>
      <c r="T792" s="50">
        <f t="shared" si="25"/>
        <v>2.4721043659078665</v>
      </c>
      <c r="U792" s="51">
        <f t="shared" si="26"/>
        <v>1.2632453309789198E-2</v>
      </c>
      <c r="V792" s="44"/>
    </row>
    <row r="793" spans="1:22" x14ac:dyDescent="0.25">
      <c r="A793" s="47">
        <v>2012</v>
      </c>
      <c r="B793" s="47" t="s">
        <v>345</v>
      </c>
      <c r="C793" s="47" t="s">
        <v>228</v>
      </c>
      <c r="D793" s="55">
        <v>804</v>
      </c>
      <c r="E793" s="55">
        <v>780</v>
      </c>
      <c r="F793" s="55">
        <v>24</v>
      </c>
      <c r="G793" s="55">
        <v>153</v>
      </c>
      <c r="H793" s="55">
        <v>594</v>
      </c>
      <c r="I793" s="55">
        <v>3</v>
      </c>
      <c r="J793" s="55">
        <v>30</v>
      </c>
      <c r="K793" s="55">
        <v>13</v>
      </c>
      <c r="L793" s="55">
        <v>7</v>
      </c>
      <c r="M793" s="55">
        <v>1</v>
      </c>
      <c r="N793" s="55">
        <v>1</v>
      </c>
      <c r="O793" s="55">
        <v>1</v>
      </c>
      <c r="P793" s="55">
        <v>78</v>
      </c>
      <c r="Q793" s="55">
        <v>366</v>
      </c>
      <c r="R793" s="47" t="s">
        <v>346</v>
      </c>
      <c r="S793" s="56" t="s">
        <v>347</v>
      </c>
      <c r="T793" s="50">
        <f t="shared" si="25"/>
        <v>2.1798555855129074</v>
      </c>
      <c r="U793" s="51">
        <f t="shared" si="26"/>
        <v>9.5477674645465353E-3</v>
      </c>
      <c r="V793" s="44"/>
    </row>
    <row r="794" spans="1:22" x14ac:dyDescent="0.25">
      <c r="A794" s="47">
        <v>2013</v>
      </c>
      <c r="B794" s="47" t="s">
        <v>345</v>
      </c>
      <c r="C794" s="47" t="s">
        <v>228</v>
      </c>
      <c r="D794" s="55">
        <v>794</v>
      </c>
      <c r="E794" s="55">
        <v>771</v>
      </c>
      <c r="F794" s="55">
        <v>23</v>
      </c>
      <c r="G794" s="55">
        <v>154</v>
      </c>
      <c r="H794" s="55">
        <v>582</v>
      </c>
      <c r="I794" s="55">
        <v>3</v>
      </c>
      <c r="J794" s="55">
        <v>31</v>
      </c>
      <c r="K794" s="55">
        <v>12</v>
      </c>
      <c r="L794" s="55">
        <v>7</v>
      </c>
      <c r="M794" s="55">
        <v>1</v>
      </c>
      <c r="N794" s="55">
        <v>1</v>
      </c>
      <c r="O794" s="55">
        <v>1</v>
      </c>
      <c r="P794" s="55">
        <v>76</v>
      </c>
      <c r="Q794" s="55">
        <v>365</v>
      </c>
      <c r="R794" s="47" t="s">
        <v>346</v>
      </c>
      <c r="S794" s="56" t="s">
        <v>347</v>
      </c>
      <c r="T794" s="50">
        <f t="shared" si="25"/>
        <v>2.24220009543679</v>
      </c>
      <c r="U794" s="51">
        <f t="shared" si="26"/>
        <v>9.4116349005959263E-3</v>
      </c>
      <c r="V794" s="44"/>
    </row>
    <row r="795" spans="1:22" x14ac:dyDescent="0.25">
      <c r="A795" s="59">
        <v>2014</v>
      </c>
      <c r="B795" s="59" t="s">
        <v>345</v>
      </c>
      <c r="C795" s="59" t="s">
        <v>228</v>
      </c>
      <c r="D795" s="60">
        <v>642</v>
      </c>
      <c r="E795" s="60">
        <v>624</v>
      </c>
      <c r="F795" s="60">
        <v>18</v>
      </c>
      <c r="G795" s="60">
        <v>130</v>
      </c>
      <c r="H795" s="60">
        <v>468</v>
      </c>
      <c r="I795" s="60">
        <v>3</v>
      </c>
      <c r="J795" s="60">
        <v>24</v>
      </c>
      <c r="K795" s="60">
        <v>9</v>
      </c>
      <c r="L795" s="60">
        <v>5</v>
      </c>
      <c r="M795" s="60">
        <v>1</v>
      </c>
      <c r="N795" s="60">
        <v>1</v>
      </c>
      <c r="O795" s="60">
        <v>1</v>
      </c>
      <c r="P795" s="60">
        <v>48</v>
      </c>
      <c r="Q795" s="60">
        <v>365</v>
      </c>
      <c r="R795" s="59" t="s">
        <v>346</v>
      </c>
      <c r="S795" s="61" t="s">
        <v>347</v>
      </c>
      <c r="T795" s="50">
        <f t="shared" si="25"/>
        <v>2.3147274959788602</v>
      </c>
      <c r="U795" s="51">
        <f t="shared" si="26"/>
        <v>7.603879824290556E-3</v>
      </c>
      <c r="V795" s="44"/>
    </row>
    <row r="796" spans="1:22" x14ac:dyDescent="0.25">
      <c r="A796" s="47">
        <v>2015</v>
      </c>
      <c r="B796" s="47" t="s">
        <v>345</v>
      </c>
      <c r="C796" s="47" t="s">
        <v>228</v>
      </c>
      <c r="D796" s="55">
        <v>877</v>
      </c>
      <c r="E796" s="55">
        <v>844</v>
      </c>
      <c r="F796" s="55">
        <v>33</v>
      </c>
      <c r="G796" s="55">
        <v>175</v>
      </c>
      <c r="H796" s="55">
        <v>627</v>
      </c>
      <c r="I796" s="55">
        <v>4</v>
      </c>
      <c r="J796" s="55">
        <v>39</v>
      </c>
      <c r="K796" s="55">
        <v>17</v>
      </c>
      <c r="L796" s="55">
        <v>12</v>
      </c>
      <c r="M796" s="55">
        <v>1</v>
      </c>
      <c r="N796" s="55">
        <v>1</v>
      </c>
      <c r="O796" s="55">
        <v>1</v>
      </c>
      <c r="P796" s="55">
        <v>64</v>
      </c>
      <c r="Q796" s="55">
        <v>365</v>
      </c>
      <c r="R796" s="47" t="s">
        <v>346</v>
      </c>
      <c r="S796" s="56" t="s">
        <v>347</v>
      </c>
      <c r="T796" s="50">
        <f t="shared" si="25"/>
        <v>2.2578999328613274</v>
      </c>
      <c r="U796" s="51">
        <f t="shared" si="26"/>
        <v>1.3598202345657341E-2</v>
      </c>
      <c r="V796" s="44"/>
    </row>
    <row r="797" spans="1:22" x14ac:dyDescent="0.25">
      <c r="A797" s="47">
        <v>2016</v>
      </c>
      <c r="B797" s="47" t="s">
        <v>345</v>
      </c>
      <c r="C797" s="47" t="s">
        <v>228</v>
      </c>
      <c r="D797" s="55">
        <v>849</v>
      </c>
      <c r="E797" s="55">
        <v>813</v>
      </c>
      <c r="F797" s="55">
        <v>36</v>
      </c>
      <c r="G797" s="55">
        <v>170</v>
      </c>
      <c r="H797" s="55">
        <v>594</v>
      </c>
      <c r="I797" s="55">
        <v>6</v>
      </c>
      <c r="J797" s="55">
        <v>43</v>
      </c>
      <c r="K797" s="55">
        <v>19</v>
      </c>
      <c r="L797" s="55">
        <v>13</v>
      </c>
      <c r="M797" s="55">
        <v>2</v>
      </c>
      <c r="N797" s="55">
        <v>2</v>
      </c>
      <c r="O797" s="55">
        <v>2</v>
      </c>
      <c r="P797" s="55">
        <v>51</v>
      </c>
      <c r="Q797" s="55">
        <v>366</v>
      </c>
      <c r="R797" s="47" t="s">
        <v>346</v>
      </c>
      <c r="S797" s="56" t="s">
        <v>347</v>
      </c>
      <c r="T797" s="50">
        <f t="shared" si="25"/>
        <v>2.3904952521073191</v>
      </c>
      <c r="U797" s="51">
        <f t="shared" si="26"/>
        <v>1.5705553806345085E-2</v>
      </c>
      <c r="V797" s="44"/>
    </row>
    <row r="798" spans="1:22" x14ac:dyDescent="0.25">
      <c r="A798" s="47">
        <v>2017</v>
      </c>
      <c r="B798" s="47" t="s">
        <v>345</v>
      </c>
      <c r="C798" s="47" t="s">
        <v>228</v>
      </c>
      <c r="D798" s="55">
        <v>864</v>
      </c>
      <c r="E798" s="55">
        <v>824</v>
      </c>
      <c r="F798" s="55">
        <v>41</v>
      </c>
      <c r="G798" s="55">
        <v>162</v>
      </c>
      <c r="H798" s="55">
        <v>608</v>
      </c>
      <c r="I798" s="55">
        <v>7</v>
      </c>
      <c r="J798" s="55">
        <v>47</v>
      </c>
      <c r="K798" s="55">
        <v>21</v>
      </c>
      <c r="L798" s="55">
        <v>14</v>
      </c>
      <c r="M798" s="55">
        <v>2</v>
      </c>
      <c r="N798" s="55">
        <v>2</v>
      </c>
      <c r="O798" s="55">
        <v>2</v>
      </c>
      <c r="P798" s="55">
        <v>59</v>
      </c>
      <c r="Q798" s="55">
        <v>365</v>
      </c>
      <c r="R798" s="47" t="s">
        <v>346</v>
      </c>
      <c r="S798" s="56" t="s">
        <v>347</v>
      </c>
      <c r="T798" s="50">
        <f t="shared" si="25"/>
        <v>2.3471213438452749</v>
      </c>
      <c r="U798" s="51">
        <f t="shared" si="26"/>
        <v>1.7562335455322271E-2</v>
      </c>
      <c r="V798" s="44"/>
    </row>
    <row r="799" spans="1:22" x14ac:dyDescent="0.25">
      <c r="A799" s="47">
        <v>2018</v>
      </c>
      <c r="B799" s="47" t="s">
        <v>345</v>
      </c>
      <c r="C799" s="47" t="s">
        <v>228</v>
      </c>
      <c r="D799" s="55">
        <v>725</v>
      </c>
      <c r="E799" s="55">
        <v>680</v>
      </c>
      <c r="F799" s="55">
        <v>45</v>
      </c>
      <c r="G799" s="55">
        <v>77</v>
      </c>
      <c r="H799" s="55">
        <v>546</v>
      </c>
      <c r="I799" s="55">
        <v>7</v>
      </c>
      <c r="J799" s="55">
        <v>51</v>
      </c>
      <c r="K799" s="55">
        <v>25</v>
      </c>
      <c r="L799" s="55">
        <v>12</v>
      </c>
      <c r="M799" s="55">
        <v>2</v>
      </c>
      <c r="N799" s="55">
        <v>3</v>
      </c>
      <c r="O799" s="55">
        <v>2</v>
      </c>
      <c r="P799" s="55">
        <v>66</v>
      </c>
      <c r="Q799" s="55">
        <v>171</v>
      </c>
      <c r="R799" s="47" t="s">
        <v>346</v>
      </c>
      <c r="S799" s="56" t="s">
        <v>347</v>
      </c>
      <c r="T799" s="50">
        <f t="shared" si="25"/>
        <v>2.2288043767755688</v>
      </c>
      <c r="U799" s="51">
        <f t="shared" si="26"/>
        <v>1.8304055944269357E-2</v>
      </c>
      <c r="V799" s="44"/>
    </row>
    <row r="800" spans="1:22" x14ac:dyDescent="0.25">
      <c r="A800" s="59">
        <v>2020</v>
      </c>
      <c r="B800" s="59" t="s">
        <v>345</v>
      </c>
      <c r="C800" s="59" t="s">
        <v>228</v>
      </c>
      <c r="D800" s="60">
        <v>772</v>
      </c>
      <c r="E800" s="60">
        <v>740</v>
      </c>
      <c r="F800" s="60">
        <v>29</v>
      </c>
      <c r="G800" s="60">
        <v>122</v>
      </c>
      <c r="H800" s="60">
        <v>579</v>
      </c>
      <c r="I800" s="60">
        <v>6</v>
      </c>
      <c r="J800" s="60">
        <v>32</v>
      </c>
      <c r="K800" s="60">
        <v>14</v>
      </c>
      <c r="L800" s="60">
        <v>8</v>
      </c>
      <c r="M800" s="60">
        <v>0</v>
      </c>
      <c r="N800" s="60">
        <v>5</v>
      </c>
      <c r="O800" s="60">
        <v>2</v>
      </c>
      <c r="P800" s="60">
        <v>63</v>
      </c>
      <c r="Q800" s="60">
        <v>343</v>
      </c>
      <c r="R800" s="59" t="s">
        <v>346</v>
      </c>
      <c r="S800" s="61" t="s">
        <v>347</v>
      </c>
      <c r="T800" s="50">
        <f t="shared" si="25"/>
        <v>2.6166476966594834</v>
      </c>
      <c r="U800" s="51">
        <f t="shared" si="26"/>
        <v>1.3848607934570318E-2</v>
      </c>
      <c r="V800" s="44"/>
    </row>
    <row r="801" spans="1:22" x14ac:dyDescent="0.25">
      <c r="A801" s="59">
        <v>2021</v>
      </c>
      <c r="B801" s="59" t="s">
        <v>345</v>
      </c>
      <c r="C801" s="59" t="s">
        <v>228</v>
      </c>
      <c r="D801" s="60">
        <v>816</v>
      </c>
      <c r="E801" s="60">
        <v>784</v>
      </c>
      <c r="F801" s="60">
        <v>30</v>
      </c>
      <c r="G801" s="60">
        <v>155</v>
      </c>
      <c r="H801" s="60">
        <v>592</v>
      </c>
      <c r="I801" s="60">
        <v>5</v>
      </c>
      <c r="J801" s="60">
        <v>33</v>
      </c>
      <c r="K801" s="60">
        <v>14</v>
      </c>
      <c r="L801" s="60">
        <v>8</v>
      </c>
      <c r="M801" s="60">
        <v>0</v>
      </c>
      <c r="N801" s="60">
        <v>2</v>
      </c>
      <c r="O801" s="60">
        <v>5</v>
      </c>
      <c r="P801" s="60">
        <v>65</v>
      </c>
      <c r="Q801" s="60">
        <v>355</v>
      </c>
      <c r="R801" s="59" t="s">
        <v>346</v>
      </c>
      <c r="S801" s="61" t="s">
        <v>347</v>
      </c>
      <c r="T801" s="50">
        <f t="shared" si="25"/>
        <v>2.1648615975215519</v>
      </c>
      <c r="U801" s="51">
        <f t="shared" si="26"/>
        <v>1.1852617246430495E-2</v>
      </c>
      <c r="V801" s="44"/>
    </row>
    <row r="802" spans="1:22" x14ac:dyDescent="0.25">
      <c r="A802" s="59">
        <v>2022</v>
      </c>
      <c r="B802" s="59" t="s">
        <v>345</v>
      </c>
      <c r="C802" s="59" t="s">
        <v>228</v>
      </c>
      <c r="D802" s="60">
        <v>1063</v>
      </c>
      <c r="E802" s="60">
        <v>1029</v>
      </c>
      <c r="F802" s="60">
        <v>31</v>
      </c>
      <c r="G802" s="60">
        <v>172</v>
      </c>
      <c r="H802" s="60">
        <v>807</v>
      </c>
      <c r="I802" s="60">
        <v>6</v>
      </c>
      <c r="J802" s="60">
        <v>44</v>
      </c>
      <c r="K802" s="60">
        <v>14</v>
      </c>
      <c r="L802" s="60">
        <v>8</v>
      </c>
      <c r="M802" s="60">
        <v>0</v>
      </c>
      <c r="N802" s="60">
        <v>3</v>
      </c>
      <c r="O802" s="60">
        <v>7</v>
      </c>
      <c r="P802" s="60">
        <v>65</v>
      </c>
      <c r="Q802" s="60">
        <v>365</v>
      </c>
      <c r="R802" s="59" t="s">
        <v>346</v>
      </c>
      <c r="S802" s="61" t="s">
        <v>347</v>
      </c>
      <c r="T802" s="50">
        <f t="shared" si="25"/>
        <v>2.2660314941406252</v>
      </c>
      <c r="U802" s="51">
        <f t="shared" si="26"/>
        <v>1.2820073178100588E-2</v>
      </c>
      <c r="V802" s="44"/>
    </row>
    <row r="803" spans="1:22" ht="13.8" thickBot="1" x14ac:dyDescent="0.3">
      <c r="A803" s="66">
        <v>2023</v>
      </c>
      <c r="B803" s="66" t="s">
        <v>345</v>
      </c>
      <c r="C803" s="66" t="s">
        <v>228</v>
      </c>
      <c r="D803" s="67">
        <v>674</v>
      </c>
      <c r="E803" s="67">
        <v>647</v>
      </c>
      <c r="F803" s="67">
        <v>23</v>
      </c>
      <c r="G803" s="67">
        <v>173</v>
      </c>
      <c r="H803" s="67">
        <v>435</v>
      </c>
      <c r="I803" s="67">
        <v>8</v>
      </c>
      <c r="J803" s="67">
        <v>31</v>
      </c>
      <c r="K803" s="67">
        <v>11</v>
      </c>
      <c r="L803" s="67">
        <v>5</v>
      </c>
      <c r="M803" s="67">
        <v>0</v>
      </c>
      <c r="N803" s="67">
        <v>2</v>
      </c>
      <c r="O803" s="67">
        <v>6</v>
      </c>
      <c r="P803" s="67">
        <v>54</v>
      </c>
      <c r="Q803" s="67">
        <v>364</v>
      </c>
      <c r="R803" s="66" t="s">
        <v>346</v>
      </c>
      <c r="S803" s="68" t="s">
        <v>347</v>
      </c>
      <c r="T803" s="50">
        <f t="shared" si="25"/>
        <v>2.1172750345865885</v>
      </c>
      <c r="U803" s="51">
        <f t="shared" si="26"/>
        <v>8.8872619576772054E-3</v>
      </c>
      <c r="V803" s="44"/>
    </row>
    <row r="804" spans="1:22" x14ac:dyDescent="0.25">
      <c r="A804" s="46">
        <v>2002</v>
      </c>
      <c r="B804" s="46" t="s">
        <v>348</v>
      </c>
      <c r="C804" s="46" t="s">
        <v>228</v>
      </c>
      <c r="D804" s="48">
        <v>2596</v>
      </c>
      <c r="E804" s="48">
        <v>2522</v>
      </c>
      <c r="F804" s="48">
        <v>74</v>
      </c>
      <c r="G804" s="48">
        <v>365</v>
      </c>
      <c r="H804" s="48">
        <v>2100</v>
      </c>
      <c r="I804" s="48">
        <v>10</v>
      </c>
      <c r="J804" s="48">
        <v>47</v>
      </c>
      <c r="K804" s="48">
        <v>31</v>
      </c>
      <c r="L804" s="48">
        <v>16</v>
      </c>
      <c r="M804" s="48">
        <v>1</v>
      </c>
      <c r="N804" s="48">
        <v>3</v>
      </c>
      <c r="O804" s="48">
        <v>23</v>
      </c>
      <c r="P804" s="48">
        <v>41</v>
      </c>
      <c r="Q804" s="48">
        <v>365</v>
      </c>
      <c r="R804" s="46" t="s">
        <v>349</v>
      </c>
      <c r="S804" s="49" t="s">
        <v>350</v>
      </c>
      <c r="T804" s="50">
        <f t="shared" si="25"/>
        <v>2.0314548141891891</v>
      </c>
      <c r="U804" s="51">
        <f t="shared" si="26"/>
        <v>2.7434797265624998E-2</v>
      </c>
      <c r="V804" s="52">
        <f>IF(SLOPE(U804:U825,A804:A825)&gt;0,SLOPE(U804:U825,A804:A825),0)</f>
        <v>4.059831336343125E-4</v>
      </c>
    </row>
    <row r="805" spans="1:22" x14ac:dyDescent="0.25">
      <c r="A805" s="47">
        <v>2003</v>
      </c>
      <c r="B805" s="47" t="s">
        <v>348</v>
      </c>
      <c r="C805" s="47" t="s">
        <v>228</v>
      </c>
      <c r="D805" s="55">
        <v>2709</v>
      </c>
      <c r="E805" s="55">
        <v>2636</v>
      </c>
      <c r="F805" s="55">
        <v>73</v>
      </c>
      <c r="G805" s="55">
        <v>399</v>
      </c>
      <c r="H805" s="55">
        <v>2167</v>
      </c>
      <c r="I805" s="55">
        <v>11</v>
      </c>
      <c r="J805" s="55">
        <v>59</v>
      </c>
      <c r="K805" s="55">
        <v>32</v>
      </c>
      <c r="L805" s="55">
        <v>15</v>
      </c>
      <c r="M805" s="55">
        <v>2</v>
      </c>
      <c r="N805" s="55">
        <v>4</v>
      </c>
      <c r="O805" s="55">
        <v>21</v>
      </c>
      <c r="P805" s="55">
        <v>41</v>
      </c>
      <c r="Q805" s="55">
        <v>365</v>
      </c>
      <c r="R805" s="47" t="s">
        <v>349</v>
      </c>
      <c r="S805" s="56" t="s">
        <v>350</v>
      </c>
      <c r="T805" s="50">
        <f t="shared" si="25"/>
        <v>2.0971275700749574</v>
      </c>
      <c r="U805" s="51">
        <f t="shared" si="26"/>
        <v>2.7938982052323619E-2</v>
      </c>
      <c r="V805" s="44"/>
    </row>
    <row r="806" spans="1:22" x14ac:dyDescent="0.25">
      <c r="A806" s="47">
        <v>2004</v>
      </c>
      <c r="B806" s="47" t="s">
        <v>348</v>
      </c>
      <c r="C806" s="47" t="s">
        <v>228</v>
      </c>
      <c r="D806" s="55">
        <v>2517</v>
      </c>
      <c r="E806" s="55">
        <v>2445</v>
      </c>
      <c r="F806" s="55">
        <v>72</v>
      </c>
      <c r="G806" s="55">
        <v>354</v>
      </c>
      <c r="H806" s="55">
        <v>2019</v>
      </c>
      <c r="I806" s="55">
        <v>10</v>
      </c>
      <c r="J806" s="55">
        <v>62</v>
      </c>
      <c r="K806" s="55">
        <v>33</v>
      </c>
      <c r="L806" s="55">
        <v>12</v>
      </c>
      <c r="M806" s="55">
        <v>1</v>
      </c>
      <c r="N806" s="55">
        <v>4</v>
      </c>
      <c r="O806" s="55">
        <v>22</v>
      </c>
      <c r="P806" s="55">
        <v>42</v>
      </c>
      <c r="Q806" s="55">
        <v>366</v>
      </c>
      <c r="R806" s="47" t="s">
        <v>349</v>
      </c>
      <c r="S806" s="56" t="s">
        <v>350</v>
      </c>
      <c r="T806" s="50">
        <f t="shared" si="25"/>
        <v>1.9611814371744791</v>
      </c>
      <c r="U806" s="51">
        <f t="shared" si="26"/>
        <v>2.5769924084472658E-2</v>
      </c>
      <c r="V806" s="44"/>
    </row>
    <row r="807" spans="1:22" x14ac:dyDescent="0.25">
      <c r="A807" s="47">
        <v>2005</v>
      </c>
      <c r="B807" s="47" t="s">
        <v>348</v>
      </c>
      <c r="C807" s="47" t="s">
        <v>228</v>
      </c>
      <c r="D807" s="55">
        <v>2555</v>
      </c>
      <c r="E807" s="55">
        <v>2480</v>
      </c>
      <c r="F807" s="55">
        <v>75</v>
      </c>
      <c r="G807" s="55">
        <v>367</v>
      </c>
      <c r="H807" s="55">
        <v>2036</v>
      </c>
      <c r="I807" s="55">
        <v>10</v>
      </c>
      <c r="J807" s="55">
        <v>68</v>
      </c>
      <c r="K807" s="55">
        <v>32</v>
      </c>
      <c r="L807" s="55">
        <v>13</v>
      </c>
      <c r="M807" s="55">
        <v>1</v>
      </c>
      <c r="N807" s="55">
        <v>4</v>
      </c>
      <c r="O807" s="55">
        <v>24</v>
      </c>
      <c r="P807" s="55">
        <v>42</v>
      </c>
      <c r="Q807" s="55">
        <v>365</v>
      </c>
      <c r="R807" s="47" t="s">
        <v>349</v>
      </c>
      <c r="S807" s="56" t="s">
        <v>350</v>
      </c>
      <c r="T807" s="50">
        <f t="shared" si="25"/>
        <v>1.9966201864706503</v>
      </c>
      <c r="U807" s="51">
        <f t="shared" si="26"/>
        <v>2.7328738802317024E-2</v>
      </c>
      <c r="V807" s="44"/>
    </row>
    <row r="808" spans="1:22" x14ac:dyDescent="0.25">
      <c r="A808" s="47">
        <v>2006</v>
      </c>
      <c r="B808" s="47" t="s">
        <v>348</v>
      </c>
      <c r="C808" s="47" t="s">
        <v>228</v>
      </c>
      <c r="D808" s="55">
        <v>2493</v>
      </c>
      <c r="E808" s="55">
        <v>2420</v>
      </c>
      <c r="F808" s="55">
        <v>73</v>
      </c>
      <c r="G808" s="55">
        <v>365</v>
      </c>
      <c r="H808" s="55">
        <v>1977</v>
      </c>
      <c r="I808" s="55">
        <v>10</v>
      </c>
      <c r="J808" s="55">
        <v>68</v>
      </c>
      <c r="K808" s="55">
        <v>32</v>
      </c>
      <c r="L808" s="55">
        <v>13</v>
      </c>
      <c r="M808" s="55">
        <v>1</v>
      </c>
      <c r="N808" s="55">
        <v>4</v>
      </c>
      <c r="O808" s="55">
        <v>23</v>
      </c>
      <c r="P808" s="55">
        <v>42</v>
      </c>
      <c r="Q808" s="55">
        <v>365</v>
      </c>
      <c r="R808" s="47" t="s">
        <v>349</v>
      </c>
      <c r="S808" s="56" t="s">
        <v>350</v>
      </c>
      <c r="T808" s="50">
        <f t="shared" si="25"/>
        <v>1.9994745458315495</v>
      </c>
      <c r="U808" s="51">
        <f t="shared" si="26"/>
        <v>2.6637999636840819E-2</v>
      </c>
      <c r="V808" s="44"/>
    </row>
    <row r="809" spans="1:22" x14ac:dyDescent="0.25">
      <c r="A809" s="59">
        <v>2007</v>
      </c>
      <c r="B809" s="59" t="s">
        <v>348</v>
      </c>
      <c r="C809" s="59" t="s">
        <v>228</v>
      </c>
      <c r="D809" s="60">
        <v>2592</v>
      </c>
      <c r="E809" s="60">
        <v>2503</v>
      </c>
      <c r="F809" s="60">
        <v>89</v>
      </c>
      <c r="G809" s="60">
        <v>381</v>
      </c>
      <c r="H809" s="60">
        <v>2036</v>
      </c>
      <c r="I809" s="60">
        <v>11</v>
      </c>
      <c r="J809" s="60">
        <v>75</v>
      </c>
      <c r="K809" s="60">
        <v>36</v>
      </c>
      <c r="L809" s="60">
        <v>14</v>
      </c>
      <c r="M809" s="60">
        <v>1</v>
      </c>
      <c r="N809" s="60">
        <v>7</v>
      </c>
      <c r="O809" s="60">
        <v>30</v>
      </c>
      <c r="P809" s="60">
        <v>42</v>
      </c>
      <c r="Q809" s="60">
        <v>349</v>
      </c>
      <c r="R809" s="59" t="s">
        <v>349</v>
      </c>
      <c r="S809" s="61" t="s">
        <v>350</v>
      </c>
      <c r="T809" s="50">
        <f t="shared" si="25"/>
        <v>2.0904053011807529</v>
      </c>
      <c r="U809" s="51">
        <f t="shared" si="26"/>
        <v>3.3953408104428373E-2</v>
      </c>
      <c r="V809" s="44"/>
    </row>
    <row r="810" spans="1:22" x14ac:dyDescent="0.25">
      <c r="A810" s="47">
        <v>2008</v>
      </c>
      <c r="B810" s="47" t="s">
        <v>348</v>
      </c>
      <c r="C810" s="47" t="s">
        <v>228</v>
      </c>
      <c r="D810" s="55">
        <v>2567</v>
      </c>
      <c r="E810" s="55">
        <v>2445</v>
      </c>
      <c r="F810" s="55">
        <v>122</v>
      </c>
      <c r="G810" s="55">
        <v>340</v>
      </c>
      <c r="H810" s="55">
        <v>2002</v>
      </c>
      <c r="I810" s="55">
        <v>13</v>
      </c>
      <c r="J810" s="55">
        <v>89</v>
      </c>
      <c r="K810" s="55">
        <v>45</v>
      </c>
      <c r="L810" s="55">
        <v>24</v>
      </c>
      <c r="M810" s="55">
        <v>2</v>
      </c>
      <c r="N810" s="55">
        <v>9</v>
      </c>
      <c r="O810" s="55">
        <v>43</v>
      </c>
      <c r="P810" s="55">
        <v>41</v>
      </c>
      <c r="Q810" s="55">
        <v>366</v>
      </c>
      <c r="R810" s="47" t="s">
        <v>349</v>
      </c>
      <c r="S810" s="56" t="s">
        <v>350</v>
      </c>
      <c r="T810" s="50">
        <f t="shared" si="25"/>
        <v>2.1935251127413617</v>
      </c>
      <c r="U810" s="51">
        <f t="shared" si="26"/>
        <v>4.8838836635186414E-2</v>
      </c>
      <c r="V810" s="44"/>
    </row>
    <row r="811" spans="1:22" x14ac:dyDescent="0.25">
      <c r="A811" s="47">
        <v>2009</v>
      </c>
      <c r="B811" s="47" t="s">
        <v>348</v>
      </c>
      <c r="C811" s="47" t="s">
        <v>228</v>
      </c>
      <c r="D811" s="55">
        <v>2702</v>
      </c>
      <c r="E811" s="55">
        <v>2589</v>
      </c>
      <c r="F811" s="55">
        <v>112</v>
      </c>
      <c r="G811" s="55">
        <v>379</v>
      </c>
      <c r="H811" s="55">
        <v>2101</v>
      </c>
      <c r="I811" s="55">
        <v>13</v>
      </c>
      <c r="J811" s="55">
        <v>95</v>
      </c>
      <c r="K811" s="55">
        <v>39</v>
      </c>
      <c r="L811" s="55">
        <v>20</v>
      </c>
      <c r="M811" s="55">
        <v>2</v>
      </c>
      <c r="N811" s="55">
        <v>9</v>
      </c>
      <c r="O811" s="55">
        <v>43</v>
      </c>
      <c r="P811" s="55">
        <v>41</v>
      </c>
      <c r="Q811" s="55">
        <v>365</v>
      </c>
      <c r="R811" s="47" t="s">
        <v>349</v>
      </c>
      <c r="S811" s="56" t="s">
        <v>350</v>
      </c>
      <c r="T811" s="50">
        <f t="shared" si="25"/>
        <v>2.2110399958517699</v>
      </c>
      <c r="U811" s="51">
        <f t="shared" si="26"/>
        <v>4.5193657515210178E-2</v>
      </c>
      <c r="V811" s="44"/>
    </row>
    <row r="812" spans="1:22" x14ac:dyDescent="0.25">
      <c r="A812" s="47">
        <v>2010</v>
      </c>
      <c r="B812" s="47" t="s">
        <v>348</v>
      </c>
      <c r="C812" s="47" t="s">
        <v>228</v>
      </c>
      <c r="D812" s="55">
        <v>2615</v>
      </c>
      <c r="E812" s="55">
        <v>2503</v>
      </c>
      <c r="F812" s="55">
        <v>112</v>
      </c>
      <c r="G812" s="55">
        <v>350</v>
      </c>
      <c r="H812" s="55">
        <v>2045</v>
      </c>
      <c r="I812" s="55">
        <v>14</v>
      </c>
      <c r="J812" s="55">
        <v>94</v>
      </c>
      <c r="K812" s="55">
        <v>37</v>
      </c>
      <c r="L812" s="55">
        <v>19</v>
      </c>
      <c r="M812" s="55">
        <v>1</v>
      </c>
      <c r="N812" s="55">
        <v>10</v>
      </c>
      <c r="O812" s="55">
        <v>45</v>
      </c>
      <c r="P812" s="55">
        <v>41</v>
      </c>
      <c r="Q812" s="55">
        <v>365</v>
      </c>
      <c r="R812" s="47" t="s">
        <v>349</v>
      </c>
      <c r="S812" s="56" t="s">
        <v>350</v>
      </c>
      <c r="T812" s="50">
        <f t="shared" si="25"/>
        <v>2.2226543644496375</v>
      </c>
      <c r="U812" s="51">
        <f t="shared" si="26"/>
        <v>4.543105520935059E-2</v>
      </c>
      <c r="V812" s="44"/>
    </row>
    <row r="813" spans="1:22" x14ac:dyDescent="0.25">
      <c r="A813" s="47">
        <v>2011</v>
      </c>
      <c r="B813" s="47" t="s">
        <v>348</v>
      </c>
      <c r="C813" s="47" t="s">
        <v>228</v>
      </c>
      <c r="D813" s="55">
        <v>2658</v>
      </c>
      <c r="E813" s="55">
        <v>2548</v>
      </c>
      <c r="F813" s="55">
        <v>110</v>
      </c>
      <c r="G813" s="55">
        <v>373</v>
      </c>
      <c r="H813" s="55">
        <v>2057</v>
      </c>
      <c r="I813" s="55">
        <v>16</v>
      </c>
      <c r="J813" s="55">
        <v>102</v>
      </c>
      <c r="K813" s="55">
        <v>35</v>
      </c>
      <c r="L813" s="55">
        <v>16</v>
      </c>
      <c r="M813" s="55">
        <v>1</v>
      </c>
      <c r="N813" s="55">
        <v>13</v>
      </c>
      <c r="O813" s="55">
        <v>45</v>
      </c>
      <c r="P813" s="55">
        <v>47</v>
      </c>
      <c r="Q813" s="55">
        <v>365</v>
      </c>
      <c r="R813" s="47" t="s">
        <v>349</v>
      </c>
      <c r="S813" s="56" t="s">
        <v>350</v>
      </c>
      <c r="T813" s="50">
        <f t="shared" si="25"/>
        <v>2.3132498224431819</v>
      </c>
      <c r="U813" s="51">
        <f t="shared" si="26"/>
        <v>4.6438490185546875E-2</v>
      </c>
      <c r="V813" s="44"/>
    </row>
    <row r="814" spans="1:22" x14ac:dyDescent="0.25">
      <c r="A814" s="47">
        <v>2012</v>
      </c>
      <c r="B814" s="47" t="s">
        <v>348</v>
      </c>
      <c r="C814" s="47" t="s">
        <v>228</v>
      </c>
      <c r="D814" s="55">
        <v>2440</v>
      </c>
      <c r="E814" s="55">
        <v>2343</v>
      </c>
      <c r="F814" s="55">
        <v>97</v>
      </c>
      <c r="G814" s="55">
        <v>333</v>
      </c>
      <c r="H814" s="55">
        <v>1895</v>
      </c>
      <c r="I814" s="55">
        <v>12</v>
      </c>
      <c r="J814" s="55">
        <v>103</v>
      </c>
      <c r="K814" s="55">
        <v>30</v>
      </c>
      <c r="L814" s="55">
        <v>11</v>
      </c>
      <c r="M814" s="55">
        <v>1</v>
      </c>
      <c r="N814" s="55">
        <v>11</v>
      </c>
      <c r="O814" s="55">
        <v>44</v>
      </c>
      <c r="P814" s="55">
        <v>56</v>
      </c>
      <c r="Q814" s="55">
        <v>366</v>
      </c>
      <c r="R814" s="47" t="s">
        <v>349</v>
      </c>
      <c r="S814" s="56" t="s">
        <v>350</v>
      </c>
      <c r="T814" s="50">
        <f t="shared" si="25"/>
        <v>2.2415855423445552</v>
      </c>
      <c r="U814" s="51">
        <f t="shared" si="26"/>
        <v>3.9681668063354485E-2</v>
      </c>
      <c r="V814" s="44"/>
    </row>
    <row r="815" spans="1:22" x14ac:dyDescent="0.25">
      <c r="A815" s="47">
        <v>2013</v>
      </c>
      <c r="B815" s="47" t="s">
        <v>348</v>
      </c>
      <c r="C815" s="47" t="s">
        <v>228</v>
      </c>
      <c r="D815" s="55">
        <v>2382</v>
      </c>
      <c r="E815" s="55">
        <v>2290</v>
      </c>
      <c r="F815" s="55">
        <v>92</v>
      </c>
      <c r="G815" s="55">
        <v>324</v>
      </c>
      <c r="H815" s="55">
        <v>1856</v>
      </c>
      <c r="I815" s="55">
        <v>11</v>
      </c>
      <c r="J815" s="55">
        <v>99</v>
      </c>
      <c r="K815" s="55">
        <v>28</v>
      </c>
      <c r="L815" s="55">
        <v>11</v>
      </c>
      <c r="M815" s="55">
        <v>1</v>
      </c>
      <c r="N815" s="55">
        <v>11</v>
      </c>
      <c r="O815" s="55">
        <v>41</v>
      </c>
      <c r="P815" s="55">
        <v>53</v>
      </c>
      <c r="Q815" s="55">
        <v>365</v>
      </c>
      <c r="R815" s="47" t="s">
        <v>349</v>
      </c>
      <c r="S815" s="56" t="s">
        <v>350</v>
      </c>
      <c r="T815" s="50">
        <f t="shared" si="25"/>
        <v>2.287527054496433</v>
      </c>
      <c r="U815" s="51">
        <f t="shared" si="26"/>
        <v>3.8407579244995112E-2</v>
      </c>
      <c r="V815" s="44"/>
    </row>
    <row r="816" spans="1:22" x14ac:dyDescent="0.25">
      <c r="A816" s="47">
        <v>2014</v>
      </c>
      <c r="B816" s="47" t="s">
        <v>348</v>
      </c>
      <c r="C816" s="47" t="s">
        <v>228</v>
      </c>
      <c r="D816" s="55">
        <v>2331</v>
      </c>
      <c r="E816" s="55">
        <v>2240</v>
      </c>
      <c r="F816" s="55">
        <v>91</v>
      </c>
      <c r="G816" s="55">
        <v>313</v>
      </c>
      <c r="H816" s="55">
        <v>1810</v>
      </c>
      <c r="I816" s="55">
        <v>12</v>
      </c>
      <c r="J816" s="55">
        <v>106</v>
      </c>
      <c r="K816" s="55">
        <v>30</v>
      </c>
      <c r="L816" s="55">
        <v>13</v>
      </c>
      <c r="M816" s="55">
        <v>2</v>
      </c>
      <c r="N816" s="55">
        <v>11</v>
      </c>
      <c r="O816" s="55">
        <v>35</v>
      </c>
      <c r="P816" s="55">
        <v>46</v>
      </c>
      <c r="Q816" s="55">
        <v>365</v>
      </c>
      <c r="R816" s="47" t="s">
        <v>349</v>
      </c>
      <c r="S816" s="56" t="s">
        <v>350</v>
      </c>
      <c r="T816" s="50">
        <f t="shared" si="25"/>
        <v>2.3532069480812159</v>
      </c>
      <c r="U816" s="51">
        <f t="shared" si="26"/>
        <v>3.9080884390258787E-2</v>
      </c>
      <c r="V816" s="44"/>
    </row>
    <row r="817" spans="1:22" x14ac:dyDescent="0.25">
      <c r="A817" s="47">
        <v>2015</v>
      </c>
      <c r="B817" s="47" t="s">
        <v>348</v>
      </c>
      <c r="C817" s="47" t="s">
        <v>228</v>
      </c>
      <c r="D817" s="55">
        <v>2457</v>
      </c>
      <c r="E817" s="55">
        <v>2369</v>
      </c>
      <c r="F817" s="55">
        <v>88</v>
      </c>
      <c r="G817" s="55">
        <v>331</v>
      </c>
      <c r="H817" s="55">
        <v>1914</v>
      </c>
      <c r="I817" s="55">
        <v>12</v>
      </c>
      <c r="J817" s="55">
        <v>112</v>
      </c>
      <c r="K817" s="55">
        <v>27</v>
      </c>
      <c r="L817" s="55">
        <v>10</v>
      </c>
      <c r="M817" s="55">
        <v>2</v>
      </c>
      <c r="N817" s="55">
        <v>10</v>
      </c>
      <c r="O817" s="55">
        <v>39</v>
      </c>
      <c r="P817" s="55">
        <v>47</v>
      </c>
      <c r="Q817" s="55">
        <v>365</v>
      </c>
      <c r="R817" s="47" t="s">
        <v>349</v>
      </c>
      <c r="S817" s="56" t="s">
        <v>350</v>
      </c>
      <c r="T817" s="50">
        <f t="shared" si="25"/>
        <v>2.2884623302112925</v>
      </c>
      <c r="U817" s="51">
        <f t="shared" si="26"/>
        <v>3.6752705023193354E-2</v>
      </c>
      <c r="V817" s="44"/>
    </row>
    <row r="818" spans="1:22" x14ac:dyDescent="0.25">
      <c r="A818" s="47">
        <v>2016</v>
      </c>
      <c r="B818" s="47" t="s">
        <v>348</v>
      </c>
      <c r="C818" s="47" t="s">
        <v>228</v>
      </c>
      <c r="D818" s="55">
        <v>2522</v>
      </c>
      <c r="E818" s="55">
        <v>2432</v>
      </c>
      <c r="F818" s="55">
        <v>90</v>
      </c>
      <c r="G818" s="55">
        <v>338</v>
      </c>
      <c r="H818" s="55">
        <v>1962</v>
      </c>
      <c r="I818" s="55">
        <v>13</v>
      </c>
      <c r="J818" s="55">
        <v>119</v>
      </c>
      <c r="K818" s="55">
        <v>27</v>
      </c>
      <c r="L818" s="55">
        <v>11</v>
      </c>
      <c r="M818" s="55">
        <v>2</v>
      </c>
      <c r="N818" s="55">
        <v>10</v>
      </c>
      <c r="O818" s="55">
        <v>39</v>
      </c>
      <c r="P818" s="55">
        <v>47</v>
      </c>
      <c r="Q818" s="55">
        <v>366</v>
      </c>
      <c r="R818" s="47" t="s">
        <v>349</v>
      </c>
      <c r="S818" s="56" t="s">
        <v>350</v>
      </c>
      <c r="T818" s="50">
        <f t="shared" si="25"/>
        <v>2.3051830094583918</v>
      </c>
      <c r="U818" s="51">
        <f t="shared" si="26"/>
        <v>3.786263093035408E-2</v>
      </c>
      <c r="V818" s="44"/>
    </row>
    <row r="819" spans="1:22" x14ac:dyDescent="0.25">
      <c r="A819" s="59">
        <v>2017</v>
      </c>
      <c r="B819" s="59" t="s">
        <v>348</v>
      </c>
      <c r="C819" s="59" t="s">
        <v>228</v>
      </c>
      <c r="D819" s="60">
        <v>2563</v>
      </c>
      <c r="E819" s="60">
        <v>2474</v>
      </c>
      <c r="F819" s="60">
        <v>89</v>
      </c>
      <c r="G819" s="60">
        <v>337</v>
      </c>
      <c r="H819" s="60">
        <v>1996</v>
      </c>
      <c r="I819" s="60">
        <v>12</v>
      </c>
      <c r="J819" s="60">
        <v>129</v>
      </c>
      <c r="K819" s="60">
        <v>27</v>
      </c>
      <c r="L819" s="60">
        <v>11</v>
      </c>
      <c r="M819" s="60">
        <v>2</v>
      </c>
      <c r="N819" s="60">
        <v>10</v>
      </c>
      <c r="O819" s="60">
        <v>39</v>
      </c>
      <c r="P819" s="60">
        <v>47</v>
      </c>
      <c r="Q819" s="60">
        <v>365</v>
      </c>
      <c r="R819" s="59" t="s">
        <v>349</v>
      </c>
      <c r="S819" s="61" t="s">
        <v>350</v>
      </c>
      <c r="T819" s="50">
        <f t="shared" si="25"/>
        <v>2.3051830094583918</v>
      </c>
      <c r="U819" s="51">
        <f t="shared" si="26"/>
        <v>3.7441935031127922E-2</v>
      </c>
      <c r="V819" s="44"/>
    </row>
    <row r="820" spans="1:22" x14ac:dyDescent="0.25">
      <c r="A820" s="47">
        <v>2018</v>
      </c>
      <c r="B820" s="47" t="s">
        <v>348</v>
      </c>
      <c r="C820" s="47" t="s">
        <v>228</v>
      </c>
      <c r="D820" s="55">
        <v>2569</v>
      </c>
      <c r="E820" s="55">
        <v>2439</v>
      </c>
      <c r="F820" s="55">
        <v>129</v>
      </c>
      <c r="G820" s="55">
        <v>346</v>
      </c>
      <c r="H820" s="55">
        <v>1940</v>
      </c>
      <c r="I820" s="55">
        <v>18</v>
      </c>
      <c r="J820" s="55">
        <v>135</v>
      </c>
      <c r="K820" s="55">
        <v>38</v>
      </c>
      <c r="L820" s="55">
        <v>16</v>
      </c>
      <c r="M820" s="55">
        <v>5</v>
      </c>
      <c r="N820" s="55">
        <v>15</v>
      </c>
      <c r="O820" s="55">
        <v>55</v>
      </c>
      <c r="P820" s="55">
        <v>46</v>
      </c>
      <c r="Q820" s="55">
        <v>365</v>
      </c>
      <c r="R820" s="47" t="s">
        <v>349</v>
      </c>
      <c r="S820" s="56" t="s">
        <v>350</v>
      </c>
      <c r="T820" s="50">
        <f t="shared" si="25"/>
        <v>2.3881569843144379</v>
      </c>
      <c r="U820" s="51">
        <f t="shared" si="26"/>
        <v>5.622318580322265E-2</v>
      </c>
      <c r="V820" s="44"/>
    </row>
    <row r="821" spans="1:22" x14ac:dyDescent="0.25">
      <c r="A821" s="59">
        <v>2019</v>
      </c>
      <c r="B821" s="59" t="s">
        <v>348</v>
      </c>
      <c r="C821" s="59" t="s">
        <v>228</v>
      </c>
      <c r="D821" s="60">
        <v>2066</v>
      </c>
      <c r="E821" s="60">
        <v>1950</v>
      </c>
      <c r="F821" s="60">
        <v>116</v>
      </c>
      <c r="G821" s="60">
        <v>28</v>
      </c>
      <c r="H821" s="60">
        <v>1778</v>
      </c>
      <c r="I821" s="60">
        <v>11</v>
      </c>
      <c r="J821" s="60">
        <v>133</v>
      </c>
      <c r="K821" s="60">
        <v>34</v>
      </c>
      <c r="L821" s="60">
        <v>15</v>
      </c>
      <c r="M821" s="60">
        <v>3</v>
      </c>
      <c r="N821" s="60">
        <v>15</v>
      </c>
      <c r="O821" s="60">
        <v>50</v>
      </c>
      <c r="P821" s="60">
        <v>44</v>
      </c>
      <c r="Q821" s="60">
        <v>118</v>
      </c>
      <c r="R821" s="59" t="s">
        <v>349</v>
      </c>
      <c r="S821" s="61" t="s">
        <v>350</v>
      </c>
      <c r="T821" s="50">
        <f t="shared" si="25"/>
        <v>2.4070349538428153</v>
      </c>
      <c r="U821" s="51">
        <f t="shared" si="26"/>
        <v>5.0956929972852401E-2</v>
      </c>
      <c r="V821" s="44"/>
    </row>
    <row r="822" spans="1:22" x14ac:dyDescent="0.25">
      <c r="A822" s="59">
        <v>2020</v>
      </c>
      <c r="B822" s="59" t="s">
        <v>348</v>
      </c>
      <c r="C822" s="59" t="s">
        <v>228</v>
      </c>
      <c r="D822" s="60">
        <v>1936</v>
      </c>
      <c r="E822" s="60">
        <v>1866</v>
      </c>
      <c r="F822" s="60">
        <v>67</v>
      </c>
      <c r="G822" s="60">
        <v>230</v>
      </c>
      <c r="H822" s="60">
        <v>1510</v>
      </c>
      <c r="I822" s="60">
        <v>8</v>
      </c>
      <c r="J822" s="60">
        <v>117</v>
      </c>
      <c r="K822" s="60">
        <v>11</v>
      </c>
      <c r="L822" s="60">
        <v>9</v>
      </c>
      <c r="M822" s="60">
        <v>1</v>
      </c>
      <c r="N822" s="60">
        <v>12</v>
      </c>
      <c r="O822" s="60">
        <v>34</v>
      </c>
      <c r="P822" s="60">
        <v>43</v>
      </c>
      <c r="Q822" s="60">
        <v>353</v>
      </c>
      <c r="R822" s="59" t="s">
        <v>349</v>
      </c>
      <c r="S822" s="61" t="s">
        <v>350</v>
      </c>
      <c r="T822" s="50">
        <f t="shared" si="25"/>
        <v>2.7283035688257926</v>
      </c>
      <c r="U822" s="51">
        <f t="shared" si="26"/>
        <v>3.3360331887817382E-2</v>
      </c>
      <c r="V822" s="44"/>
    </row>
    <row r="823" spans="1:22" x14ac:dyDescent="0.25">
      <c r="A823" s="59">
        <v>2021</v>
      </c>
      <c r="B823" s="59" t="s">
        <v>348</v>
      </c>
      <c r="C823" s="59" t="s">
        <v>228</v>
      </c>
      <c r="D823" s="60">
        <v>2192</v>
      </c>
      <c r="E823" s="60">
        <v>2109</v>
      </c>
      <c r="F823" s="60">
        <v>77</v>
      </c>
      <c r="G823" s="60">
        <v>276</v>
      </c>
      <c r="H823" s="60">
        <v>1681</v>
      </c>
      <c r="I823" s="60">
        <v>10</v>
      </c>
      <c r="J823" s="60">
        <v>142</v>
      </c>
      <c r="K823" s="60">
        <v>13</v>
      </c>
      <c r="L823" s="60">
        <v>13</v>
      </c>
      <c r="M823" s="60">
        <v>1</v>
      </c>
      <c r="N823" s="60">
        <v>8</v>
      </c>
      <c r="O823" s="60">
        <v>42</v>
      </c>
      <c r="P823" s="60">
        <v>46</v>
      </c>
      <c r="Q823" s="60">
        <v>356</v>
      </c>
      <c r="R823" s="59" t="s">
        <v>349</v>
      </c>
      <c r="S823" s="61" t="s">
        <v>350</v>
      </c>
      <c r="T823" s="50">
        <f t="shared" si="25"/>
        <v>2.4571850427404627</v>
      </c>
      <c r="U823" s="51">
        <f t="shared" si="26"/>
        <v>3.4529592813110355E-2</v>
      </c>
      <c r="V823" s="44"/>
    </row>
    <row r="824" spans="1:22" x14ac:dyDescent="0.25">
      <c r="A824" s="59">
        <v>2022</v>
      </c>
      <c r="B824" s="59" t="s">
        <v>348</v>
      </c>
      <c r="C824" s="59" t="s">
        <v>228</v>
      </c>
      <c r="D824" s="60">
        <v>2623</v>
      </c>
      <c r="E824" s="60">
        <v>2549</v>
      </c>
      <c r="F824" s="60">
        <v>71</v>
      </c>
      <c r="G824" s="60">
        <v>317</v>
      </c>
      <c r="H824" s="60">
        <v>2062</v>
      </c>
      <c r="I824" s="60">
        <v>11</v>
      </c>
      <c r="J824" s="60">
        <v>160</v>
      </c>
      <c r="K824" s="60">
        <v>11</v>
      </c>
      <c r="L824" s="60">
        <v>9</v>
      </c>
      <c r="M824" s="60">
        <v>1</v>
      </c>
      <c r="N824" s="60">
        <v>7</v>
      </c>
      <c r="O824" s="60">
        <v>43</v>
      </c>
      <c r="P824" s="60">
        <v>45</v>
      </c>
      <c r="Q824" s="60">
        <v>365</v>
      </c>
      <c r="R824" s="59" t="s">
        <v>349</v>
      </c>
      <c r="S824" s="61" t="s">
        <v>350</v>
      </c>
      <c r="T824" s="50">
        <f t="shared" si="25"/>
        <v>2.3677889971665933</v>
      </c>
      <c r="U824" s="51">
        <f t="shared" si="26"/>
        <v>3.0680625930786132E-2</v>
      </c>
      <c r="V824" s="44"/>
    </row>
    <row r="825" spans="1:22" ht="13.8" thickBot="1" x14ac:dyDescent="0.3">
      <c r="A825" s="66">
        <v>2023</v>
      </c>
      <c r="B825" s="66" t="s">
        <v>348</v>
      </c>
      <c r="C825" s="66" t="s">
        <v>228</v>
      </c>
      <c r="D825" s="67">
        <v>2883</v>
      </c>
      <c r="E825" s="67">
        <v>2804</v>
      </c>
      <c r="F825" s="67">
        <v>77</v>
      </c>
      <c r="G825" s="67">
        <v>354</v>
      </c>
      <c r="H825" s="67">
        <v>2252</v>
      </c>
      <c r="I825" s="67">
        <v>10</v>
      </c>
      <c r="J825" s="67">
        <v>187</v>
      </c>
      <c r="K825" s="67">
        <v>12</v>
      </c>
      <c r="L825" s="67">
        <v>9</v>
      </c>
      <c r="M825" s="67">
        <v>1</v>
      </c>
      <c r="N825" s="67">
        <v>6</v>
      </c>
      <c r="O825" s="67">
        <v>50</v>
      </c>
      <c r="P825" s="67">
        <v>46</v>
      </c>
      <c r="Q825" s="67">
        <v>335</v>
      </c>
      <c r="R825" s="66" t="s">
        <v>349</v>
      </c>
      <c r="S825" s="68" t="s">
        <v>350</v>
      </c>
      <c r="T825" s="50">
        <f t="shared" si="25"/>
        <v>2.2472248879457126</v>
      </c>
      <c r="U825" s="51">
        <f t="shared" si="26"/>
        <v>3.1579127737857128E-2</v>
      </c>
      <c r="V825" s="44"/>
    </row>
    <row r="826" spans="1:22" x14ac:dyDescent="0.25">
      <c r="A826" s="46">
        <v>2002</v>
      </c>
      <c r="B826" s="46" t="s">
        <v>351</v>
      </c>
      <c r="C826" s="46" t="s">
        <v>228</v>
      </c>
      <c r="D826" s="48">
        <v>4761</v>
      </c>
      <c r="E826" s="48">
        <v>4560</v>
      </c>
      <c r="F826" s="48">
        <v>202</v>
      </c>
      <c r="G826" s="48">
        <v>270</v>
      </c>
      <c r="H826" s="48">
        <v>4132</v>
      </c>
      <c r="I826" s="48">
        <v>23</v>
      </c>
      <c r="J826" s="48">
        <v>135</v>
      </c>
      <c r="K826" s="48">
        <v>109</v>
      </c>
      <c r="L826" s="48">
        <v>28</v>
      </c>
      <c r="M826" s="48">
        <v>10</v>
      </c>
      <c r="N826" s="48">
        <v>8</v>
      </c>
      <c r="O826" s="48">
        <v>47</v>
      </c>
      <c r="P826" s="48">
        <v>51</v>
      </c>
      <c r="Q826" s="48">
        <v>365</v>
      </c>
      <c r="R826" s="46" t="s">
        <v>352</v>
      </c>
      <c r="S826" s="49" t="s">
        <v>353</v>
      </c>
      <c r="T826" s="50">
        <f t="shared" si="25"/>
        <v>1.8793561939201731</v>
      </c>
      <c r="U826" s="51">
        <f t="shared" si="26"/>
        <v>6.9282466088867178E-2</v>
      </c>
      <c r="V826" s="52">
        <f>IF(SLOPE(U826:U847,A826:A847)&gt;0,SLOPE(U826:U847,A826:A847),0)</f>
        <v>3.0228258922511578E-3</v>
      </c>
    </row>
    <row r="827" spans="1:22" x14ac:dyDescent="0.25">
      <c r="A827" s="47">
        <v>2003</v>
      </c>
      <c r="B827" s="47" t="s">
        <v>351</v>
      </c>
      <c r="C827" s="47" t="s">
        <v>228</v>
      </c>
      <c r="D827" s="55">
        <v>5118</v>
      </c>
      <c r="E827" s="55">
        <v>4885</v>
      </c>
      <c r="F827" s="55">
        <v>233</v>
      </c>
      <c r="G827" s="55">
        <v>287</v>
      </c>
      <c r="H827" s="55">
        <v>4393</v>
      </c>
      <c r="I827" s="55">
        <v>22</v>
      </c>
      <c r="J827" s="55">
        <v>183</v>
      </c>
      <c r="K827" s="55">
        <v>128</v>
      </c>
      <c r="L827" s="55">
        <v>37</v>
      </c>
      <c r="M827" s="55">
        <v>14</v>
      </c>
      <c r="N827" s="55">
        <v>9</v>
      </c>
      <c r="O827" s="55">
        <v>44</v>
      </c>
      <c r="P827" s="55">
        <v>48</v>
      </c>
      <c r="Q827" s="55">
        <v>365</v>
      </c>
      <c r="R827" s="47" t="s">
        <v>352</v>
      </c>
      <c r="S827" s="56" t="s">
        <v>353</v>
      </c>
      <c r="T827" s="50">
        <f t="shared" si="25"/>
        <v>1.9429473087705418</v>
      </c>
      <c r="U827" s="51">
        <f t="shared" si="26"/>
        <v>8.261897693719536E-2</v>
      </c>
      <c r="V827" s="44"/>
    </row>
    <row r="828" spans="1:22" x14ac:dyDescent="0.25">
      <c r="A828" s="47">
        <v>2004</v>
      </c>
      <c r="B828" s="47" t="s">
        <v>351</v>
      </c>
      <c r="C828" s="47" t="s">
        <v>228</v>
      </c>
      <c r="D828" s="55">
        <v>5175</v>
      </c>
      <c r="E828" s="55">
        <v>4923</v>
      </c>
      <c r="F828" s="55">
        <v>251</v>
      </c>
      <c r="G828" s="55">
        <v>275</v>
      </c>
      <c r="H828" s="55">
        <v>4425</v>
      </c>
      <c r="I828" s="55">
        <v>25</v>
      </c>
      <c r="J828" s="55">
        <v>198</v>
      </c>
      <c r="K828" s="55">
        <v>142</v>
      </c>
      <c r="L828" s="55">
        <v>39</v>
      </c>
      <c r="M828" s="55">
        <v>15</v>
      </c>
      <c r="N828" s="55">
        <v>11</v>
      </c>
      <c r="O828" s="55">
        <v>45</v>
      </c>
      <c r="P828" s="55">
        <v>50</v>
      </c>
      <c r="Q828" s="55">
        <v>365</v>
      </c>
      <c r="R828" s="47" t="s">
        <v>352</v>
      </c>
      <c r="S828" s="56" t="s">
        <v>353</v>
      </c>
      <c r="T828" s="50">
        <f t="shared" si="25"/>
        <v>1.9404017227415054</v>
      </c>
      <c r="U828" s="51">
        <f t="shared" si="26"/>
        <v>8.8884951914481494E-2</v>
      </c>
      <c r="V828" s="44"/>
    </row>
    <row r="829" spans="1:22" x14ac:dyDescent="0.25">
      <c r="A829" s="47">
        <v>2005</v>
      </c>
      <c r="B829" s="47" t="s">
        <v>351</v>
      </c>
      <c r="C829" s="47" t="s">
        <v>228</v>
      </c>
      <c r="D829" s="55">
        <v>5430</v>
      </c>
      <c r="E829" s="55">
        <v>5162</v>
      </c>
      <c r="F829" s="55">
        <v>268</v>
      </c>
      <c r="G829" s="55">
        <v>293</v>
      </c>
      <c r="H829" s="55">
        <v>4615</v>
      </c>
      <c r="I829" s="55">
        <v>27</v>
      </c>
      <c r="J829" s="55">
        <v>227</v>
      </c>
      <c r="K829" s="55">
        <v>149</v>
      </c>
      <c r="L829" s="55">
        <v>43</v>
      </c>
      <c r="M829" s="55">
        <v>17</v>
      </c>
      <c r="N829" s="55">
        <v>13</v>
      </c>
      <c r="O829" s="55">
        <v>46</v>
      </c>
      <c r="P829" s="55">
        <v>50</v>
      </c>
      <c r="Q829" s="55">
        <v>365</v>
      </c>
      <c r="R829" s="47" t="s">
        <v>352</v>
      </c>
      <c r="S829" s="56" t="s">
        <v>353</v>
      </c>
      <c r="T829" s="50">
        <f t="shared" si="25"/>
        <v>1.993817389189307</v>
      </c>
      <c r="U829" s="51">
        <f t="shared" si="26"/>
        <v>9.7517608505249015E-2</v>
      </c>
      <c r="V829" s="44"/>
    </row>
    <row r="830" spans="1:22" x14ac:dyDescent="0.25">
      <c r="A830" s="47">
        <v>2006</v>
      </c>
      <c r="B830" s="47" t="s">
        <v>351</v>
      </c>
      <c r="C830" s="47" t="s">
        <v>228</v>
      </c>
      <c r="D830" s="55">
        <v>5429</v>
      </c>
      <c r="E830" s="55">
        <v>5152</v>
      </c>
      <c r="F830" s="55">
        <v>277</v>
      </c>
      <c r="G830" s="55">
        <v>298</v>
      </c>
      <c r="H830" s="55">
        <v>4593</v>
      </c>
      <c r="I830" s="55">
        <v>30</v>
      </c>
      <c r="J830" s="55">
        <v>232</v>
      </c>
      <c r="K830" s="55">
        <v>157</v>
      </c>
      <c r="L830" s="55">
        <v>44</v>
      </c>
      <c r="M830" s="55">
        <v>19</v>
      </c>
      <c r="N830" s="55">
        <v>12</v>
      </c>
      <c r="O830" s="55">
        <v>46</v>
      </c>
      <c r="P830" s="55">
        <v>50</v>
      </c>
      <c r="Q830" s="55">
        <v>365</v>
      </c>
      <c r="R830" s="47" t="s">
        <v>352</v>
      </c>
      <c r="S830" s="56" t="s">
        <v>353</v>
      </c>
      <c r="T830" s="50">
        <f t="shared" si="25"/>
        <v>1.9745631287938397</v>
      </c>
      <c r="U830" s="51">
        <f t="shared" si="26"/>
        <v>9.9819102568350596E-2</v>
      </c>
      <c r="V830" s="44"/>
    </row>
    <row r="831" spans="1:22" x14ac:dyDescent="0.25">
      <c r="A831" s="59">
        <v>2007</v>
      </c>
      <c r="B831" s="59" t="s">
        <v>351</v>
      </c>
      <c r="C831" s="59" t="s">
        <v>228</v>
      </c>
      <c r="D831" s="60">
        <v>5597</v>
      </c>
      <c r="E831" s="60">
        <v>5305</v>
      </c>
      <c r="F831" s="60">
        <v>291</v>
      </c>
      <c r="G831" s="60">
        <v>316</v>
      </c>
      <c r="H831" s="60">
        <v>4700</v>
      </c>
      <c r="I831" s="60">
        <v>33</v>
      </c>
      <c r="J831" s="60">
        <v>257</v>
      </c>
      <c r="K831" s="60">
        <v>152</v>
      </c>
      <c r="L831" s="60">
        <v>51</v>
      </c>
      <c r="M831" s="60">
        <v>17</v>
      </c>
      <c r="N831" s="60">
        <v>13</v>
      </c>
      <c r="O831" s="60">
        <v>59</v>
      </c>
      <c r="P831" s="60">
        <v>49</v>
      </c>
      <c r="Q831" s="60">
        <v>349</v>
      </c>
      <c r="R831" s="59" t="s">
        <v>352</v>
      </c>
      <c r="S831" s="61" t="s">
        <v>353</v>
      </c>
      <c r="T831" s="50">
        <f t="shared" si="25"/>
        <v>2.0213287228100918</v>
      </c>
      <c r="U831" s="51">
        <f t="shared" si="26"/>
        <v>0.10734771514663694</v>
      </c>
      <c r="V831" s="44"/>
    </row>
    <row r="832" spans="1:22" x14ac:dyDescent="0.25">
      <c r="A832" s="47">
        <v>2008</v>
      </c>
      <c r="B832" s="47" t="s">
        <v>351</v>
      </c>
      <c r="C832" s="47" t="s">
        <v>228</v>
      </c>
      <c r="D832" s="55">
        <v>5694</v>
      </c>
      <c r="E832" s="55">
        <v>5380</v>
      </c>
      <c r="F832" s="55">
        <v>314</v>
      </c>
      <c r="G832" s="55">
        <v>290</v>
      </c>
      <c r="H832" s="55">
        <v>4778</v>
      </c>
      <c r="I832" s="55">
        <v>35</v>
      </c>
      <c r="J832" s="55">
        <v>277</v>
      </c>
      <c r="K832" s="55">
        <v>147</v>
      </c>
      <c r="L832" s="55">
        <v>61</v>
      </c>
      <c r="M832" s="55">
        <v>18</v>
      </c>
      <c r="N832" s="55">
        <v>16</v>
      </c>
      <c r="O832" s="55">
        <v>73</v>
      </c>
      <c r="P832" s="55">
        <v>49</v>
      </c>
      <c r="Q832" s="55">
        <v>366</v>
      </c>
      <c r="R832" s="47" t="s">
        <v>352</v>
      </c>
      <c r="S832" s="56" t="s">
        <v>353</v>
      </c>
      <c r="T832" s="50">
        <f t="shared" ref="T832:T895" si="27">K832*$AE$2*$AH$2/SUM(K832:O832)+K832*$AE$3*$AI$2/SUM(K832:O832)+$AH$7*L832*$AH$4*$AE$4/SUM(K832:O832)+$AI$7*L832*$AH$4*$AE$6/SUM(K832:O832)+$AJ$7*L832*$AH$4*$AE$7/SUM(K832:O832)+$AK$7*L832*$AH$4*$AE$9/SUM(K832:O832)+L832*$AI$4*$AH$7*$AE$5/SUM(K832:O832)+L832*$AI$4*$AE$8*$AJ$7/SUM(K832:O832)+M832*$AH$4*$AE$10/SUM(K832:O832)+M832*$AI$4*$AE$11/SUM(K832:O832)+N832*$AH$4*$AE$12/SUM(K832:O832)+N832*$AI$4*$AE$13/SUM(K832:O832)+O832*$AE$17*$AK$17/SUM(K832:O832)+O832*$AE$16*$AJ$17/SUM(K832:O832)+O832*$AE$15*$AI$17/SUM(K832:O832)+O832*$AE$14*$AH$17/SUM(K832:O832)</f>
        <v>2.1355676502046128</v>
      </c>
      <c r="U832" s="51">
        <f t="shared" si="26"/>
        <v>0.12237870419497533</v>
      </c>
      <c r="V832" s="44"/>
    </row>
    <row r="833" spans="1:22" x14ac:dyDescent="0.25">
      <c r="A833" s="47">
        <v>2009</v>
      </c>
      <c r="B833" s="47" t="s">
        <v>351</v>
      </c>
      <c r="C833" s="47" t="s">
        <v>228</v>
      </c>
      <c r="D833" s="55">
        <v>5837</v>
      </c>
      <c r="E833" s="55">
        <v>5543</v>
      </c>
      <c r="F833" s="55">
        <v>294</v>
      </c>
      <c r="G833" s="55">
        <v>311</v>
      </c>
      <c r="H833" s="55">
        <v>4909</v>
      </c>
      <c r="I833" s="55">
        <v>36</v>
      </c>
      <c r="J833" s="55">
        <v>287</v>
      </c>
      <c r="K833" s="55">
        <v>135</v>
      </c>
      <c r="L833" s="55">
        <v>54</v>
      </c>
      <c r="M833" s="55">
        <v>15</v>
      </c>
      <c r="N833" s="55">
        <v>15</v>
      </c>
      <c r="O833" s="55">
        <v>75</v>
      </c>
      <c r="P833" s="55">
        <v>50</v>
      </c>
      <c r="Q833" s="55">
        <v>365</v>
      </c>
      <c r="R833" s="47" t="s">
        <v>352</v>
      </c>
      <c r="S833" s="56" t="s">
        <v>353</v>
      </c>
      <c r="T833" s="50">
        <f t="shared" si="27"/>
        <v>2.102863844268176</v>
      </c>
      <c r="U833" s="51">
        <f t="shared" si="26"/>
        <v>0.11282915956420898</v>
      </c>
      <c r="V833" s="44"/>
    </row>
    <row r="834" spans="1:22" x14ac:dyDescent="0.25">
      <c r="A834" s="59">
        <v>2010</v>
      </c>
      <c r="B834" s="59" t="s">
        <v>351</v>
      </c>
      <c r="C834" s="59" t="s">
        <v>228</v>
      </c>
      <c r="D834" s="60">
        <v>5782</v>
      </c>
      <c r="E834" s="60">
        <v>5511</v>
      </c>
      <c r="F834" s="60">
        <v>271</v>
      </c>
      <c r="G834" s="60">
        <v>264</v>
      </c>
      <c r="H834" s="60">
        <v>5074</v>
      </c>
      <c r="I834" s="60">
        <v>9</v>
      </c>
      <c r="J834" s="60">
        <v>165</v>
      </c>
      <c r="K834" s="60">
        <v>98</v>
      </c>
      <c r="L834" s="60">
        <v>87</v>
      </c>
      <c r="M834" s="60">
        <v>10</v>
      </c>
      <c r="N834" s="60">
        <v>9</v>
      </c>
      <c r="O834" s="60">
        <v>68</v>
      </c>
      <c r="P834" s="60">
        <v>48</v>
      </c>
      <c r="Q834" s="60">
        <v>365</v>
      </c>
      <c r="R834" s="59" t="s">
        <v>352</v>
      </c>
      <c r="S834" s="61" t="s">
        <v>353</v>
      </c>
      <c r="T834" s="50">
        <f t="shared" si="27"/>
        <v>2.3428944262336282</v>
      </c>
      <c r="U834" s="51">
        <f t="shared" si="26"/>
        <v>0.11587370108544966</v>
      </c>
      <c r="V834" s="44"/>
    </row>
    <row r="835" spans="1:22" x14ac:dyDescent="0.25">
      <c r="A835" s="59">
        <v>2011</v>
      </c>
      <c r="B835" s="59" t="s">
        <v>351</v>
      </c>
      <c r="C835" s="59" t="s">
        <v>228</v>
      </c>
      <c r="D835" s="60">
        <v>5934</v>
      </c>
      <c r="E835" s="60">
        <v>5652</v>
      </c>
      <c r="F835" s="60">
        <v>282</v>
      </c>
      <c r="G835" s="60">
        <v>270</v>
      </c>
      <c r="H835" s="60">
        <v>5223</v>
      </c>
      <c r="I835" s="60">
        <v>8</v>
      </c>
      <c r="J835" s="60">
        <v>151</v>
      </c>
      <c r="K835" s="60">
        <v>102</v>
      </c>
      <c r="L835" s="60">
        <v>93</v>
      </c>
      <c r="M835" s="60">
        <v>11</v>
      </c>
      <c r="N835" s="60">
        <v>9</v>
      </c>
      <c r="O835" s="60">
        <v>68</v>
      </c>
      <c r="P835" s="60">
        <v>53</v>
      </c>
      <c r="Q835" s="60">
        <v>365</v>
      </c>
      <c r="R835" s="59" t="s">
        <v>352</v>
      </c>
      <c r="S835" s="61" t="s">
        <v>353</v>
      </c>
      <c r="T835" s="50">
        <f t="shared" si="27"/>
        <v>2.3618696211420604</v>
      </c>
      <c r="U835" s="51">
        <f t="shared" ref="U835:U898" si="28">0.000001*F835*T835*365*0.5</f>
        <v>0.12155362005207612</v>
      </c>
      <c r="V835" s="44"/>
    </row>
    <row r="836" spans="1:22" x14ac:dyDescent="0.25">
      <c r="A836" s="59">
        <v>2012</v>
      </c>
      <c r="B836" s="59" t="s">
        <v>351</v>
      </c>
      <c r="C836" s="59" t="s">
        <v>228</v>
      </c>
      <c r="D836" s="60">
        <v>5575</v>
      </c>
      <c r="E836" s="60">
        <v>5312</v>
      </c>
      <c r="F836" s="60">
        <v>261</v>
      </c>
      <c r="G836" s="60">
        <v>263</v>
      </c>
      <c r="H836" s="60">
        <v>4893</v>
      </c>
      <c r="I836" s="60">
        <v>9</v>
      </c>
      <c r="J836" s="60">
        <v>148</v>
      </c>
      <c r="K836" s="60">
        <v>91</v>
      </c>
      <c r="L836" s="60">
        <v>81</v>
      </c>
      <c r="M836" s="60">
        <v>10</v>
      </c>
      <c r="N836" s="60">
        <v>8</v>
      </c>
      <c r="O836" s="60">
        <v>72</v>
      </c>
      <c r="P836" s="60">
        <v>59</v>
      </c>
      <c r="Q836" s="60">
        <v>366</v>
      </c>
      <c r="R836" s="59" t="s">
        <v>352</v>
      </c>
      <c r="S836" s="61" t="s">
        <v>353</v>
      </c>
      <c r="T836" s="50">
        <f t="shared" si="27"/>
        <v>2.3280428354976741</v>
      </c>
      <c r="U836" s="51">
        <f t="shared" si="28"/>
        <v>0.11089050036184295</v>
      </c>
      <c r="V836" s="44"/>
    </row>
    <row r="837" spans="1:22" x14ac:dyDescent="0.25">
      <c r="A837" s="59">
        <v>2013</v>
      </c>
      <c r="B837" s="59" t="s">
        <v>351</v>
      </c>
      <c r="C837" s="59" t="s">
        <v>228</v>
      </c>
      <c r="D837" s="60">
        <v>5729</v>
      </c>
      <c r="E837" s="60">
        <v>5469</v>
      </c>
      <c r="F837" s="60">
        <v>257</v>
      </c>
      <c r="G837" s="60">
        <v>241</v>
      </c>
      <c r="H837" s="60">
        <v>5044</v>
      </c>
      <c r="I837" s="60">
        <v>9</v>
      </c>
      <c r="J837" s="60">
        <v>174</v>
      </c>
      <c r="K837" s="60">
        <v>88</v>
      </c>
      <c r="L837" s="60">
        <v>89</v>
      </c>
      <c r="M837" s="60">
        <v>7</v>
      </c>
      <c r="N837" s="60">
        <v>9</v>
      </c>
      <c r="O837" s="60">
        <v>65</v>
      </c>
      <c r="P837" s="60">
        <v>66</v>
      </c>
      <c r="Q837" s="60">
        <v>365</v>
      </c>
      <c r="R837" s="59" t="s">
        <v>352</v>
      </c>
      <c r="S837" s="61" t="s">
        <v>353</v>
      </c>
      <c r="T837" s="50">
        <f t="shared" si="27"/>
        <v>2.3861460462466693</v>
      </c>
      <c r="U837" s="51">
        <f t="shared" si="28"/>
        <v>0.11191621493408441</v>
      </c>
      <c r="V837" s="44"/>
    </row>
    <row r="838" spans="1:22" x14ac:dyDescent="0.25">
      <c r="A838" s="47">
        <v>2014</v>
      </c>
      <c r="B838" s="47" t="s">
        <v>351</v>
      </c>
      <c r="C838" s="47" t="s">
        <v>228</v>
      </c>
      <c r="D838" s="55">
        <v>5768</v>
      </c>
      <c r="E838" s="55">
        <v>5516</v>
      </c>
      <c r="F838" s="55">
        <v>249</v>
      </c>
      <c r="G838" s="55">
        <v>239</v>
      </c>
      <c r="H838" s="55">
        <v>5091</v>
      </c>
      <c r="I838" s="55">
        <v>8</v>
      </c>
      <c r="J838" s="55">
        <v>178</v>
      </c>
      <c r="K838" s="55">
        <v>77</v>
      </c>
      <c r="L838" s="55">
        <v>99</v>
      </c>
      <c r="M838" s="55">
        <v>7</v>
      </c>
      <c r="N838" s="55">
        <v>8</v>
      </c>
      <c r="O838" s="55">
        <v>58</v>
      </c>
      <c r="P838" s="55">
        <v>63</v>
      </c>
      <c r="Q838" s="55">
        <v>365</v>
      </c>
      <c r="R838" s="47" t="s">
        <v>352</v>
      </c>
      <c r="S838" s="56" t="s">
        <v>353</v>
      </c>
      <c r="T838" s="50">
        <f t="shared" si="27"/>
        <v>2.5133629978899976</v>
      </c>
      <c r="U838" s="51">
        <f t="shared" si="28"/>
        <v>0.11421349803161622</v>
      </c>
      <c r="V838" s="44"/>
    </row>
    <row r="839" spans="1:22" x14ac:dyDescent="0.25">
      <c r="A839" s="47">
        <v>2015</v>
      </c>
      <c r="B839" s="47" t="s">
        <v>351</v>
      </c>
      <c r="C839" s="47" t="s">
        <v>228</v>
      </c>
      <c r="D839" s="55">
        <v>6006</v>
      </c>
      <c r="E839" s="55">
        <v>5738</v>
      </c>
      <c r="F839" s="55">
        <v>265</v>
      </c>
      <c r="G839" s="55">
        <v>248</v>
      </c>
      <c r="H839" s="55">
        <v>5291</v>
      </c>
      <c r="I839" s="55">
        <v>8</v>
      </c>
      <c r="J839" s="55">
        <v>191</v>
      </c>
      <c r="K839" s="55">
        <v>78</v>
      </c>
      <c r="L839" s="55">
        <v>106</v>
      </c>
      <c r="M839" s="55">
        <v>7</v>
      </c>
      <c r="N839" s="55">
        <v>9</v>
      </c>
      <c r="O839" s="55">
        <v>65</v>
      </c>
      <c r="P839" s="55">
        <v>63</v>
      </c>
      <c r="Q839" s="55">
        <v>365</v>
      </c>
      <c r="R839" s="47" t="s">
        <v>352</v>
      </c>
      <c r="S839" s="56" t="s">
        <v>353</v>
      </c>
      <c r="T839" s="50">
        <f t="shared" si="27"/>
        <v>2.5348874097140333</v>
      </c>
      <c r="U839" s="51">
        <f t="shared" si="28"/>
        <v>0.12259349235229493</v>
      </c>
      <c r="V839" s="44"/>
    </row>
    <row r="840" spans="1:22" x14ac:dyDescent="0.25">
      <c r="A840" s="47">
        <v>2016</v>
      </c>
      <c r="B840" s="47" t="s">
        <v>351</v>
      </c>
      <c r="C840" s="47" t="s">
        <v>228</v>
      </c>
      <c r="D840" s="55">
        <v>6197</v>
      </c>
      <c r="E840" s="55">
        <v>5272</v>
      </c>
      <c r="F840" s="55">
        <v>255</v>
      </c>
      <c r="G840" s="55">
        <v>268</v>
      </c>
      <c r="H840" s="55">
        <v>4809</v>
      </c>
      <c r="I840" s="55">
        <v>9</v>
      </c>
      <c r="J840" s="55">
        <v>186</v>
      </c>
      <c r="K840" s="55">
        <v>77</v>
      </c>
      <c r="L840" s="55">
        <v>102</v>
      </c>
      <c r="M840" s="55">
        <v>7</v>
      </c>
      <c r="N840" s="55">
        <v>9</v>
      </c>
      <c r="O840" s="55">
        <v>61</v>
      </c>
      <c r="P840" s="55">
        <v>47</v>
      </c>
      <c r="Q840" s="55">
        <v>366</v>
      </c>
      <c r="R840" s="47" t="s">
        <v>352</v>
      </c>
      <c r="S840" s="56" t="s">
        <v>353</v>
      </c>
      <c r="T840" s="50">
        <f t="shared" si="27"/>
        <v>2.5338963603973386</v>
      </c>
      <c r="U840" s="51">
        <f t="shared" si="28"/>
        <v>0.11792120187199114</v>
      </c>
      <c r="V840" s="44"/>
    </row>
    <row r="841" spans="1:22" x14ac:dyDescent="0.25">
      <c r="A841" s="47">
        <v>2017</v>
      </c>
      <c r="B841" s="47" t="s">
        <v>351</v>
      </c>
      <c r="C841" s="47" t="s">
        <v>228</v>
      </c>
      <c r="D841" s="55">
        <v>5281</v>
      </c>
      <c r="E841" s="55">
        <v>3202</v>
      </c>
      <c r="F841" s="55">
        <v>168</v>
      </c>
      <c r="G841" s="55">
        <v>128</v>
      </c>
      <c r="H841" s="55">
        <v>2929</v>
      </c>
      <c r="I841" s="55">
        <v>5</v>
      </c>
      <c r="J841" s="55">
        <v>140</v>
      </c>
      <c r="K841" s="55">
        <v>49</v>
      </c>
      <c r="L841" s="55">
        <v>67</v>
      </c>
      <c r="M841" s="55">
        <v>5</v>
      </c>
      <c r="N841" s="55">
        <v>5</v>
      </c>
      <c r="O841" s="55">
        <v>41</v>
      </c>
      <c r="P841" s="55">
        <v>34</v>
      </c>
      <c r="Q841" s="55">
        <v>361</v>
      </c>
      <c r="R841" s="47" t="s">
        <v>352</v>
      </c>
      <c r="S841" s="56" t="s">
        <v>353</v>
      </c>
      <c r="T841" s="50">
        <f t="shared" si="27"/>
        <v>2.5328103582873318</v>
      </c>
      <c r="U841" s="51">
        <f t="shared" si="28"/>
        <v>7.7655965585089581E-2</v>
      </c>
      <c r="V841" s="44"/>
    </row>
    <row r="842" spans="1:22" x14ac:dyDescent="0.25">
      <c r="A842" s="59">
        <v>2018</v>
      </c>
      <c r="B842" s="59" t="s">
        <v>351</v>
      </c>
      <c r="C842" s="59" t="s">
        <v>228</v>
      </c>
      <c r="D842" s="60">
        <v>6263</v>
      </c>
      <c r="E842" s="60">
        <v>5276</v>
      </c>
      <c r="F842" s="60">
        <v>302</v>
      </c>
      <c r="G842" s="60">
        <v>254</v>
      </c>
      <c r="H842" s="60">
        <v>4805</v>
      </c>
      <c r="I842" s="60">
        <v>10</v>
      </c>
      <c r="J842" s="60">
        <v>206</v>
      </c>
      <c r="K842" s="60">
        <v>88</v>
      </c>
      <c r="L842" s="60">
        <v>119</v>
      </c>
      <c r="M842" s="60">
        <v>10</v>
      </c>
      <c r="N842" s="60">
        <v>12</v>
      </c>
      <c r="O842" s="60">
        <v>73</v>
      </c>
      <c r="P842" s="60">
        <v>56</v>
      </c>
      <c r="Q842" s="60">
        <v>365</v>
      </c>
      <c r="R842" s="59" t="s">
        <v>352</v>
      </c>
      <c r="S842" s="61" t="s">
        <v>353</v>
      </c>
      <c r="T842" s="50">
        <f t="shared" si="27"/>
        <v>2.5743166285634826</v>
      </c>
      <c r="U842" s="51">
        <f t="shared" si="28"/>
        <v>0.14188346098327634</v>
      </c>
      <c r="V842" s="44"/>
    </row>
    <row r="843" spans="1:22" x14ac:dyDescent="0.25">
      <c r="A843" s="47">
        <v>2019</v>
      </c>
      <c r="B843" s="47" t="s">
        <v>351</v>
      </c>
      <c r="C843" s="47" t="s">
        <v>228</v>
      </c>
      <c r="D843" s="55">
        <v>6588</v>
      </c>
      <c r="E843" s="55">
        <v>6236</v>
      </c>
      <c r="F843" s="55">
        <v>345</v>
      </c>
      <c r="G843" s="55">
        <v>368</v>
      </c>
      <c r="H843" s="55">
        <v>5629</v>
      </c>
      <c r="I843" s="55">
        <v>15</v>
      </c>
      <c r="J843" s="55">
        <v>224</v>
      </c>
      <c r="K843" s="55">
        <v>102</v>
      </c>
      <c r="L843" s="55">
        <v>134</v>
      </c>
      <c r="M843" s="55">
        <v>11</v>
      </c>
      <c r="N843" s="55">
        <v>14</v>
      </c>
      <c r="O843" s="55">
        <v>84</v>
      </c>
      <c r="P843" s="55">
        <v>55</v>
      </c>
      <c r="Q843" s="55">
        <v>273</v>
      </c>
      <c r="R843" s="47" t="s">
        <v>352</v>
      </c>
      <c r="S843" s="56" t="s">
        <v>353</v>
      </c>
      <c r="T843" s="50">
        <f t="shared" si="27"/>
        <v>2.5583751769134961</v>
      </c>
      <c r="U843" s="51">
        <f t="shared" si="28"/>
        <v>0.16108169707641601</v>
      </c>
      <c r="V843" s="44"/>
    </row>
    <row r="844" spans="1:22" x14ac:dyDescent="0.25">
      <c r="A844" s="59">
        <v>2020</v>
      </c>
      <c r="B844" s="59" t="s">
        <v>351</v>
      </c>
      <c r="C844" s="59" t="s">
        <v>228</v>
      </c>
      <c r="D844" s="60">
        <v>5172</v>
      </c>
      <c r="E844" s="60">
        <v>4900</v>
      </c>
      <c r="F844" s="60">
        <v>266</v>
      </c>
      <c r="G844" s="60">
        <v>212</v>
      </c>
      <c r="H844" s="60">
        <v>4233</v>
      </c>
      <c r="I844" s="60">
        <v>38</v>
      </c>
      <c r="J844" s="60">
        <v>417</v>
      </c>
      <c r="K844" s="60">
        <v>46</v>
      </c>
      <c r="L844" s="60">
        <v>68</v>
      </c>
      <c r="M844" s="60">
        <v>13</v>
      </c>
      <c r="N844" s="60">
        <v>30</v>
      </c>
      <c r="O844" s="60">
        <v>108</v>
      </c>
      <c r="P844" s="60">
        <v>50</v>
      </c>
      <c r="Q844" s="60">
        <v>353</v>
      </c>
      <c r="R844" s="59" t="s">
        <v>352</v>
      </c>
      <c r="S844" s="61" t="s">
        <v>353</v>
      </c>
      <c r="T844" s="50">
        <f t="shared" si="27"/>
        <v>2.7925460274174529</v>
      </c>
      <c r="U844" s="51">
        <f t="shared" si="28"/>
        <v>0.13556414690098026</v>
      </c>
      <c r="V844" s="44"/>
    </row>
    <row r="845" spans="1:22" x14ac:dyDescent="0.25">
      <c r="A845" s="59">
        <v>2021</v>
      </c>
      <c r="B845" s="59" t="s">
        <v>351</v>
      </c>
      <c r="C845" s="59" t="s">
        <v>228</v>
      </c>
      <c r="D845" s="60">
        <v>5847</v>
      </c>
      <c r="E845" s="60">
        <v>5546</v>
      </c>
      <c r="F845" s="60">
        <v>294</v>
      </c>
      <c r="G845" s="60">
        <v>262</v>
      </c>
      <c r="H845" s="60">
        <v>4784</v>
      </c>
      <c r="I845" s="60">
        <v>43</v>
      </c>
      <c r="J845" s="60">
        <v>458</v>
      </c>
      <c r="K845" s="60">
        <v>46</v>
      </c>
      <c r="L845" s="60">
        <v>74</v>
      </c>
      <c r="M845" s="60">
        <v>9</v>
      </c>
      <c r="N845" s="60">
        <v>31</v>
      </c>
      <c r="O845" s="60">
        <v>134</v>
      </c>
      <c r="P845" s="60">
        <v>50</v>
      </c>
      <c r="Q845" s="60">
        <v>365</v>
      </c>
      <c r="R845" s="59" t="s">
        <v>352</v>
      </c>
      <c r="S845" s="61" t="s">
        <v>353</v>
      </c>
      <c r="T845" s="50">
        <f t="shared" si="27"/>
        <v>2.7018299170254036</v>
      </c>
      <c r="U845" s="51">
        <f t="shared" si="28"/>
        <v>0.14496668419799802</v>
      </c>
      <c r="V845" s="44"/>
    </row>
    <row r="846" spans="1:22" x14ac:dyDescent="0.25">
      <c r="A846" s="59">
        <v>2022</v>
      </c>
      <c r="B846" s="59" t="s">
        <v>351</v>
      </c>
      <c r="C846" s="59" t="s">
        <v>228</v>
      </c>
      <c r="D846" s="60">
        <v>6797</v>
      </c>
      <c r="E846" s="60">
        <v>6491</v>
      </c>
      <c r="F846" s="60">
        <v>299</v>
      </c>
      <c r="G846" s="60">
        <v>305</v>
      </c>
      <c r="H846" s="60">
        <v>5618</v>
      </c>
      <c r="I846" s="60">
        <v>44</v>
      </c>
      <c r="J846" s="60">
        <v>524</v>
      </c>
      <c r="K846" s="60">
        <v>49</v>
      </c>
      <c r="L846" s="60">
        <v>69</v>
      </c>
      <c r="M846" s="60">
        <v>11</v>
      </c>
      <c r="N846" s="60">
        <v>34</v>
      </c>
      <c r="O846" s="60">
        <v>137</v>
      </c>
      <c r="P846" s="60">
        <v>50</v>
      </c>
      <c r="Q846" s="60">
        <v>365</v>
      </c>
      <c r="R846" s="59" t="s">
        <v>352</v>
      </c>
      <c r="S846" s="61" t="s">
        <v>353</v>
      </c>
      <c r="T846" s="50">
        <f t="shared" si="27"/>
        <v>2.7073643758138024</v>
      </c>
      <c r="U846" s="51">
        <f t="shared" si="28"/>
        <v>0.14773410557721967</v>
      </c>
      <c r="V846" s="44"/>
    </row>
    <row r="847" spans="1:22" ht="13.8" thickBot="1" x14ac:dyDescent="0.3">
      <c r="A847" s="66">
        <v>2023</v>
      </c>
      <c r="B847" s="66" t="s">
        <v>351</v>
      </c>
      <c r="C847" s="66" t="s">
        <v>228</v>
      </c>
      <c r="D847" s="67">
        <v>7191</v>
      </c>
      <c r="E847" s="67">
        <v>6875</v>
      </c>
      <c r="F847" s="67">
        <v>309</v>
      </c>
      <c r="G847" s="67">
        <v>327</v>
      </c>
      <c r="H847" s="67">
        <v>5925</v>
      </c>
      <c r="I847" s="67">
        <v>44</v>
      </c>
      <c r="J847" s="67">
        <v>579</v>
      </c>
      <c r="K847" s="67">
        <v>47</v>
      </c>
      <c r="L847" s="67">
        <v>69</v>
      </c>
      <c r="M847" s="67">
        <v>11</v>
      </c>
      <c r="N847" s="67">
        <v>37</v>
      </c>
      <c r="O847" s="67">
        <v>147</v>
      </c>
      <c r="P847" s="67">
        <v>50</v>
      </c>
      <c r="Q847" s="67">
        <v>364</v>
      </c>
      <c r="R847" s="66" t="s">
        <v>352</v>
      </c>
      <c r="S847" s="68" t="s">
        <v>353</v>
      </c>
      <c r="T847" s="50">
        <f t="shared" si="27"/>
        <v>2.7232856343260146</v>
      </c>
      <c r="U847" s="51">
        <f t="shared" si="28"/>
        <v>0.15357288513372977</v>
      </c>
      <c r="V847" s="44"/>
    </row>
    <row r="848" spans="1:22" x14ac:dyDescent="0.25">
      <c r="A848" s="46">
        <v>2002</v>
      </c>
      <c r="B848" s="46" t="s">
        <v>354</v>
      </c>
      <c r="C848" s="46" t="s">
        <v>228</v>
      </c>
      <c r="D848" s="48">
        <v>2796</v>
      </c>
      <c r="E848" s="48">
        <v>2677</v>
      </c>
      <c r="F848" s="48">
        <v>120</v>
      </c>
      <c r="G848" s="48">
        <v>184</v>
      </c>
      <c r="H848" s="48">
        <v>2386</v>
      </c>
      <c r="I848" s="48">
        <v>10</v>
      </c>
      <c r="J848" s="48">
        <v>97</v>
      </c>
      <c r="K848" s="48">
        <v>74</v>
      </c>
      <c r="L848" s="48">
        <v>17</v>
      </c>
      <c r="M848" s="48">
        <v>0</v>
      </c>
      <c r="N848" s="48">
        <v>2</v>
      </c>
      <c r="O848" s="48">
        <v>26</v>
      </c>
      <c r="P848" s="48">
        <v>52</v>
      </c>
      <c r="Q848" s="48">
        <v>365</v>
      </c>
      <c r="R848" s="46" t="s">
        <v>355</v>
      </c>
      <c r="S848" s="49" t="s">
        <v>356</v>
      </c>
      <c r="T848" s="50">
        <f t="shared" si="27"/>
        <v>1.5363049111246059</v>
      </c>
      <c r="U848" s="51">
        <f t="shared" si="28"/>
        <v>3.3645077553628867E-2</v>
      </c>
      <c r="V848" s="52">
        <f>IF(SLOPE(U848:U869,A848:A869)&gt;0,SLOPE(U848:U869,A848:A869),0)</f>
        <v>5.0922785674300522E-4</v>
      </c>
    </row>
    <row r="849" spans="1:22" x14ac:dyDescent="0.25">
      <c r="A849" s="47">
        <v>2003</v>
      </c>
      <c r="B849" s="47" t="s">
        <v>354</v>
      </c>
      <c r="C849" s="47" t="s">
        <v>228</v>
      </c>
      <c r="D849" s="55">
        <v>2766</v>
      </c>
      <c r="E849" s="55">
        <v>2652</v>
      </c>
      <c r="F849" s="55">
        <v>113</v>
      </c>
      <c r="G849" s="55">
        <v>150</v>
      </c>
      <c r="H849" s="55">
        <v>2382</v>
      </c>
      <c r="I849" s="55">
        <v>10</v>
      </c>
      <c r="J849" s="55">
        <v>110</v>
      </c>
      <c r="K849" s="55">
        <v>70</v>
      </c>
      <c r="L849" s="55">
        <v>19</v>
      </c>
      <c r="M849" s="55">
        <v>0</v>
      </c>
      <c r="N849" s="55">
        <v>2</v>
      </c>
      <c r="O849" s="55">
        <v>22</v>
      </c>
      <c r="P849" s="55">
        <v>52</v>
      </c>
      <c r="Q849" s="55">
        <v>365</v>
      </c>
      <c r="R849" s="47" t="s">
        <v>355</v>
      </c>
      <c r="S849" s="56" t="s">
        <v>356</v>
      </c>
      <c r="T849" s="50">
        <f t="shared" si="27"/>
        <v>1.5928086434423396</v>
      </c>
      <c r="U849" s="51">
        <f t="shared" si="28"/>
        <v>3.284769624938965E-2</v>
      </c>
      <c r="V849" s="44"/>
    </row>
    <row r="850" spans="1:22" x14ac:dyDescent="0.25">
      <c r="A850" s="47">
        <v>2004</v>
      </c>
      <c r="B850" s="47" t="s">
        <v>354</v>
      </c>
      <c r="C850" s="47" t="s">
        <v>228</v>
      </c>
      <c r="D850" s="55">
        <v>2846</v>
      </c>
      <c r="E850" s="55">
        <v>2713</v>
      </c>
      <c r="F850" s="55">
        <v>133</v>
      </c>
      <c r="G850" s="55">
        <v>126</v>
      </c>
      <c r="H850" s="55">
        <v>2452</v>
      </c>
      <c r="I850" s="55">
        <v>11</v>
      </c>
      <c r="J850" s="55">
        <v>124</v>
      </c>
      <c r="K850" s="55">
        <v>85</v>
      </c>
      <c r="L850" s="55">
        <v>21</v>
      </c>
      <c r="M850" s="55">
        <v>0</v>
      </c>
      <c r="N850" s="55">
        <v>2</v>
      </c>
      <c r="O850" s="55">
        <v>25</v>
      </c>
      <c r="P850" s="55">
        <v>52</v>
      </c>
      <c r="Q850" s="55">
        <v>366</v>
      </c>
      <c r="R850" s="47" t="s">
        <v>355</v>
      </c>
      <c r="S850" s="56" t="s">
        <v>356</v>
      </c>
      <c r="T850" s="50">
        <f t="shared" si="27"/>
        <v>1.5415750649817901</v>
      </c>
      <c r="U850" s="51">
        <f t="shared" si="28"/>
        <v>3.7417880764770504E-2</v>
      </c>
      <c r="V850" s="44"/>
    </row>
    <row r="851" spans="1:22" x14ac:dyDescent="0.25">
      <c r="A851" s="47">
        <v>2005</v>
      </c>
      <c r="B851" s="47" t="s">
        <v>354</v>
      </c>
      <c r="C851" s="47" t="s">
        <v>228</v>
      </c>
      <c r="D851" s="55">
        <v>2995</v>
      </c>
      <c r="E851" s="55">
        <v>2853</v>
      </c>
      <c r="F851" s="55">
        <v>142</v>
      </c>
      <c r="G851" s="55">
        <v>131</v>
      </c>
      <c r="H851" s="55">
        <v>2571</v>
      </c>
      <c r="I851" s="55">
        <v>12</v>
      </c>
      <c r="J851" s="55">
        <v>139</v>
      </c>
      <c r="K851" s="55">
        <v>89</v>
      </c>
      <c r="L851" s="55">
        <v>23</v>
      </c>
      <c r="M851" s="55">
        <v>0</v>
      </c>
      <c r="N851" s="55">
        <v>3</v>
      </c>
      <c r="O851" s="55">
        <v>27</v>
      </c>
      <c r="P851" s="55">
        <v>51</v>
      </c>
      <c r="Q851" s="55">
        <v>365</v>
      </c>
      <c r="R851" s="47" t="s">
        <v>355</v>
      </c>
      <c r="S851" s="56" t="s">
        <v>356</v>
      </c>
      <c r="T851" s="50">
        <f t="shared" si="27"/>
        <v>1.5883649025500661</v>
      </c>
      <c r="U851" s="51">
        <f t="shared" si="28"/>
        <v>4.1162476449584963E-2</v>
      </c>
      <c r="V851" s="44"/>
    </row>
    <row r="852" spans="1:22" x14ac:dyDescent="0.25">
      <c r="A852" s="47">
        <v>2006</v>
      </c>
      <c r="B852" s="47" t="s">
        <v>354</v>
      </c>
      <c r="C852" s="47" t="s">
        <v>228</v>
      </c>
      <c r="D852" s="55">
        <v>3018</v>
      </c>
      <c r="E852" s="55">
        <v>2873</v>
      </c>
      <c r="F852" s="55">
        <v>144</v>
      </c>
      <c r="G852" s="55">
        <v>123</v>
      </c>
      <c r="H852" s="55">
        <v>2589</v>
      </c>
      <c r="I852" s="55">
        <v>13</v>
      </c>
      <c r="J852" s="55">
        <v>148</v>
      </c>
      <c r="K852" s="55">
        <v>90</v>
      </c>
      <c r="L852" s="55">
        <v>25</v>
      </c>
      <c r="M852" s="55">
        <v>0</v>
      </c>
      <c r="N852" s="55">
        <v>2</v>
      </c>
      <c r="O852" s="55">
        <v>27</v>
      </c>
      <c r="P852" s="55">
        <v>52</v>
      </c>
      <c r="Q852" s="55">
        <v>365</v>
      </c>
      <c r="R852" s="47" t="s">
        <v>355</v>
      </c>
      <c r="S852" s="56" t="s">
        <v>356</v>
      </c>
      <c r="T852" s="50">
        <f t="shared" si="27"/>
        <v>1.5816234758165146</v>
      </c>
      <c r="U852" s="51">
        <f t="shared" si="28"/>
        <v>4.1565064944458004E-2</v>
      </c>
      <c r="V852" s="44"/>
    </row>
    <row r="853" spans="1:22" x14ac:dyDescent="0.25">
      <c r="A853" s="59">
        <v>2007</v>
      </c>
      <c r="B853" s="59" t="s">
        <v>354</v>
      </c>
      <c r="C853" s="59" t="s">
        <v>228</v>
      </c>
      <c r="D853" s="60">
        <v>3124</v>
      </c>
      <c r="E853" s="60">
        <v>2976</v>
      </c>
      <c r="F853" s="60">
        <v>147</v>
      </c>
      <c r="G853" s="60">
        <v>130</v>
      </c>
      <c r="H853" s="60">
        <v>2672</v>
      </c>
      <c r="I853" s="60">
        <v>13</v>
      </c>
      <c r="J853" s="60">
        <v>161</v>
      </c>
      <c r="K853" s="60">
        <v>90</v>
      </c>
      <c r="L853" s="60">
        <v>27</v>
      </c>
      <c r="M853" s="60">
        <v>1</v>
      </c>
      <c r="N853" s="60">
        <v>3</v>
      </c>
      <c r="O853" s="60">
        <v>27</v>
      </c>
      <c r="P853" s="60">
        <v>52</v>
      </c>
      <c r="Q853" s="60">
        <v>350</v>
      </c>
      <c r="R853" s="59" t="s">
        <v>355</v>
      </c>
      <c r="S853" s="61" t="s">
        <v>356</v>
      </c>
      <c r="T853" s="50">
        <f t="shared" si="27"/>
        <v>1.6669702725797086</v>
      </c>
      <c r="U853" s="51">
        <f t="shared" si="28"/>
        <v>4.4720644987632133E-2</v>
      </c>
      <c r="V853" s="44"/>
    </row>
    <row r="854" spans="1:22" x14ac:dyDescent="0.25">
      <c r="A854" s="47">
        <v>2008</v>
      </c>
      <c r="B854" s="47" t="s">
        <v>354</v>
      </c>
      <c r="C854" s="47" t="s">
        <v>228</v>
      </c>
      <c r="D854" s="55">
        <v>3106</v>
      </c>
      <c r="E854" s="55">
        <v>2928</v>
      </c>
      <c r="F854" s="55">
        <v>178</v>
      </c>
      <c r="G854" s="55">
        <v>123</v>
      </c>
      <c r="H854" s="55">
        <v>2618</v>
      </c>
      <c r="I854" s="55">
        <v>13</v>
      </c>
      <c r="J854" s="55">
        <v>174</v>
      </c>
      <c r="K854" s="55">
        <v>106</v>
      </c>
      <c r="L854" s="55">
        <v>35</v>
      </c>
      <c r="M854" s="55">
        <v>1</v>
      </c>
      <c r="N854" s="55">
        <v>3</v>
      </c>
      <c r="O854" s="55">
        <v>33</v>
      </c>
      <c r="P854" s="55">
        <v>51</v>
      </c>
      <c r="Q854" s="55">
        <v>366</v>
      </c>
      <c r="R854" s="47" t="s">
        <v>355</v>
      </c>
      <c r="S854" s="56" t="s">
        <v>356</v>
      </c>
      <c r="T854" s="50">
        <f t="shared" si="27"/>
        <v>1.688687394388606</v>
      </c>
      <c r="U854" s="51">
        <f t="shared" si="28"/>
        <v>5.4857010006713863E-2</v>
      </c>
      <c r="V854" s="44"/>
    </row>
    <row r="855" spans="1:22" x14ac:dyDescent="0.25">
      <c r="A855" s="47">
        <v>2009</v>
      </c>
      <c r="B855" s="47" t="s">
        <v>354</v>
      </c>
      <c r="C855" s="47" t="s">
        <v>228</v>
      </c>
      <c r="D855" s="55">
        <v>3141</v>
      </c>
      <c r="E855" s="55">
        <v>2993</v>
      </c>
      <c r="F855" s="55">
        <v>148</v>
      </c>
      <c r="G855" s="55">
        <v>133</v>
      </c>
      <c r="H855" s="55">
        <v>2672</v>
      </c>
      <c r="I855" s="55">
        <v>13</v>
      </c>
      <c r="J855" s="55">
        <v>174</v>
      </c>
      <c r="K855" s="55">
        <v>85</v>
      </c>
      <c r="L855" s="55">
        <v>27</v>
      </c>
      <c r="M855" s="55">
        <v>1</v>
      </c>
      <c r="N855" s="55">
        <v>3</v>
      </c>
      <c r="O855" s="55">
        <v>32</v>
      </c>
      <c r="P855" s="55">
        <v>52</v>
      </c>
      <c r="Q855" s="55">
        <v>365</v>
      </c>
      <c r="R855" s="47" t="s">
        <v>355</v>
      </c>
      <c r="S855" s="56" t="s">
        <v>356</v>
      </c>
      <c r="T855" s="50">
        <f t="shared" si="27"/>
        <v>1.700077555888408</v>
      </c>
      <c r="U855" s="51">
        <f t="shared" si="28"/>
        <v>4.5919094784545901E-2</v>
      </c>
      <c r="V855" s="44"/>
    </row>
    <row r="856" spans="1:22" x14ac:dyDescent="0.25">
      <c r="A856" s="47">
        <v>2010</v>
      </c>
      <c r="B856" s="47" t="s">
        <v>354</v>
      </c>
      <c r="C856" s="47" t="s">
        <v>228</v>
      </c>
      <c r="D856" s="55">
        <v>3060</v>
      </c>
      <c r="E856" s="55">
        <v>2931</v>
      </c>
      <c r="F856" s="55">
        <v>129</v>
      </c>
      <c r="G856" s="55">
        <v>133</v>
      </c>
      <c r="H856" s="55">
        <v>2621</v>
      </c>
      <c r="I856" s="55">
        <v>13</v>
      </c>
      <c r="J856" s="55">
        <v>165</v>
      </c>
      <c r="K856" s="55">
        <v>74</v>
      </c>
      <c r="L856" s="55">
        <v>21</v>
      </c>
      <c r="M856" s="55">
        <v>1</v>
      </c>
      <c r="N856" s="55">
        <v>3</v>
      </c>
      <c r="O856" s="55">
        <v>30</v>
      </c>
      <c r="P856" s="55">
        <v>52</v>
      </c>
      <c r="Q856" s="55">
        <v>365</v>
      </c>
      <c r="R856" s="47" t="s">
        <v>355</v>
      </c>
      <c r="S856" s="56" t="s">
        <v>356</v>
      </c>
      <c r="T856" s="50">
        <f t="shared" si="27"/>
        <v>1.6781730048601013</v>
      </c>
      <c r="U856" s="51">
        <f t="shared" si="28"/>
        <v>3.9508387966918933E-2</v>
      </c>
      <c r="V856" s="44"/>
    </row>
    <row r="857" spans="1:22" x14ac:dyDescent="0.25">
      <c r="A857" s="47">
        <v>2011</v>
      </c>
      <c r="B857" s="47" t="s">
        <v>354</v>
      </c>
      <c r="C857" s="47" t="s">
        <v>228</v>
      </c>
      <c r="D857" s="55">
        <v>3234</v>
      </c>
      <c r="E857" s="55">
        <v>3096</v>
      </c>
      <c r="F857" s="55">
        <v>139</v>
      </c>
      <c r="G857" s="55">
        <v>143</v>
      </c>
      <c r="H857" s="55">
        <v>2757</v>
      </c>
      <c r="I857" s="55">
        <v>14</v>
      </c>
      <c r="J857" s="55">
        <v>181</v>
      </c>
      <c r="K857" s="55">
        <v>80</v>
      </c>
      <c r="L857" s="55">
        <v>24</v>
      </c>
      <c r="M857" s="55">
        <v>1</v>
      </c>
      <c r="N857" s="55">
        <v>3</v>
      </c>
      <c r="O857" s="55">
        <v>30</v>
      </c>
      <c r="P857" s="55">
        <v>58</v>
      </c>
      <c r="Q857" s="55">
        <v>365</v>
      </c>
      <c r="R857" s="47" t="s">
        <v>355</v>
      </c>
      <c r="S857" s="56" t="s">
        <v>356</v>
      </c>
      <c r="T857" s="50">
        <f t="shared" si="27"/>
        <v>1.6859694505774456</v>
      </c>
      <c r="U857" s="51">
        <f t="shared" si="28"/>
        <v>4.2768830037523346E-2</v>
      </c>
      <c r="V857" s="44"/>
    </row>
    <row r="858" spans="1:22" x14ac:dyDescent="0.25">
      <c r="A858" s="47">
        <v>2012</v>
      </c>
      <c r="B858" s="47" t="s">
        <v>354</v>
      </c>
      <c r="C858" s="47" t="s">
        <v>228</v>
      </c>
      <c r="D858" s="55">
        <v>3134</v>
      </c>
      <c r="E858" s="55">
        <v>2995</v>
      </c>
      <c r="F858" s="55">
        <v>139</v>
      </c>
      <c r="G858" s="55">
        <v>132</v>
      </c>
      <c r="H858" s="55">
        <v>2659</v>
      </c>
      <c r="I858" s="55">
        <v>15</v>
      </c>
      <c r="J858" s="55">
        <v>189</v>
      </c>
      <c r="K858" s="55">
        <v>81</v>
      </c>
      <c r="L858" s="55">
        <v>26</v>
      </c>
      <c r="M858" s="55">
        <v>1</v>
      </c>
      <c r="N858" s="55">
        <v>3</v>
      </c>
      <c r="O858" s="55">
        <v>29</v>
      </c>
      <c r="P858" s="55">
        <v>66</v>
      </c>
      <c r="Q858" s="55">
        <v>366</v>
      </c>
      <c r="R858" s="47" t="s">
        <v>355</v>
      </c>
      <c r="S858" s="56" t="s">
        <v>356</v>
      </c>
      <c r="T858" s="50">
        <f t="shared" si="27"/>
        <v>1.7088358154296877</v>
      </c>
      <c r="U858" s="51">
        <f t="shared" si="28"/>
        <v>4.3348892547912604E-2</v>
      </c>
      <c r="V858" s="44"/>
    </row>
    <row r="859" spans="1:22" x14ac:dyDescent="0.25">
      <c r="A859" s="47">
        <v>2013</v>
      </c>
      <c r="B859" s="47" t="s">
        <v>354</v>
      </c>
      <c r="C859" s="47" t="s">
        <v>228</v>
      </c>
      <c r="D859" s="55">
        <v>3199</v>
      </c>
      <c r="E859" s="55">
        <v>3053</v>
      </c>
      <c r="F859" s="55">
        <v>146</v>
      </c>
      <c r="G859" s="55">
        <v>134</v>
      </c>
      <c r="H859" s="55">
        <v>2702</v>
      </c>
      <c r="I859" s="55">
        <v>15</v>
      </c>
      <c r="J859" s="55">
        <v>202</v>
      </c>
      <c r="K859" s="55">
        <v>84</v>
      </c>
      <c r="L859" s="55">
        <v>29</v>
      </c>
      <c r="M859" s="55">
        <v>1</v>
      </c>
      <c r="N859" s="55">
        <v>3</v>
      </c>
      <c r="O859" s="55">
        <v>29</v>
      </c>
      <c r="P859" s="55">
        <v>63</v>
      </c>
      <c r="Q859" s="55">
        <v>365</v>
      </c>
      <c r="R859" s="47" t="s">
        <v>355</v>
      </c>
      <c r="S859" s="56" t="s">
        <v>356</v>
      </c>
      <c r="T859" s="50">
        <f t="shared" si="27"/>
        <v>1.732819531584439</v>
      </c>
      <c r="U859" s="51">
        <f t="shared" si="28"/>
        <v>4.6170976419067374E-2</v>
      </c>
      <c r="V859" s="44"/>
    </row>
    <row r="860" spans="1:22" x14ac:dyDescent="0.25">
      <c r="A860" s="47">
        <v>2014</v>
      </c>
      <c r="B860" s="47" t="s">
        <v>354</v>
      </c>
      <c r="C860" s="47" t="s">
        <v>228</v>
      </c>
      <c r="D860" s="55">
        <v>2464</v>
      </c>
      <c r="E860" s="55">
        <v>2351</v>
      </c>
      <c r="F860" s="55">
        <v>114</v>
      </c>
      <c r="G860" s="55">
        <v>100</v>
      </c>
      <c r="H860" s="55">
        <v>2089</v>
      </c>
      <c r="I860" s="55">
        <v>11</v>
      </c>
      <c r="J860" s="55">
        <v>150</v>
      </c>
      <c r="K860" s="55">
        <v>63</v>
      </c>
      <c r="L860" s="55">
        <v>21</v>
      </c>
      <c r="M860" s="55">
        <v>0</v>
      </c>
      <c r="N860" s="55">
        <v>3</v>
      </c>
      <c r="O860" s="55">
        <v>27</v>
      </c>
      <c r="P860" s="55">
        <v>56</v>
      </c>
      <c r="Q860" s="55">
        <v>365</v>
      </c>
      <c r="R860" s="47" t="s">
        <v>355</v>
      </c>
      <c r="S860" s="56" t="s">
        <v>356</v>
      </c>
      <c r="T860" s="50">
        <f t="shared" si="27"/>
        <v>1.7278896934107733</v>
      </c>
      <c r="U860" s="51">
        <f t="shared" si="28"/>
        <v>3.5948745071411138E-2</v>
      </c>
      <c r="V860" s="44"/>
    </row>
    <row r="861" spans="1:22" x14ac:dyDescent="0.25">
      <c r="A861" s="47">
        <v>2015</v>
      </c>
      <c r="B861" s="47" t="s">
        <v>354</v>
      </c>
      <c r="C861" s="47" t="s">
        <v>228</v>
      </c>
      <c r="D861" s="55">
        <v>3304</v>
      </c>
      <c r="E861" s="55">
        <v>3160</v>
      </c>
      <c r="F861" s="55">
        <v>144</v>
      </c>
      <c r="G861" s="55">
        <v>139</v>
      </c>
      <c r="H861" s="55">
        <v>2792</v>
      </c>
      <c r="I861" s="55">
        <v>17</v>
      </c>
      <c r="J861" s="55">
        <v>213</v>
      </c>
      <c r="K861" s="55">
        <v>81</v>
      </c>
      <c r="L861" s="55">
        <v>26</v>
      </c>
      <c r="M861" s="55">
        <v>1</v>
      </c>
      <c r="N861" s="55">
        <v>3</v>
      </c>
      <c r="O861" s="55">
        <v>32</v>
      </c>
      <c r="P861" s="55">
        <v>57</v>
      </c>
      <c r="Q861" s="55">
        <v>365</v>
      </c>
      <c r="R861" s="47" t="s">
        <v>355</v>
      </c>
      <c r="S861" s="56" t="s">
        <v>356</v>
      </c>
      <c r="T861" s="50">
        <f t="shared" si="27"/>
        <v>1.7105018882484699</v>
      </c>
      <c r="U861" s="51">
        <f t="shared" si="28"/>
        <v>4.4951989623169784E-2</v>
      </c>
      <c r="V861" s="44"/>
    </row>
    <row r="862" spans="1:22" x14ac:dyDescent="0.25">
      <c r="A862" s="47">
        <v>2016</v>
      </c>
      <c r="B862" s="47" t="s">
        <v>354</v>
      </c>
      <c r="C862" s="47" t="s">
        <v>228</v>
      </c>
      <c r="D862" s="55">
        <v>3443</v>
      </c>
      <c r="E862" s="55">
        <v>3292</v>
      </c>
      <c r="F862" s="55">
        <v>151</v>
      </c>
      <c r="G862" s="55">
        <v>129</v>
      </c>
      <c r="H862" s="55">
        <v>2910</v>
      </c>
      <c r="I862" s="55">
        <v>16</v>
      </c>
      <c r="J862" s="55">
        <v>238</v>
      </c>
      <c r="K862" s="55">
        <v>84</v>
      </c>
      <c r="L862" s="55">
        <v>30</v>
      </c>
      <c r="M862" s="55">
        <v>1</v>
      </c>
      <c r="N862" s="55">
        <v>4</v>
      </c>
      <c r="O862" s="55">
        <v>33</v>
      </c>
      <c r="P862" s="55">
        <v>57</v>
      </c>
      <c r="Q862" s="55">
        <v>366</v>
      </c>
      <c r="R862" s="47" t="s">
        <v>355</v>
      </c>
      <c r="S862" s="56" t="s">
        <v>356</v>
      </c>
      <c r="T862" s="50">
        <f t="shared" si="27"/>
        <v>1.7768209196391855</v>
      </c>
      <c r="U862" s="51">
        <f t="shared" si="28"/>
        <v>4.8964742492956848E-2</v>
      </c>
      <c r="V862" s="44"/>
    </row>
    <row r="863" spans="1:22" x14ac:dyDescent="0.25">
      <c r="A863" s="47">
        <v>2017</v>
      </c>
      <c r="B863" s="47" t="s">
        <v>354</v>
      </c>
      <c r="C863" s="47" t="s">
        <v>228</v>
      </c>
      <c r="D863" s="55">
        <v>3568</v>
      </c>
      <c r="E863" s="55">
        <v>3416</v>
      </c>
      <c r="F863" s="55">
        <v>152</v>
      </c>
      <c r="G863" s="55">
        <v>138</v>
      </c>
      <c r="H863" s="55">
        <v>3011</v>
      </c>
      <c r="I863" s="55">
        <v>16</v>
      </c>
      <c r="J863" s="55">
        <v>251</v>
      </c>
      <c r="K863" s="55">
        <v>83</v>
      </c>
      <c r="L863" s="55">
        <v>31</v>
      </c>
      <c r="M863" s="55">
        <v>1</v>
      </c>
      <c r="N863" s="55">
        <v>4</v>
      </c>
      <c r="O863" s="55">
        <v>33</v>
      </c>
      <c r="P863" s="55">
        <v>57</v>
      </c>
      <c r="Q863" s="55">
        <v>365</v>
      </c>
      <c r="R863" s="47" t="s">
        <v>355</v>
      </c>
      <c r="S863" s="56" t="s">
        <v>356</v>
      </c>
      <c r="T863" s="50">
        <f t="shared" si="27"/>
        <v>1.7963493829024464</v>
      </c>
      <c r="U863" s="51">
        <f t="shared" si="28"/>
        <v>4.9830731881713851E-2</v>
      </c>
      <c r="V863" s="44"/>
    </row>
    <row r="864" spans="1:22" x14ac:dyDescent="0.25">
      <c r="A864" s="59">
        <v>2018</v>
      </c>
      <c r="B864" s="59" t="s">
        <v>354</v>
      </c>
      <c r="C864" s="59" t="s">
        <v>228</v>
      </c>
      <c r="D864" s="60">
        <v>3442</v>
      </c>
      <c r="E864" s="60">
        <v>3291</v>
      </c>
      <c r="F864" s="60">
        <v>151</v>
      </c>
      <c r="G864" s="60">
        <v>129</v>
      </c>
      <c r="H864" s="60">
        <v>2892</v>
      </c>
      <c r="I864" s="60">
        <v>14</v>
      </c>
      <c r="J864" s="60">
        <v>256</v>
      </c>
      <c r="K864" s="60">
        <v>85</v>
      </c>
      <c r="L864" s="60">
        <v>29</v>
      </c>
      <c r="M864" s="60">
        <v>1</v>
      </c>
      <c r="N864" s="60">
        <v>4</v>
      </c>
      <c r="O864" s="60">
        <v>32</v>
      </c>
      <c r="P864" s="60">
        <v>57</v>
      </c>
      <c r="Q864" s="60">
        <v>365</v>
      </c>
      <c r="R864" s="59" t="s">
        <v>355</v>
      </c>
      <c r="S864" s="61" t="s">
        <v>356</v>
      </c>
      <c r="T864" s="50">
        <f t="shared" si="27"/>
        <v>1.7570874265961298</v>
      </c>
      <c r="U864" s="51">
        <f t="shared" si="28"/>
        <v>4.8420936758422843E-2</v>
      </c>
      <c r="V864" s="44"/>
    </row>
    <row r="865" spans="1:22" x14ac:dyDescent="0.25">
      <c r="A865" s="59">
        <v>2019</v>
      </c>
      <c r="B865" s="59" t="s">
        <v>354</v>
      </c>
      <c r="C865" s="59" t="s">
        <v>228</v>
      </c>
      <c r="D865" s="60">
        <v>3749</v>
      </c>
      <c r="E865" s="60">
        <v>3583</v>
      </c>
      <c r="F865" s="60">
        <v>166</v>
      </c>
      <c r="G865" s="60">
        <v>142</v>
      </c>
      <c r="H865" s="60">
        <v>3136</v>
      </c>
      <c r="I865" s="60">
        <v>16</v>
      </c>
      <c r="J865" s="60">
        <v>289</v>
      </c>
      <c r="K865" s="60">
        <v>93</v>
      </c>
      <c r="L865" s="60">
        <v>34</v>
      </c>
      <c r="M865" s="60">
        <v>1</v>
      </c>
      <c r="N865" s="60">
        <v>5</v>
      </c>
      <c r="O865" s="60">
        <v>33</v>
      </c>
      <c r="P865" s="60">
        <v>55</v>
      </c>
      <c r="Q865" s="60">
        <v>342</v>
      </c>
      <c r="R865" s="59" t="s">
        <v>355</v>
      </c>
      <c r="S865" s="61" t="s">
        <v>356</v>
      </c>
      <c r="T865" s="50">
        <f t="shared" si="27"/>
        <v>1.7988746734986822</v>
      </c>
      <c r="U865" s="51">
        <f t="shared" si="28"/>
        <v>5.4496908233642574E-2</v>
      </c>
      <c r="V865" s="44"/>
    </row>
    <row r="866" spans="1:22" x14ac:dyDescent="0.25">
      <c r="A866" s="59">
        <v>2020</v>
      </c>
      <c r="B866" s="59" t="s">
        <v>354</v>
      </c>
      <c r="C866" s="59" t="s">
        <v>228</v>
      </c>
      <c r="D866" s="60">
        <v>3262</v>
      </c>
      <c r="E866" s="60">
        <v>3131</v>
      </c>
      <c r="F866" s="60">
        <v>121</v>
      </c>
      <c r="G866" s="60">
        <v>115</v>
      </c>
      <c r="H866" s="60">
        <v>2688</v>
      </c>
      <c r="I866" s="60">
        <v>15</v>
      </c>
      <c r="J866" s="60">
        <v>312</v>
      </c>
      <c r="K866" s="60">
        <v>41</v>
      </c>
      <c r="L866" s="60">
        <v>39</v>
      </c>
      <c r="M866" s="60">
        <v>1</v>
      </c>
      <c r="N866" s="60">
        <v>5</v>
      </c>
      <c r="O866" s="60">
        <v>35</v>
      </c>
      <c r="P866" s="60">
        <v>56</v>
      </c>
      <c r="Q866" s="60">
        <v>344</v>
      </c>
      <c r="R866" s="59" t="s">
        <v>355</v>
      </c>
      <c r="S866" s="61" t="s">
        <v>356</v>
      </c>
      <c r="T866" s="50">
        <f t="shared" si="27"/>
        <v>2.3061350622255938</v>
      </c>
      <c r="U866" s="51">
        <f t="shared" si="28"/>
        <v>5.0925227511596678E-2</v>
      </c>
      <c r="V866" s="44"/>
    </row>
    <row r="867" spans="1:22" x14ac:dyDescent="0.25">
      <c r="A867" s="59">
        <v>2021</v>
      </c>
      <c r="B867" s="59" t="s">
        <v>354</v>
      </c>
      <c r="C867" s="59" t="s">
        <v>228</v>
      </c>
      <c r="D867" s="60">
        <v>3209</v>
      </c>
      <c r="E867" s="60">
        <v>3083</v>
      </c>
      <c r="F867" s="60">
        <v>117</v>
      </c>
      <c r="G867" s="60">
        <v>118</v>
      </c>
      <c r="H867" s="60">
        <v>2664</v>
      </c>
      <c r="I867" s="60">
        <v>15</v>
      </c>
      <c r="J867" s="60">
        <v>286</v>
      </c>
      <c r="K867" s="60">
        <v>39</v>
      </c>
      <c r="L867" s="60">
        <v>33</v>
      </c>
      <c r="M867" s="60">
        <v>1</v>
      </c>
      <c r="N867" s="60">
        <v>7</v>
      </c>
      <c r="O867" s="60">
        <v>38</v>
      </c>
      <c r="P867" s="60">
        <v>55</v>
      </c>
      <c r="Q867" s="60">
        <v>355</v>
      </c>
      <c r="R867" s="59" t="s">
        <v>355</v>
      </c>
      <c r="S867" s="61" t="s">
        <v>356</v>
      </c>
      <c r="T867" s="50">
        <f t="shared" si="27"/>
        <v>2.3088302043332889</v>
      </c>
      <c r="U867" s="51">
        <f t="shared" si="28"/>
        <v>4.9299296938026552E-2</v>
      </c>
      <c r="V867" s="44"/>
    </row>
    <row r="868" spans="1:22" x14ac:dyDescent="0.25">
      <c r="A868" s="59">
        <v>2022</v>
      </c>
      <c r="B868" s="59" t="s">
        <v>354</v>
      </c>
      <c r="C868" s="59" t="s">
        <v>228</v>
      </c>
      <c r="D868" s="60">
        <v>3986</v>
      </c>
      <c r="E868" s="60">
        <v>3863</v>
      </c>
      <c r="F868" s="60">
        <v>114</v>
      </c>
      <c r="G868" s="60">
        <v>147</v>
      </c>
      <c r="H868" s="60">
        <v>3351</v>
      </c>
      <c r="I868" s="60">
        <v>16</v>
      </c>
      <c r="J868" s="60">
        <v>349</v>
      </c>
      <c r="K868" s="60">
        <v>40</v>
      </c>
      <c r="L868" s="60">
        <v>29</v>
      </c>
      <c r="M868" s="60">
        <v>1</v>
      </c>
      <c r="N868" s="60">
        <v>4</v>
      </c>
      <c r="O868" s="60">
        <v>41</v>
      </c>
      <c r="P868" s="60">
        <v>57</v>
      </c>
      <c r="Q868" s="60">
        <v>365</v>
      </c>
      <c r="R868" s="59" t="s">
        <v>355</v>
      </c>
      <c r="S868" s="61" t="s">
        <v>356</v>
      </c>
      <c r="T868" s="50">
        <f t="shared" si="27"/>
        <v>2.1308002823539396</v>
      </c>
      <c r="U868" s="51">
        <f t="shared" si="28"/>
        <v>4.433129987437371E-2</v>
      </c>
      <c r="V868" s="44"/>
    </row>
    <row r="869" spans="1:22" ht="13.8" thickBot="1" x14ac:dyDescent="0.3">
      <c r="A869" s="66">
        <v>2023</v>
      </c>
      <c r="B869" s="66" t="s">
        <v>354</v>
      </c>
      <c r="C869" s="66" t="s">
        <v>228</v>
      </c>
      <c r="D869" s="67">
        <v>3958</v>
      </c>
      <c r="E869" s="67">
        <v>3841</v>
      </c>
      <c r="F869" s="67">
        <v>108</v>
      </c>
      <c r="G869" s="67">
        <v>140</v>
      </c>
      <c r="H869" s="67">
        <v>3335</v>
      </c>
      <c r="I869" s="67">
        <v>15</v>
      </c>
      <c r="J869" s="67">
        <v>351</v>
      </c>
      <c r="K869" s="67">
        <v>38</v>
      </c>
      <c r="L869" s="67">
        <v>24</v>
      </c>
      <c r="M869" s="67">
        <v>0</v>
      </c>
      <c r="N869" s="67">
        <v>4</v>
      </c>
      <c r="O869" s="67">
        <v>42</v>
      </c>
      <c r="P869" s="67">
        <v>56</v>
      </c>
      <c r="Q869" s="67">
        <v>364</v>
      </c>
      <c r="R869" s="66" t="s">
        <v>355</v>
      </c>
      <c r="S869" s="68" t="s">
        <v>356</v>
      </c>
      <c r="T869" s="50">
        <f t="shared" si="27"/>
        <v>2.0470520471643514</v>
      </c>
      <c r="U869" s="51">
        <f t="shared" si="28"/>
        <v>4.0347395849609363E-2</v>
      </c>
      <c r="V869" s="44"/>
    </row>
    <row r="870" spans="1:22" x14ac:dyDescent="0.25">
      <c r="A870" s="46">
        <v>2002</v>
      </c>
      <c r="B870" s="46" t="s">
        <v>357</v>
      </c>
      <c r="C870" s="46" t="s">
        <v>228</v>
      </c>
      <c r="D870" s="48">
        <v>1931</v>
      </c>
      <c r="E870" s="48">
        <v>1855</v>
      </c>
      <c r="F870" s="48">
        <v>76</v>
      </c>
      <c r="G870" s="48">
        <v>410</v>
      </c>
      <c r="H870" s="48">
        <v>1404</v>
      </c>
      <c r="I870" s="48">
        <v>7</v>
      </c>
      <c r="J870" s="48">
        <v>34</v>
      </c>
      <c r="K870" s="48">
        <v>31</v>
      </c>
      <c r="L870" s="48">
        <v>20</v>
      </c>
      <c r="M870" s="48">
        <v>1</v>
      </c>
      <c r="N870" s="48">
        <v>4</v>
      </c>
      <c r="O870" s="48">
        <v>20</v>
      </c>
      <c r="P870" s="48">
        <v>44</v>
      </c>
      <c r="Q870" s="48">
        <v>365</v>
      </c>
      <c r="R870" s="46" t="s">
        <v>358</v>
      </c>
      <c r="S870" s="49" t="s">
        <v>359</v>
      </c>
      <c r="T870" s="50">
        <f t="shared" si="27"/>
        <v>2.1871688039679276</v>
      </c>
      <c r="U870" s="51">
        <f t="shared" si="28"/>
        <v>3.0336031311035152E-2</v>
      </c>
      <c r="V870" s="52">
        <f>IF(SLOPE(U870:U891,A870:A891)&gt;0,SLOPE(U870:U891,A870:A891),0)</f>
        <v>0</v>
      </c>
    </row>
    <row r="871" spans="1:22" x14ac:dyDescent="0.25">
      <c r="A871" s="47">
        <v>2003</v>
      </c>
      <c r="B871" s="47" t="s">
        <v>357</v>
      </c>
      <c r="C871" s="47" t="s">
        <v>228</v>
      </c>
      <c r="D871" s="55">
        <v>1980</v>
      </c>
      <c r="E871" s="55">
        <v>1904</v>
      </c>
      <c r="F871" s="55">
        <v>76</v>
      </c>
      <c r="G871" s="55">
        <v>419</v>
      </c>
      <c r="H871" s="55">
        <v>1436</v>
      </c>
      <c r="I871" s="55">
        <v>7</v>
      </c>
      <c r="J871" s="55">
        <v>42</v>
      </c>
      <c r="K871" s="55">
        <v>35</v>
      </c>
      <c r="L871" s="55">
        <v>17</v>
      </c>
      <c r="M871" s="55">
        <v>1</v>
      </c>
      <c r="N871" s="55">
        <v>4</v>
      </c>
      <c r="O871" s="55">
        <v>19</v>
      </c>
      <c r="P871" s="55">
        <v>44</v>
      </c>
      <c r="Q871" s="55">
        <v>365</v>
      </c>
      <c r="R871" s="47" t="s">
        <v>358</v>
      </c>
      <c r="S871" s="56" t="s">
        <v>359</v>
      </c>
      <c r="T871" s="50">
        <f t="shared" si="27"/>
        <v>2.057103608783923</v>
      </c>
      <c r="U871" s="51">
        <f t="shared" si="28"/>
        <v>2.8532027053833005E-2</v>
      </c>
      <c r="V871" s="44"/>
    </row>
    <row r="872" spans="1:22" x14ac:dyDescent="0.25">
      <c r="A872" s="47">
        <v>2004</v>
      </c>
      <c r="B872" s="47" t="s">
        <v>357</v>
      </c>
      <c r="C872" s="47" t="s">
        <v>228</v>
      </c>
      <c r="D872" s="55">
        <v>1778</v>
      </c>
      <c r="E872" s="55">
        <v>1711</v>
      </c>
      <c r="F872" s="55">
        <v>68</v>
      </c>
      <c r="G872" s="55">
        <v>342</v>
      </c>
      <c r="H872" s="55">
        <v>1319</v>
      </c>
      <c r="I872" s="55">
        <v>7</v>
      </c>
      <c r="J872" s="55">
        <v>43</v>
      </c>
      <c r="K872" s="55">
        <v>33</v>
      </c>
      <c r="L872" s="55">
        <v>12</v>
      </c>
      <c r="M872" s="55">
        <v>1</v>
      </c>
      <c r="N872" s="55">
        <v>4</v>
      </c>
      <c r="O872" s="55">
        <v>18</v>
      </c>
      <c r="P872" s="55">
        <v>44</v>
      </c>
      <c r="Q872" s="55">
        <v>366</v>
      </c>
      <c r="R872" s="47" t="s">
        <v>358</v>
      </c>
      <c r="S872" s="56" t="s">
        <v>359</v>
      </c>
      <c r="T872" s="50">
        <f t="shared" si="27"/>
        <v>1.971353759765625</v>
      </c>
      <c r="U872" s="51">
        <f t="shared" si="28"/>
        <v>2.4464500158691407E-2</v>
      </c>
      <c r="V872" s="44"/>
    </row>
    <row r="873" spans="1:22" x14ac:dyDescent="0.25">
      <c r="A873" s="47">
        <v>2005</v>
      </c>
      <c r="B873" s="47" t="s">
        <v>357</v>
      </c>
      <c r="C873" s="47" t="s">
        <v>228</v>
      </c>
      <c r="D873" s="55">
        <v>1799</v>
      </c>
      <c r="E873" s="55">
        <v>1729</v>
      </c>
      <c r="F873" s="55">
        <v>71</v>
      </c>
      <c r="G873" s="55">
        <v>345</v>
      </c>
      <c r="H873" s="55">
        <v>1329</v>
      </c>
      <c r="I873" s="55">
        <v>7</v>
      </c>
      <c r="J873" s="55">
        <v>48</v>
      </c>
      <c r="K873" s="55">
        <v>37</v>
      </c>
      <c r="L873" s="55">
        <v>12</v>
      </c>
      <c r="M873" s="55">
        <v>1</v>
      </c>
      <c r="N873" s="55">
        <v>5</v>
      </c>
      <c r="O873" s="55">
        <v>16</v>
      </c>
      <c r="P873" s="55">
        <v>44</v>
      </c>
      <c r="Q873" s="55">
        <v>365</v>
      </c>
      <c r="R873" s="47" t="s">
        <v>358</v>
      </c>
      <c r="S873" s="56" t="s">
        <v>359</v>
      </c>
      <c r="T873" s="50">
        <f t="shared" si="27"/>
        <v>1.9699179549955983</v>
      </c>
      <c r="U873" s="51">
        <f t="shared" si="28"/>
        <v>2.5525211901855461E-2</v>
      </c>
      <c r="V873" s="44"/>
    </row>
    <row r="874" spans="1:22" x14ac:dyDescent="0.25">
      <c r="A874" s="47">
        <v>2006</v>
      </c>
      <c r="B874" s="47" t="s">
        <v>357</v>
      </c>
      <c r="C874" s="47" t="s">
        <v>228</v>
      </c>
      <c r="D874" s="55">
        <v>1754</v>
      </c>
      <c r="E874" s="55">
        <v>1655</v>
      </c>
      <c r="F874" s="55">
        <v>100</v>
      </c>
      <c r="G874" s="55">
        <v>331</v>
      </c>
      <c r="H874" s="55">
        <v>1262</v>
      </c>
      <c r="I874" s="55">
        <v>8</v>
      </c>
      <c r="J874" s="55">
        <v>54</v>
      </c>
      <c r="K874" s="55">
        <v>58</v>
      </c>
      <c r="L874" s="55">
        <v>16</v>
      </c>
      <c r="M874" s="55">
        <v>1</v>
      </c>
      <c r="N874" s="55">
        <v>7</v>
      </c>
      <c r="O874" s="55">
        <v>18</v>
      </c>
      <c r="P874" s="55">
        <v>45</v>
      </c>
      <c r="Q874" s="55">
        <v>365</v>
      </c>
      <c r="R874" s="47" t="s">
        <v>358</v>
      </c>
      <c r="S874" s="56" t="s">
        <v>359</v>
      </c>
      <c r="T874" s="50">
        <f t="shared" si="27"/>
        <v>1.8783192871093748</v>
      </c>
      <c r="U874" s="51">
        <f t="shared" si="28"/>
        <v>3.4279326989746083E-2</v>
      </c>
      <c r="V874" s="44"/>
    </row>
    <row r="875" spans="1:22" x14ac:dyDescent="0.25">
      <c r="A875" s="59">
        <v>2007</v>
      </c>
      <c r="B875" s="59" t="s">
        <v>357</v>
      </c>
      <c r="C875" s="59" t="s">
        <v>228</v>
      </c>
      <c r="D875" s="60">
        <v>1876</v>
      </c>
      <c r="E875" s="60">
        <v>1791</v>
      </c>
      <c r="F875" s="60">
        <v>85</v>
      </c>
      <c r="G875" s="60">
        <v>358</v>
      </c>
      <c r="H875" s="60">
        <v>1365</v>
      </c>
      <c r="I875" s="60">
        <v>8</v>
      </c>
      <c r="J875" s="60">
        <v>59</v>
      </c>
      <c r="K875" s="60">
        <v>43</v>
      </c>
      <c r="L875" s="60">
        <v>14</v>
      </c>
      <c r="M875" s="60">
        <v>1</v>
      </c>
      <c r="N875" s="60">
        <v>6</v>
      </c>
      <c r="O875" s="60">
        <v>21</v>
      </c>
      <c r="P875" s="60">
        <v>45</v>
      </c>
      <c r="Q875" s="60">
        <v>348</v>
      </c>
      <c r="R875" s="59" t="s">
        <v>358</v>
      </c>
      <c r="S875" s="61" t="s">
        <v>359</v>
      </c>
      <c r="T875" s="50">
        <f t="shared" si="27"/>
        <v>1.9689860696231616</v>
      </c>
      <c r="U875" s="51">
        <f t="shared" si="28"/>
        <v>3.0543896405029292E-2</v>
      </c>
      <c r="V875" s="44"/>
    </row>
    <row r="876" spans="1:22" x14ac:dyDescent="0.25">
      <c r="A876" s="47">
        <v>2008</v>
      </c>
      <c r="B876" s="47" t="s">
        <v>357</v>
      </c>
      <c r="C876" s="47" t="s">
        <v>228</v>
      </c>
      <c r="D876" s="55">
        <v>1617</v>
      </c>
      <c r="E876" s="55">
        <v>1545</v>
      </c>
      <c r="F876" s="55">
        <v>72</v>
      </c>
      <c r="G876" s="55">
        <v>304</v>
      </c>
      <c r="H876" s="55">
        <v>1174</v>
      </c>
      <c r="I876" s="55">
        <v>6</v>
      </c>
      <c r="J876" s="55">
        <v>61</v>
      </c>
      <c r="K876" s="55">
        <v>37</v>
      </c>
      <c r="L876" s="55">
        <v>10</v>
      </c>
      <c r="M876" s="55">
        <v>1</v>
      </c>
      <c r="N876" s="55">
        <v>5</v>
      </c>
      <c r="O876" s="55">
        <v>17</v>
      </c>
      <c r="P876" s="55">
        <v>45</v>
      </c>
      <c r="Q876" s="55">
        <v>366</v>
      </c>
      <c r="R876" s="47" t="s">
        <v>358</v>
      </c>
      <c r="S876" s="56" t="s">
        <v>359</v>
      </c>
      <c r="T876" s="50">
        <f t="shared" si="27"/>
        <v>1.9157031598772323</v>
      </c>
      <c r="U876" s="51">
        <f t="shared" si="28"/>
        <v>2.5172339520786836E-2</v>
      </c>
      <c r="V876" s="44"/>
    </row>
    <row r="877" spans="1:22" x14ac:dyDescent="0.25">
      <c r="A877" s="59">
        <v>2009</v>
      </c>
      <c r="B877" s="59" t="s">
        <v>357</v>
      </c>
      <c r="C877" s="59" t="s">
        <v>228</v>
      </c>
      <c r="D877" s="60">
        <v>1857</v>
      </c>
      <c r="E877" s="60">
        <v>1790</v>
      </c>
      <c r="F877" s="60">
        <v>67</v>
      </c>
      <c r="G877" s="60">
        <v>335</v>
      </c>
      <c r="H877" s="60">
        <v>1409</v>
      </c>
      <c r="I877" s="60">
        <v>3</v>
      </c>
      <c r="J877" s="60">
        <v>43</v>
      </c>
      <c r="K877" s="60">
        <v>36</v>
      </c>
      <c r="L877" s="60">
        <v>11</v>
      </c>
      <c r="M877" s="60">
        <v>1</v>
      </c>
      <c r="N877" s="60">
        <v>2</v>
      </c>
      <c r="O877" s="60">
        <v>17</v>
      </c>
      <c r="P877" s="60">
        <v>44</v>
      </c>
      <c r="Q877" s="60">
        <v>364</v>
      </c>
      <c r="R877" s="59" t="s">
        <v>358</v>
      </c>
      <c r="S877" s="61" t="s">
        <v>359</v>
      </c>
      <c r="T877" s="50">
        <f t="shared" si="27"/>
        <v>1.770164102582789</v>
      </c>
      <c r="U877" s="51">
        <f t="shared" si="28"/>
        <v>2.1644681564331053E-2</v>
      </c>
      <c r="V877" s="44"/>
    </row>
    <row r="878" spans="1:22" x14ac:dyDescent="0.25">
      <c r="A878" s="59">
        <v>2010</v>
      </c>
      <c r="B878" s="59" t="s">
        <v>357</v>
      </c>
      <c r="C878" s="59" t="s">
        <v>228</v>
      </c>
      <c r="D878" s="60">
        <v>1559</v>
      </c>
      <c r="E878" s="60">
        <v>1512</v>
      </c>
      <c r="F878" s="60">
        <v>47</v>
      </c>
      <c r="G878" s="60">
        <v>263</v>
      </c>
      <c r="H878" s="60">
        <v>1231</v>
      </c>
      <c r="I878" s="60">
        <v>1</v>
      </c>
      <c r="J878" s="60">
        <v>17</v>
      </c>
      <c r="K878" s="60">
        <v>21</v>
      </c>
      <c r="L878" s="60">
        <v>10</v>
      </c>
      <c r="M878" s="60">
        <v>0</v>
      </c>
      <c r="N878" s="60">
        <v>0</v>
      </c>
      <c r="O878" s="60">
        <v>17</v>
      </c>
      <c r="P878" s="60">
        <v>41</v>
      </c>
      <c r="Q878" s="60">
        <v>365</v>
      </c>
      <c r="R878" s="59" t="s">
        <v>358</v>
      </c>
      <c r="S878" s="61" t="s">
        <v>359</v>
      </c>
      <c r="T878" s="50">
        <f t="shared" si="27"/>
        <v>1.7737523905436197</v>
      </c>
      <c r="U878" s="51">
        <f t="shared" si="28"/>
        <v>1.5214361129887896E-2</v>
      </c>
      <c r="V878" s="44"/>
    </row>
    <row r="879" spans="1:22" x14ac:dyDescent="0.25">
      <c r="A879" s="47">
        <v>2011</v>
      </c>
      <c r="B879" s="47" t="s">
        <v>357</v>
      </c>
      <c r="C879" s="47" t="s">
        <v>228</v>
      </c>
      <c r="D879" s="55">
        <v>1567</v>
      </c>
      <c r="E879" s="55">
        <v>1520</v>
      </c>
      <c r="F879" s="55">
        <v>46</v>
      </c>
      <c r="G879" s="55">
        <v>264</v>
      </c>
      <c r="H879" s="55">
        <v>1238</v>
      </c>
      <c r="I879" s="55">
        <v>1</v>
      </c>
      <c r="J879" s="55">
        <v>18</v>
      </c>
      <c r="K879" s="55">
        <v>21</v>
      </c>
      <c r="L879" s="55">
        <v>10</v>
      </c>
      <c r="M879" s="55">
        <v>0</v>
      </c>
      <c r="N879" s="55">
        <v>0</v>
      </c>
      <c r="O879" s="55">
        <v>15</v>
      </c>
      <c r="P879" s="55">
        <v>46</v>
      </c>
      <c r="Q879" s="55">
        <v>365</v>
      </c>
      <c r="R879" s="47" t="s">
        <v>358</v>
      </c>
      <c r="S879" s="56" t="s">
        <v>359</v>
      </c>
      <c r="T879" s="50">
        <f t="shared" si="27"/>
        <v>1.7731219747792117</v>
      </c>
      <c r="U879" s="51">
        <f t="shared" si="28"/>
        <v>1.4885358978271484E-2</v>
      </c>
      <c r="V879" s="44"/>
    </row>
    <row r="880" spans="1:22" x14ac:dyDescent="0.25">
      <c r="A880" s="59">
        <v>2012</v>
      </c>
      <c r="B880" s="59" t="s">
        <v>357</v>
      </c>
      <c r="C880" s="59" t="s">
        <v>228</v>
      </c>
      <c r="D880" s="60">
        <v>1314</v>
      </c>
      <c r="E880" s="60">
        <v>1265</v>
      </c>
      <c r="F880" s="60">
        <v>42</v>
      </c>
      <c r="G880" s="60">
        <v>222</v>
      </c>
      <c r="H880" s="60">
        <v>1028</v>
      </c>
      <c r="I880" s="60">
        <v>1</v>
      </c>
      <c r="J880" s="60">
        <v>15</v>
      </c>
      <c r="K880" s="60">
        <v>19</v>
      </c>
      <c r="L880" s="60">
        <v>8</v>
      </c>
      <c r="M880" s="60">
        <v>0</v>
      </c>
      <c r="N880" s="60">
        <v>0</v>
      </c>
      <c r="O880" s="60">
        <v>13</v>
      </c>
      <c r="P880" s="60">
        <v>53</v>
      </c>
      <c r="Q880" s="60">
        <v>366</v>
      </c>
      <c r="R880" s="59" t="s">
        <v>358</v>
      </c>
      <c r="S880" s="61" t="s">
        <v>359</v>
      </c>
      <c r="T880" s="50">
        <f t="shared" si="27"/>
        <v>1.7204337158203127</v>
      </c>
      <c r="U880" s="51">
        <f t="shared" si="28"/>
        <v>1.3187124431762695E-2</v>
      </c>
      <c r="V880" s="44"/>
    </row>
    <row r="881" spans="1:22" x14ac:dyDescent="0.25">
      <c r="A881" s="59">
        <v>2013</v>
      </c>
      <c r="B881" s="59" t="s">
        <v>357</v>
      </c>
      <c r="C881" s="59" t="s">
        <v>228</v>
      </c>
      <c r="D881" s="60">
        <v>1228</v>
      </c>
      <c r="E881" s="60">
        <v>1180</v>
      </c>
      <c r="F881" s="60">
        <v>42</v>
      </c>
      <c r="G881" s="60">
        <v>195</v>
      </c>
      <c r="H881" s="60">
        <v>970</v>
      </c>
      <c r="I881" s="60">
        <v>1</v>
      </c>
      <c r="J881" s="60">
        <v>14</v>
      </c>
      <c r="K881" s="60">
        <v>20</v>
      </c>
      <c r="L881" s="60">
        <v>9</v>
      </c>
      <c r="M881" s="60">
        <v>0</v>
      </c>
      <c r="N881" s="60">
        <v>0</v>
      </c>
      <c r="O881" s="60">
        <v>12</v>
      </c>
      <c r="P881" s="60">
        <v>55</v>
      </c>
      <c r="Q881" s="60">
        <v>365</v>
      </c>
      <c r="R881" s="59" t="s">
        <v>358</v>
      </c>
      <c r="S881" s="61" t="s">
        <v>359</v>
      </c>
      <c r="T881" s="50">
        <f t="shared" si="27"/>
        <v>1.7466823373189782</v>
      </c>
      <c r="U881" s="51">
        <f t="shared" si="28"/>
        <v>1.3388320115549966E-2</v>
      </c>
      <c r="V881" s="44"/>
    </row>
    <row r="882" spans="1:22" x14ac:dyDescent="0.25">
      <c r="A882" s="59">
        <v>2014</v>
      </c>
      <c r="B882" s="59" t="s">
        <v>357</v>
      </c>
      <c r="C882" s="59" t="s">
        <v>228</v>
      </c>
      <c r="D882" s="60">
        <v>1196</v>
      </c>
      <c r="E882" s="60">
        <v>1153</v>
      </c>
      <c r="F882" s="60">
        <v>40</v>
      </c>
      <c r="G882" s="60">
        <v>194</v>
      </c>
      <c r="H882" s="60">
        <v>943</v>
      </c>
      <c r="I882" s="60">
        <v>1</v>
      </c>
      <c r="J882" s="60">
        <v>16</v>
      </c>
      <c r="K882" s="60">
        <v>17</v>
      </c>
      <c r="L882" s="60">
        <v>8</v>
      </c>
      <c r="M882" s="60">
        <v>0</v>
      </c>
      <c r="N882" s="60">
        <v>0</v>
      </c>
      <c r="O882" s="60">
        <v>14</v>
      </c>
      <c r="P882" s="60">
        <v>55</v>
      </c>
      <c r="Q882" s="60">
        <v>365</v>
      </c>
      <c r="R882" s="59" t="s">
        <v>358</v>
      </c>
      <c r="S882" s="61" t="s">
        <v>359</v>
      </c>
      <c r="T882" s="50">
        <f t="shared" si="27"/>
        <v>1.7689499449118591</v>
      </c>
      <c r="U882" s="51">
        <f t="shared" si="28"/>
        <v>1.2913334597856568E-2</v>
      </c>
      <c r="V882" s="44"/>
    </row>
    <row r="883" spans="1:22" x14ac:dyDescent="0.25">
      <c r="A883" s="47">
        <v>2015</v>
      </c>
      <c r="B883" s="47" t="s">
        <v>357</v>
      </c>
      <c r="C883" s="47" t="s">
        <v>228</v>
      </c>
      <c r="D883" s="55">
        <v>1389</v>
      </c>
      <c r="E883" s="55">
        <v>1345</v>
      </c>
      <c r="F883" s="55">
        <v>40</v>
      </c>
      <c r="G883" s="55">
        <v>222</v>
      </c>
      <c r="H883" s="55">
        <v>1104</v>
      </c>
      <c r="I883" s="55">
        <v>1</v>
      </c>
      <c r="J883" s="55">
        <v>18</v>
      </c>
      <c r="K883" s="55">
        <v>17</v>
      </c>
      <c r="L883" s="55">
        <v>8</v>
      </c>
      <c r="M883" s="55">
        <v>0</v>
      </c>
      <c r="N883" s="55">
        <v>0</v>
      </c>
      <c r="O883" s="55">
        <v>14</v>
      </c>
      <c r="P883" s="55">
        <v>57</v>
      </c>
      <c r="Q883" s="55">
        <v>365</v>
      </c>
      <c r="R883" s="47" t="s">
        <v>358</v>
      </c>
      <c r="S883" s="56" t="s">
        <v>359</v>
      </c>
      <c r="T883" s="50">
        <f t="shared" si="27"/>
        <v>1.7689499449118591</v>
      </c>
      <c r="U883" s="51">
        <f t="shared" si="28"/>
        <v>1.2913334597856568E-2</v>
      </c>
      <c r="V883" s="44"/>
    </row>
    <row r="884" spans="1:22" x14ac:dyDescent="0.25">
      <c r="A884" s="59">
        <v>2016</v>
      </c>
      <c r="B884" s="59" t="s">
        <v>357</v>
      </c>
      <c r="C884" s="59" t="s">
        <v>228</v>
      </c>
      <c r="D884" s="60">
        <v>1426</v>
      </c>
      <c r="E884" s="60">
        <v>1375</v>
      </c>
      <c r="F884" s="60">
        <v>45</v>
      </c>
      <c r="G884" s="60">
        <v>235</v>
      </c>
      <c r="H884" s="60">
        <v>1121</v>
      </c>
      <c r="I884" s="60">
        <v>1</v>
      </c>
      <c r="J884" s="60">
        <v>18</v>
      </c>
      <c r="K884" s="60">
        <v>18</v>
      </c>
      <c r="L884" s="60">
        <v>9</v>
      </c>
      <c r="M884" s="60">
        <v>0</v>
      </c>
      <c r="N884" s="60">
        <v>0</v>
      </c>
      <c r="O884" s="60">
        <v>18</v>
      </c>
      <c r="P884" s="60">
        <v>57</v>
      </c>
      <c r="Q884" s="60">
        <v>366</v>
      </c>
      <c r="R884" s="59" t="s">
        <v>358</v>
      </c>
      <c r="S884" s="61" t="s">
        <v>359</v>
      </c>
      <c r="T884" s="50">
        <f t="shared" si="27"/>
        <v>1.7939318847656249</v>
      </c>
      <c r="U884" s="51">
        <f t="shared" si="28"/>
        <v>1.4732665603637693E-2</v>
      </c>
      <c r="V884" s="44"/>
    </row>
    <row r="885" spans="1:22" x14ac:dyDescent="0.25">
      <c r="A885" s="47">
        <v>2017</v>
      </c>
      <c r="B885" s="47" t="s">
        <v>357</v>
      </c>
      <c r="C885" s="47" t="s">
        <v>228</v>
      </c>
      <c r="D885" s="55">
        <v>1411</v>
      </c>
      <c r="E885" s="55">
        <v>1359</v>
      </c>
      <c r="F885" s="55">
        <v>48</v>
      </c>
      <c r="G885" s="55">
        <v>219</v>
      </c>
      <c r="H885" s="55">
        <v>1118</v>
      </c>
      <c r="I885" s="55">
        <v>1</v>
      </c>
      <c r="J885" s="55">
        <v>20</v>
      </c>
      <c r="K885" s="55">
        <v>19</v>
      </c>
      <c r="L885" s="55">
        <v>9</v>
      </c>
      <c r="M885" s="55">
        <v>0</v>
      </c>
      <c r="N885" s="55">
        <v>0</v>
      </c>
      <c r="O885" s="55">
        <v>20</v>
      </c>
      <c r="P885" s="55">
        <v>57</v>
      </c>
      <c r="Q885" s="55">
        <v>365</v>
      </c>
      <c r="R885" s="47" t="s">
        <v>358</v>
      </c>
      <c r="S885" s="56" t="s">
        <v>359</v>
      </c>
      <c r="T885" s="50">
        <f t="shared" si="27"/>
        <v>1.7731607309977213</v>
      </c>
      <c r="U885" s="51">
        <f t="shared" si="28"/>
        <v>1.553288800354004E-2</v>
      </c>
      <c r="V885" s="44"/>
    </row>
    <row r="886" spans="1:22" x14ac:dyDescent="0.25">
      <c r="A886" s="59">
        <v>2018</v>
      </c>
      <c r="B886" s="59" t="s">
        <v>357</v>
      </c>
      <c r="C886" s="59" t="s">
        <v>228</v>
      </c>
      <c r="D886" s="60">
        <v>1351</v>
      </c>
      <c r="E886" s="60">
        <v>1300</v>
      </c>
      <c r="F886" s="60">
        <v>46</v>
      </c>
      <c r="G886" s="60">
        <v>219</v>
      </c>
      <c r="H886" s="60">
        <v>1061</v>
      </c>
      <c r="I886" s="60">
        <v>1</v>
      </c>
      <c r="J886" s="60">
        <v>20</v>
      </c>
      <c r="K886" s="60">
        <v>19</v>
      </c>
      <c r="L886" s="60">
        <v>8</v>
      </c>
      <c r="M886" s="60">
        <v>0</v>
      </c>
      <c r="N886" s="60">
        <v>0</v>
      </c>
      <c r="O886" s="60">
        <v>19</v>
      </c>
      <c r="P886" s="60">
        <v>56</v>
      </c>
      <c r="Q886" s="60">
        <v>365</v>
      </c>
      <c r="R886" s="59" t="s">
        <v>358</v>
      </c>
      <c r="S886" s="61" t="s">
        <v>359</v>
      </c>
      <c r="T886" s="50">
        <f t="shared" si="27"/>
        <v>1.7292795728600545</v>
      </c>
      <c r="U886" s="51">
        <f t="shared" si="28"/>
        <v>1.4517302014160158E-2</v>
      </c>
      <c r="V886" s="44"/>
    </row>
    <row r="887" spans="1:22" x14ac:dyDescent="0.25">
      <c r="A887" s="59">
        <v>2019</v>
      </c>
      <c r="B887" s="59" t="s">
        <v>357</v>
      </c>
      <c r="C887" s="59" t="s">
        <v>228</v>
      </c>
      <c r="D887" s="60">
        <v>1407</v>
      </c>
      <c r="E887" s="60">
        <v>1354</v>
      </c>
      <c r="F887" s="60">
        <v>48</v>
      </c>
      <c r="G887" s="60">
        <v>241</v>
      </c>
      <c r="H887" s="60">
        <v>1092</v>
      </c>
      <c r="I887" s="60">
        <v>1</v>
      </c>
      <c r="J887" s="60">
        <v>20</v>
      </c>
      <c r="K887" s="60">
        <v>17</v>
      </c>
      <c r="L887" s="60">
        <v>9</v>
      </c>
      <c r="M887" s="60">
        <v>0</v>
      </c>
      <c r="N887" s="60">
        <v>0</v>
      </c>
      <c r="O887" s="60">
        <v>22</v>
      </c>
      <c r="P887" s="60">
        <v>56</v>
      </c>
      <c r="Q887" s="60">
        <v>312</v>
      </c>
      <c r="R887" s="59" t="s">
        <v>358</v>
      </c>
      <c r="S887" s="61" t="s">
        <v>359</v>
      </c>
      <c r="T887" s="50">
        <f t="shared" si="27"/>
        <v>1.8139930470784504</v>
      </c>
      <c r="U887" s="51">
        <f t="shared" si="28"/>
        <v>1.5890579092407226E-2</v>
      </c>
      <c r="V887" s="44"/>
    </row>
    <row r="888" spans="1:22" x14ac:dyDescent="0.25">
      <c r="A888" s="59">
        <v>2020</v>
      </c>
      <c r="B888" s="59" t="s">
        <v>357</v>
      </c>
      <c r="C888" s="59" t="s">
        <v>228</v>
      </c>
      <c r="D888" s="60">
        <v>1191</v>
      </c>
      <c r="E888" s="60">
        <v>1137</v>
      </c>
      <c r="F888" s="60">
        <v>47</v>
      </c>
      <c r="G888" s="60">
        <v>293</v>
      </c>
      <c r="H888" s="60">
        <v>786</v>
      </c>
      <c r="I888" s="60">
        <v>6</v>
      </c>
      <c r="J888" s="60">
        <v>51</v>
      </c>
      <c r="K888" s="60">
        <v>25</v>
      </c>
      <c r="L888" s="60">
        <v>7</v>
      </c>
      <c r="M888" s="60">
        <v>0</v>
      </c>
      <c r="N888" s="60">
        <v>10</v>
      </c>
      <c r="O888" s="60">
        <v>4</v>
      </c>
      <c r="P888" s="60">
        <v>38</v>
      </c>
      <c r="Q888" s="60">
        <v>346</v>
      </c>
      <c r="R888" s="59" t="s">
        <v>358</v>
      </c>
      <c r="S888" s="61" t="s">
        <v>359</v>
      </c>
      <c r="T888" s="50">
        <f t="shared" si="27"/>
        <v>2.5076372229534649</v>
      </c>
      <c r="U888" s="51">
        <f t="shared" si="28"/>
        <v>2.1509258279883342E-2</v>
      </c>
      <c r="V888" s="44"/>
    </row>
    <row r="889" spans="1:22" x14ac:dyDescent="0.25">
      <c r="A889" s="59">
        <v>2021</v>
      </c>
      <c r="B889" s="59" t="s">
        <v>357</v>
      </c>
      <c r="C889" s="59" t="s">
        <v>228</v>
      </c>
      <c r="D889" s="60">
        <v>1381</v>
      </c>
      <c r="E889" s="60">
        <v>1337</v>
      </c>
      <c r="F889" s="60">
        <v>37</v>
      </c>
      <c r="G889" s="60">
        <v>363</v>
      </c>
      <c r="H889" s="60">
        <v>907</v>
      </c>
      <c r="I889" s="60">
        <v>5</v>
      </c>
      <c r="J889" s="60">
        <v>61</v>
      </c>
      <c r="K889" s="60">
        <v>12</v>
      </c>
      <c r="L889" s="60">
        <v>4</v>
      </c>
      <c r="M889" s="60">
        <v>0</v>
      </c>
      <c r="N889" s="60">
        <v>14</v>
      </c>
      <c r="O889" s="60">
        <v>6</v>
      </c>
      <c r="P889" s="60">
        <v>48</v>
      </c>
      <c r="Q889" s="60">
        <v>365</v>
      </c>
      <c r="R889" s="59" t="s">
        <v>358</v>
      </c>
      <c r="S889" s="61" t="s">
        <v>359</v>
      </c>
      <c r="T889" s="50">
        <f t="shared" si="27"/>
        <v>3.3809023708767358</v>
      </c>
      <c r="U889" s="51">
        <f t="shared" si="28"/>
        <v>2.2829543259345161E-2</v>
      </c>
      <c r="V889" s="44"/>
    </row>
    <row r="890" spans="1:22" x14ac:dyDescent="0.25">
      <c r="A890" s="59">
        <v>2022</v>
      </c>
      <c r="B890" s="59" t="s">
        <v>357</v>
      </c>
      <c r="C890" s="59" t="s">
        <v>228</v>
      </c>
      <c r="D890" s="60">
        <v>1734</v>
      </c>
      <c r="E890" s="60">
        <v>1685</v>
      </c>
      <c r="F890" s="60">
        <v>40</v>
      </c>
      <c r="G890" s="60">
        <v>444</v>
      </c>
      <c r="H890" s="60">
        <v>1146</v>
      </c>
      <c r="I890" s="60">
        <v>7</v>
      </c>
      <c r="J890" s="60">
        <v>88</v>
      </c>
      <c r="K890" s="60">
        <v>13</v>
      </c>
      <c r="L890" s="60">
        <v>7</v>
      </c>
      <c r="M890" s="60">
        <v>0</v>
      </c>
      <c r="N890" s="60">
        <v>13</v>
      </c>
      <c r="O890" s="60">
        <v>7</v>
      </c>
      <c r="P890" s="60">
        <v>50</v>
      </c>
      <c r="Q890" s="60">
        <v>365</v>
      </c>
      <c r="R890" s="59" t="s">
        <v>358</v>
      </c>
      <c r="S890" s="61" t="s">
        <v>359</v>
      </c>
      <c r="T890" s="50">
        <f t="shared" si="27"/>
        <v>3.2370826110839839</v>
      </c>
      <c r="U890" s="51">
        <f t="shared" si="28"/>
        <v>2.363070306091308E-2</v>
      </c>
      <c r="V890" s="44"/>
    </row>
    <row r="891" spans="1:22" ht="13.8" thickBot="1" x14ac:dyDescent="0.3">
      <c r="A891" s="66">
        <v>2023</v>
      </c>
      <c r="B891" s="66" t="s">
        <v>357</v>
      </c>
      <c r="C891" s="66" t="s">
        <v>228</v>
      </c>
      <c r="D891" s="67">
        <v>1777</v>
      </c>
      <c r="E891" s="67">
        <v>1714</v>
      </c>
      <c r="F891" s="67">
        <v>52</v>
      </c>
      <c r="G891" s="67">
        <v>449</v>
      </c>
      <c r="H891" s="67">
        <v>1161</v>
      </c>
      <c r="I891" s="67">
        <v>7</v>
      </c>
      <c r="J891" s="67">
        <v>97</v>
      </c>
      <c r="K891" s="67">
        <v>23</v>
      </c>
      <c r="L891" s="67">
        <v>9</v>
      </c>
      <c r="M891" s="67">
        <v>0</v>
      </c>
      <c r="N891" s="67">
        <v>13</v>
      </c>
      <c r="O891" s="67">
        <v>8</v>
      </c>
      <c r="P891" s="67">
        <v>50</v>
      </c>
      <c r="Q891" s="67">
        <v>364</v>
      </c>
      <c r="R891" s="66" t="s">
        <v>358</v>
      </c>
      <c r="S891" s="68" t="s">
        <v>359</v>
      </c>
      <c r="T891" s="50">
        <f t="shared" si="27"/>
        <v>2.7718401063163332</v>
      </c>
      <c r="U891" s="51">
        <f t="shared" si="28"/>
        <v>2.6304762608942E-2</v>
      </c>
      <c r="V891" s="44"/>
    </row>
    <row r="892" spans="1:22" x14ac:dyDescent="0.25">
      <c r="A892" s="46">
        <v>2002</v>
      </c>
      <c r="B892" s="46" t="s">
        <v>360</v>
      </c>
      <c r="C892" s="46" t="s">
        <v>228</v>
      </c>
      <c r="D892" s="48">
        <v>7034</v>
      </c>
      <c r="E892" s="48">
        <v>6582</v>
      </c>
      <c r="F892" s="48">
        <v>452</v>
      </c>
      <c r="G892" s="48">
        <v>230</v>
      </c>
      <c r="H892" s="48">
        <v>6093</v>
      </c>
      <c r="I892" s="48">
        <v>45</v>
      </c>
      <c r="J892" s="48">
        <v>214</v>
      </c>
      <c r="K892" s="48">
        <v>262</v>
      </c>
      <c r="L892" s="48">
        <v>76</v>
      </c>
      <c r="M892" s="48">
        <v>15</v>
      </c>
      <c r="N892" s="48">
        <v>27</v>
      </c>
      <c r="O892" s="48">
        <v>72</v>
      </c>
      <c r="P892" s="48">
        <v>52</v>
      </c>
      <c r="Q892" s="48">
        <v>365</v>
      </c>
      <c r="R892" s="46" t="s">
        <v>112</v>
      </c>
      <c r="S892" s="49" t="s">
        <v>361</v>
      </c>
      <c r="T892" s="50">
        <f t="shared" si="27"/>
        <v>1.9302650114076327</v>
      </c>
      <c r="U892" s="51">
        <f t="shared" si="28"/>
        <v>0.1592275607910156</v>
      </c>
      <c r="V892" s="52">
        <f>IF(SLOPE(U892:U912,A892:A912)&gt;0,SLOPE(U892:U912,A892:A912),0)</f>
        <v>0</v>
      </c>
    </row>
    <row r="893" spans="1:22" x14ac:dyDescent="0.25">
      <c r="A893" s="47">
        <v>2003</v>
      </c>
      <c r="B893" s="47" t="s">
        <v>360</v>
      </c>
      <c r="C893" s="47" t="s">
        <v>228</v>
      </c>
      <c r="D893" s="55">
        <v>6880</v>
      </c>
      <c r="E893" s="55">
        <v>6453</v>
      </c>
      <c r="F893" s="55">
        <v>428</v>
      </c>
      <c r="G893" s="55">
        <v>312</v>
      </c>
      <c r="H893" s="55">
        <v>5839</v>
      </c>
      <c r="I893" s="55">
        <v>42</v>
      </c>
      <c r="J893" s="55">
        <v>260</v>
      </c>
      <c r="K893" s="55">
        <v>240</v>
      </c>
      <c r="L893" s="55">
        <v>74</v>
      </c>
      <c r="M893" s="55">
        <v>17</v>
      </c>
      <c r="N893" s="55">
        <v>24</v>
      </c>
      <c r="O893" s="55">
        <v>74</v>
      </c>
      <c r="P893" s="55">
        <v>51</v>
      </c>
      <c r="Q893" s="55">
        <v>365</v>
      </c>
      <c r="R893" s="47" t="s">
        <v>112</v>
      </c>
      <c r="S893" s="56" t="s">
        <v>361</v>
      </c>
      <c r="T893" s="50">
        <f t="shared" si="27"/>
        <v>1.9644583777225377</v>
      </c>
      <c r="U893" s="51">
        <f t="shared" si="28"/>
        <v>0.15344384388390742</v>
      </c>
      <c r="V893" s="44"/>
    </row>
    <row r="894" spans="1:22" x14ac:dyDescent="0.25">
      <c r="A894" s="47">
        <v>2004</v>
      </c>
      <c r="B894" s="47" t="s">
        <v>360</v>
      </c>
      <c r="C894" s="47" t="s">
        <v>228</v>
      </c>
      <c r="D894" s="55">
        <v>7450</v>
      </c>
      <c r="E894" s="55">
        <v>7015</v>
      </c>
      <c r="F894" s="55">
        <v>436</v>
      </c>
      <c r="G894" s="55">
        <v>551</v>
      </c>
      <c r="H894" s="55">
        <v>6139</v>
      </c>
      <c r="I894" s="55">
        <v>44</v>
      </c>
      <c r="J894" s="55">
        <v>280</v>
      </c>
      <c r="K894" s="55">
        <v>239</v>
      </c>
      <c r="L894" s="55">
        <v>79</v>
      </c>
      <c r="M894" s="55">
        <v>16</v>
      </c>
      <c r="N894" s="55">
        <v>32</v>
      </c>
      <c r="O894" s="55">
        <v>69</v>
      </c>
      <c r="P894" s="55">
        <v>52</v>
      </c>
      <c r="Q894" s="55">
        <v>366</v>
      </c>
      <c r="R894" s="47" t="s">
        <v>112</v>
      </c>
      <c r="S894" s="56" t="s">
        <v>361</v>
      </c>
      <c r="T894" s="50">
        <f t="shared" si="27"/>
        <v>2.0594969328080102</v>
      </c>
      <c r="U894" s="51">
        <f t="shared" si="28"/>
        <v>0.16387417094353335</v>
      </c>
      <c r="V894" s="44"/>
    </row>
    <row r="895" spans="1:22" x14ac:dyDescent="0.25">
      <c r="A895" s="47">
        <v>2005</v>
      </c>
      <c r="B895" s="47" t="s">
        <v>360</v>
      </c>
      <c r="C895" s="47" t="s">
        <v>228</v>
      </c>
      <c r="D895" s="55">
        <v>7760</v>
      </c>
      <c r="E895" s="55">
        <v>7295</v>
      </c>
      <c r="F895" s="55">
        <v>464</v>
      </c>
      <c r="G895" s="55">
        <v>647</v>
      </c>
      <c r="H895" s="55">
        <v>6290</v>
      </c>
      <c r="I895" s="55">
        <v>46</v>
      </c>
      <c r="J895" s="55">
        <v>311</v>
      </c>
      <c r="K895" s="55">
        <v>253</v>
      </c>
      <c r="L895" s="55">
        <v>90</v>
      </c>
      <c r="M895" s="55">
        <v>17</v>
      </c>
      <c r="N895" s="55">
        <v>42</v>
      </c>
      <c r="O895" s="55">
        <v>62</v>
      </c>
      <c r="P895" s="55">
        <v>52</v>
      </c>
      <c r="Q895" s="55">
        <v>365</v>
      </c>
      <c r="R895" s="47" t="s">
        <v>112</v>
      </c>
      <c r="S895" s="56" t="s">
        <v>361</v>
      </c>
      <c r="T895" s="50">
        <f t="shared" si="27"/>
        <v>2.1616943411991514</v>
      </c>
      <c r="U895" s="51">
        <f t="shared" si="28"/>
        <v>0.18305227681274416</v>
      </c>
      <c r="V895" s="44"/>
    </row>
    <row r="896" spans="1:22" x14ac:dyDescent="0.25">
      <c r="A896" s="47">
        <v>2006</v>
      </c>
      <c r="B896" s="47" t="s">
        <v>360</v>
      </c>
      <c r="C896" s="47" t="s">
        <v>228</v>
      </c>
      <c r="D896" s="55">
        <v>7914</v>
      </c>
      <c r="E896" s="55">
        <v>7421</v>
      </c>
      <c r="F896" s="55">
        <v>494</v>
      </c>
      <c r="G896" s="55">
        <v>651</v>
      </c>
      <c r="H896" s="55">
        <v>6397</v>
      </c>
      <c r="I896" s="55">
        <v>52</v>
      </c>
      <c r="J896" s="55">
        <v>320</v>
      </c>
      <c r="K896" s="55">
        <v>261</v>
      </c>
      <c r="L896" s="55">
        <v>106</v>
      </c>
      <c r="M896" s="55">
        <v>18</v>
      </c>
      <c r="N896" s="55">
        <v>44</v>
      </c>
      <c r="O896" s="55">
        <v>65</v>
      </c>
      <c r="P896" s="55">
        <v>51</v>
      </c>
      <c r="Q896" s="55">
        <v>365</v>
      </c>
      <c r="R896" s="47" t="s">
        <v>112</v>
      </c>
      <c r="S896" s="56" t="s">
        <v>361</v>
      </c>
      <c r="T896" s="50">
        <f t="shared" ref="T896:T959" si="29">K896*$AE$2*$AH$2/SUM(K896:O896)+K896*$AE$3*$AI$2/SUM(K896:O896)+$AH$7*L896*$AH$4*$AE$4/SUM(K896:O896)+$AI$7*L896*$AH$4*$AE$6/SUM(K896:O896)+$AJ$7*L896*$AH$4*$AE$7/SUM(K896:O896)+$AK$7*L896*$AH$4*$AE$9/SUM(K896:O896)+L896*$AI$4*$AH$7*$AE$5/SUM(K896:O896)+L896*$AI$4*$AE$8*$AJ$7/SUM(K896:O896)+M896*$AH$4*$AE$10/SUM(K896:O896)+M896*$AI$4*$AE$11/SUM(K896:O896)+N896*$AH$4*$AE$12/SUM(K896:O896)+N896*$AI$4*$AE$13/SUM(K896:O896)+O896*$AE$17*$AK$17/SUM(K896:O896)+O896*$AE$16*$AJ$17/SUM(K896:O896)+O896*$AE$15*$AI$17/SUM(K896:O896)+O896*$AE$14*$AH$17/SUM(K896:O896)</f>
        <v>2.2122326264786816</v>
      </c>
      <c r="U896" s="51">
        <f t="shared" si="28"/>
        <v>0.19944383244018554</v>
      </c>
      <c r="V896" s="44"/>
    </row>
    <row r="897" spans="1:22" x14ac:dyDescent="0.25">
      <c r="A897" s="59">
        <v>2007</v>
      </c>
      <c r="B897" s="59" t="s">
        <v>360</v>
      </c>
      <c r="C897" s="59" t="s">
        <v>228</v>
      </c>
      <c r="D897" s="60">
        <v>7977</v>
      </c>
      <c r="E897" s="60">
        <v>7486</v>
      </c>
      <c r="F897" s="60">
        <v>490</v>
      </c>
      <c r="G897" s="60">
        <v>634</v>
      </c>
      <c r="H897" s="60">
        <v>6473</v>
      </c>
      <c r="I897" s="60">
        <v>53</v>
      </c>
      <c r="J897" s="60">
        <v>326</v>
      </c>
      <c r="K897" s="60">
        <v>246</v>
      </c>
      <c r="L897" s="60">
        <v>107</v>
      </c>
      <c r="M897" s="60">
        <v>17</v>
      </c>
      <c r="N897" s="60">
        <v>48</v>
      </c>
      <c r="O897" s="60">
        <v>72</v>
      </c>
      <c r="P897" s="60">
        <v>51</v>
      </c>
      <c r="Q897" s="60">
        <v>350</v>
      </c>
      <c r="R897" s="59" t="s">
        <v>112</v>
      </c>
      <c r="S897" s="61" t="s">
        <v>361</v>
      </c>
      <c r="T897" s="50">
        <f t="shared" si="29"/>
        <v>2.278339004205197</v>
      </c>
      <c r="U897" s="51">
        <f t="shared" si="28"/>
        <v>0.20374046545104973</v>
      </c>
      <c r="V897" s="44"/>
    </row>
    <row r="898" spans="1:22" x14ac:dyDescent="0.25">
      <c r="A898" s="47">
        <v>2008</v>
      </c>
      <c r="B898" s="47" t="s">
        <v>360</v>
      </c>
      <c r="C898" s="47" t="s">
        <v>228</v>
      </c>
      <c r="D898" s="55">
        <v>7755</v>
      </c>
      <c r="E898" s="55">
        <v>7259</v>
      </c>
      <c r="F898" s="55">
        <v>496</v>
      </c>
      <c r="G898" s="55">
        <v>598</v>
      </c>
      <c r="H898" s="55">
        <v>6283</v>
      </c>
      <c r="I898" s="55">
        <v>53</v>
      </c>
      <c r="J898" s="55">
        <v>325</v>
      </c>
      <c r="K898" s="55">
        <v>229</v>
      </c>
      <c r="L898" s="55">
        <v>118</v>
      </c>
      <c r="M898" s="55">
        <v>16</v>
      </c>
      <c r="N898" s="55">
        <v>53</v>
      </c>
      <c r="O898" s="55">
        <v>81</v>
      </c>
      <c r="P898" s="55">
        <v>51</v>
      </c>
      <c r="Q898" s="55">
        <v>366</v>
      </c>
      <c r="R898" s="47" t="s">
        <v>112</v>
      </c>
      <c r="S898" s="56" t="s">
        <v>361</v>
      </c>
      <c r="T898" s="50">
        <f t="shared" si="29"/>
        <v>2.385937229824258</v>
      </c>
      <c r="U898" s="51">
        <f t="shared" si="28"/>
        <v>0.21597503804369186</v>
      </c>
      <c r="V898" s="44"/>
    </row>
    <row r="899" spans="1:22" x14ac:dyDescent="0.25">
      <c r="A899" s="47">
        <v>2009</v>
      </c>
      <c r="B899" s="47" t="s">
        <v>360</v>
      </c>
      <c r="C899" s="47" t="s">
        <v>228</v>
      </c>
      <c r="D899" s="55">
        <v>7788</v>
      </c>
      <c r="E899" s="55">
        <v>7315</v>
      </c>
      <c r="F899" s="55">
        <v>472</v>
      </c>
      <c r="G899" s="55">
        <v>617</v>
      </c>
      <c r="H899" s="55">
        <v>6314</v>
      </c>
      <c r="I899" s="55">
        <v>50</v>
      </c>
      <c r="J899" s="55">
        <v>334</v>
      </c>
      <c r="K899" s="55">
        <v>213</v>
      </c>
      <c r="L899" s="55">
        <v>106</v>
      </c>
      <c r="M899" s="55">
        <v>17</v>
      </c>
      <c r="N899" s="55">
        <v>56</v>
      </c>
      <c r="O899" s="55">
        <v>81</v>
      </c>
      <c r="P899" s="55">
        <v>51</v>
      </c>
      <c r="Q899" s="55">
        <v>365</v>
      </c>
      <c r="R899" s="47" t="s">
        <v>112</v>
      </c>
      <c r="S899" s="56" t="s">
        <v>361</v>
      </c>
      <c r="T899" s="50">
        <f t="shared" si="29"/>
        <v>2.4339847724382269</v>
      </c>
      <c r="U899" s="51">
        <f t="shared" ref="U899:U962" si="30">0.000001*F899*T899*365*0.5</f>
        <v>0.20966344829782885</v>
      </c>
      <c r="V899" s="44"/>
    </row>
    <row r="900" spans="1:22" x14ac:dyDescent="0.25">
      <c r="A900" s="47">
        <v>2010</v>
      </c>
      <c r="B900" s="47" t="s">
        <v>360</v>
      </c>
      <c r="C900" s="47" t="s">
        <v>228</v>
      </c>
      <c r="D900" s="55">
        <v>8031</v>
      </c>
      <c r="E900" s="55">
        <v>7558</v>
      </c>
      <c r="F900" s="55">
        <v>473</v>
      </c>
      <c r="G900" s="55">
        <v>628</v>
      </c>
      <c r="H900" s="55">
        <v>6533</v>
      </c>
      <c r="I900" s="55">
        <v>49</v>
      </c>
      <c r="J900" s="55">
        <v>349</v>
      </c>
      <c r="K900" s="55">
        <v>204</v>
      </c>
      <c r="L900" s="55">
        <v>107</v>
      </c>
      <c r="M900" s="55">
        <v>19</v>
      </c>
      <c r="N900" s="55">
        <v>62</v>
      </c>
      <c r="O900" s="55">
        <v>81</v>
      </c>
      <c r="P900" s="55">
        <v>51</v>
      </c>
      <c r="Q900" s="55">
        <v>365</v>
      </c>
      <c r="R900" s="47" t="s">
        <v>112</v>
      </c>
      <c r="S900" s="56" t="s">
        <v>361</v>
      </c>
      <c r="T900" s="50">
        <f t="shared" si="29"/>
        <v>2.5268672551161142</v>
      </c>
      <c r="U900" s="51">
        <f t="shared" si="30"/>
        <v>0.21812549862976074</v>
      </c>
      <c r="V900" s="44"/>
    </row>
    <row r="901" spans="1:22" x14ac:dyDescent="0.25">
      <c r="A901" s="47">
        <v>2011</v>
      </c>
      <c r="B901" s="47" t="s">
        <v>360</v>
      </c>
      <c r="C901" s="47" t="s">
        <v>228</v>
      </c>
      <c r="D901" s="55">
        <v>7791</v>
      </c>
      <c r="E901" s="55">
        <v>7338</v>
      </c>
      <c r="F901" s="55">
        <v>453</v>
      </c>
      <c r="G901" s="55">
        <v>606</v>
      </c>
      <c r="H901" s="55">
        <v>6332</v>
      </c>
      <c r="I901" s="55">
        <v>50</v>
      </c>
      <c r="J901" s="55">
        <v>350</v>
      </c>
      <c r="K901" s="55">
        <v>190</v>
      </c>
      <c r="L901" s="55">
        <v>97</v>
      </c>
      <c r="M901" s="55">
        <v>20</v>
      </c>
      <c r="N901" s="55">
        <v>61</v>
      </c>
      <c r="O901" s="55">
        <v>84</v>
      </c>
      <c r="P901" s="55">
        <v>57</v>
      </c>
      <c r="Q901" s="55">
        <v>365</v>
      </c>
      <c r="R901" s="47" t="s">
        <v>112</v>
      </c>
      <c r="S901" s="56" t="s">
        <v>361</v>
      </c>
      <c r="T901" s="50">
        <f t="shared" si="29"/>
        <v>2.5455412603057588</v>
      </c>
      <c r="U901" s="51">
        <f t="shared" si="30"/>
        <v>0.21044625984262783</v>
      </c>
      <c r="V901" s="44"/>
    </row>
    <row r="902" spans="1:22" x14ac:dyDescent="0.25">
      <c r="A902" s="47">
        <v>2012</v>
      </c>
      <c r="B902" s="47" t="s">
        <v>360</v>
      </c>
      <c r="C902" s="47" t="s">
        <v>228</v>
      </c>
      <c r="D902" s="55">
        <v>7723</v>
      </c>
      <c r="E902" s="55">
        <v>7258</v>
      </c>
      <c r="F902" s="55">
        <v>465</v>
      </c>
      <c r="G902" s="55">
        <v>603</v>
      </c>
      <c r="H902" s="55">
        <v>6242</v>
      </c>
      <c r="I902" s="55">
        <v>50</v>
      </c>
      <c r="J902" s="55">
        <v>363</v>
      </c>
      <c r="K902" s="55">
        <v>197</v>
      </c>
      <c r="L902" s="55">
        <v>105</v>
      </c>
      <c r="M902" s="55">
        <v>15</v>
      </c>
      <c r="N902" s="55">
        <v>45</v>
      </c>
      <c r="O902" s="55">
        <v>102</v>
      </c>
      <c r="P902" s="55">
        <v>66</v>
      </c>
      <c r="Q902" s="55">
        <v>366</v>
      </c>
      <c r="R902" s="47" t="s">
        <v>112</v>
      </c>
      <c r="S902" s="56" t="s">
        <v>361</v>
      </c>
      <c r="T902" s="50">
        <f t="shared" si="29"/>
        <v>2.3575650366421401</v>
      </c>
      <c r="U902" s="51">
        <f t="shared" si="30"/>
        <v>0.20006886292204359</v>
      </c>
      <c r="V902" s="44"/>
    </row>
    <row r="903" spans="1:22" x14ac:dyDescent="0.25">
      <c r="A903" s="47">
        <v>2013</v>
      </c>
      <c r="B903" s="47" t="s">
        <v>360</v>
      </c>
      <c r="C903" s="47" t="s">
        <v>228</v>
      </c>
      <c r="D903" s="55">
        <v>7753</v>
      </c>
      <c r="E903" s="55">
        <v>7290</v>
      </c>
      <c r="F903" s="55">
        <v>463</v>
      </c>
      <c r="G903" s="55">
        <v>600</v>
      </c>
      <c r="H903" s="55">
        <v>6273</v>
      </c>
      <c r="I903" s="55">
        <v>49</v>
      </c>
      <c r="J903" s="55">
        <v>369</v>
      </c>
      <c r="K903" s="55">
        <v>196</v>
      </c>
      <c r="L903" s="55">
        <v>103</v>
      </c>
      <c r="M903" s="55">
        <v>18</v>
      </c>
      <c r="N903" s="55">
        <v>52</v>
      </c>
      <c r="O903" s="55">
        <v>95</v>
      </c>
      <c r="P903" s="55">
        <v>63</v>
      </c>
      <c r="Q903" s="55">
        <v>365</v>
      </c>
      <c r="R903" s="47" t="s">
        <v>112</v>
      </c>
      <c r="S903" s="56" t="s">
        <v>361</v>
      </c>
      <c r="T903" s="50">
        <f t="shared" si="29"/>
        <v>2.4393681993155645</v>
      </c>
      <c r="U903" s="51">
        <f t="shared" si="30"/>
        <v>0.20612051442166693</v>
      </c>
      <c r="V903" s="44"/>
    </row>
    <row r="904" spans="1:22" x14ac:dyDescent="0.25">
      <c r="A904" s="59">
        <v>2014</v>
      </c>
      <c r="B904" s="59" t="s">
        <v>360</v>
      </c>
      <c r="C904" s="59" t="s">
        <v>228</v>
      </c>
      <c r="D904" s="60">
        <v>6202</v>
      </c>
      <c r="E904" s="60">
        <v>5784</v>
      </c>
      <c r="F904" s="60">
        <v>418</v>
      </c>
      <c r="G904" s="60">
        <v>492</v>
      </c>
      <c r="H904" s="60">
        <v>4950</v>
      </c>
      <c r="I904" s="60">
        <v>53</v>
      </c>
      <c r="J904" s="60">
        <v>289</v>
      </c>
      <c r="K904" s="60">
        <v>161</v>
      </c>
      <c r="L904" s="60">
        <v>89</v>
      </c>
      <c r="M904" s="60">
        <v>29</v>
      </c>
      <c r="N904" s="60">
        <v>54</v>
      </c>
      <c r="O904" s="60">
        <v>85</v>
      </c>
      <c r="P904" s="60">
        <v>46</v>
      </c>
      <c r="Q904" s="60">
        <v>365</v>
      </c>
      <c r="R904" s="59" t="s">
        <v>112</v>
      </c>
      <c r="S904" s="61" t="s">
        <v>361</v>
      </c>
      <c r="T904" s="50">
        <f t="shared" si="29"/>
        <v>2.6384528989654981</v>
      </c>
      <c r="U904" s="51">
        <f t="shared" si="30"/>
        <v>0.20127437939758303</v>
      </c>
      <c r="V904" s="44"/>
    </row>
    <row r="905" spans="1:22" x14ac:dyDescent="0.25">
      <c r="A905" s="59">
        <v>2015</v>
      </c>
      <c r="B905" s="59" t="s">
        <v>360</v>
      </c>
      <c r="C905" s="59" t="s">
        <v>228</v>
      </c>
      <c r="D905" s="60">
        <v>6718</v>
      </c>
      <c r="E905" s="60">
        <v>6232</v>
      </c>
      <c r="F905" s="60">
        <v>464</v>
      </c>
      <c r="G905" s="60">
        <v>144</v>
      </c>
      <c r="H905" s="60">
        <v>5948</v>
      </c>
      <c r="I905" s="60">
        <v>26</v>
      </c>
      <c r="J905" s="60">
        <v>115</v>
      </c>
      <c r="K905" s="60">
        <v>171</v>
      </c>
      <c r="L905" s="60">
        <v>128</v>
      </c>
      <c r="M905" s="60">
        <v>29</v>
      </c>
      <c r="N905" s="60">
        <v>24</v>
      </c>
      <c r="O905" s="60">
        <v>111</v>
      </c>
      <c r="P905" s="60">
        <v>61</v>
      </c>
      <c r="Q905" s="60">
        <v>365</v>
      </c>
      <c r="R905" s="59" t="s">
        <v>112</v>
      </c>
      <c r="S905" s="61" t="s">
        <v>361</v>
      </c>
      <c r="T905" s="50">
        <f t="shared" si="29"/>
        <v>2.419163298967332</v>
      </c>
      <c r="U905" s="51">
        <f t="shared" si="30"/>
        <v>0.20485474815655366</v>
      </c>
      <c r="V905" s="44"/>
    </row>
    <row r="906" spans="1:22" x14ac:dyDescent="0.25">
      <c r="A906" s="47">
        <v>2016</v>
      </c>
      <c r="B906" s="47" t="s">
        <v>360</v>
      </c>
      <c r="C906" s="47" t="s">
        <v>228</v>
      </c>
      <c r="D906" s="55">
        <v>6939</v>
      </c>
      <c r="E906" s="55">
        <v>6539</v>
      </c>
      <c r="F906" s="55">
        <v>376</v>
      </c>
      <c r="G906" s="55">
        <v>122</v>
      </c>
      <c r="H906" s="55">
        <v>6311</v>
      </c>
      <c r="I906" s="55">
        <v>5</v>
      </c>
      <c r="J906" s="55">
        <v>101</v>
      </c>
      <c r="K906" s="55">
        <v>152</v>
      </c>
      <c r="L906" s="55">
        <v>116</v>
      </c>
      <c r="M906" s="55">
        <v>9</v>
      </c>
      <c r="N906" s="55">
        <v>6</v>
      </c>
      <c r="O906" s="55">
        <v>94</v>
      </c>
      <c r="P906" s="55">
        <v>62</v>
      </c>
      <c r="Q906" s="55">
        <v>366</v>
      </c>
      <c r="R906" s="47" t="s">
        <v>112</v>
      </c>
      <c r="S906" s="56" t="s">
        <v>361</v>
      </c>
      <c r="T906" s="50">
        <f t="shared" si="29"/>
        <v>2.157067877569629</v>
      </c>
      <c r="U906" s="51">
        <f t="shared" si="30"/>
        <v>0.14801799775882793</v>
      </c>
      <c r="V906" s="44"/>
    </row>
    <row r="907" spans="1:22" x14ac:dyDescent="0.25">
      <c r="A907" s="47">
        <v>2017</v>
      </c>
      <c r="B907" s="47" t="s">
        <v>360</v>
      </c>
      <c r="C907" s="47" t="s">
        <v>228</v>
      </c>
      <c r="D907" s="55">
        <v>7159</v>
      </c>
      <c r="E907" s="55">
        <v>6744</v>
      </c>
      <c r="F907" s="55">
        <v>392</v>
      </c>
      <c r="G907" s="55">
        <v>119</v>
      </c>
      <c r="H907" s="55">
        <v>6515</v>
      </c>
      <c r="I907" s="55">
        <v>7</v>
      </c>
      <c r="J907" s="55">
        <v>104</v>
      </c>
      <c r="K907" s="55">
        <v>154</v>
      </c>
      <c r="L907" s="55">
        <v>118</v>
      </c>
      <c r="M907" s="55">
        <v>12</v>
      </c>
      <c r="N907" s="55">
        <v>8</v>
      </c>
      <c r="O907" s="55">
        <v>100</v>
      </c>
      <c r="P907" s="55">
        <v>62</v>
      </c>
      <c r="Q907" s="55">
        <v>365</v>
      </c>
      <c r="R907" s="47" t="s">
        <v>112</v>
      </c>
      <c r="S907" s="56" t="s">
        <v>361</v>
      </c>
      <c r="T907" s="50">
        <f t="shared" si="29"/>
        <v>2.1968678190270245</v>
      </c>
      <c r="U907" s="51">
        <f t="shared" si="30"/>
        <v>0.15716392377319333</v>
      </c>
      <c r="V907" s="44"/>
    </row>
    <row r="908" spans="1:22" x14ac:dyDescent="0.25">
      <c r="A908" s="59">
        <v>2018</v>
      </c>
      <c r="B908" s="59" t="s">
        <v>360</v>
      </c>
      <c r="C908" s="59" t="s">
        <v>228</v>
      </c>
      <c r="D908" s="60">
        <v>4822</v>
      </c>
      <c r="E908" s="60">
        <v>2584</v>
      </c>
      <c r="F908" s="60">
        <v>128</v>
      </c>
      <c r="G908" s="60">
        <v>30</v>
      </c>
      <c r="H908" s="60">
        <v>2516</v>
      </c>
      <c r="I908" s="60">
        <v>2</v>
      </c>
      <c r="J908" s="60">
        <v>37</v>
      </c>
      <c r="K908" s="60">
        <v>39</v>
      </c>
      <c r="L908" s="60">
        <v>32</v>
      </c>
      <c r="M908" s="60">
        <v>3</v>
      </c>
      <c r="N908" s="60">
        <v>3</v>
      </c>
      <c r="O908" s="60">
        <v>51</v>
      </c>
      <c r="P908" s="60">
        <v>26</v>
      </c>
      <c r="Q908" s="60">
        <v>365</v>
      </c>
      <c r="R908" s="59" t="s">
        <v>112</v>
      </c>
      <c r="S908" s="61" t="s">
        <v>361</v>
      </c>
      <c r="T908" s="50">
        <f t="shared" si="29"/>
        <v>2.1702246856689453</v>
      </c>
      <c r="U908" s="51">
        <f t="shared" si="30"/>
        <v>5.0696448657226563E-2</v>
      </c>
      <c r="V908" s="44"/>
    </row>
    <row r="909" spans="1:22" x14ac:dyDescent="0.25">
      <c r="A909" s="59">
        <v>2020</v>
      </c>
      <c r="B909" s="59" t="s">
        <v>360</v>
      </c>
      <c r="C909" s="59" t="s">
        <v>228</v>
      </c>
      <c r="D909" s="60">
        <v>2892</v>
      </c>
      <c r="E909" s="60">
        <v>2726</v>
      </c>
      <c r="F909" s="60">
        <v>160</v>
      </c>
      <c r="G909" s="60">
        <v>78</v>
      </c>
      <c r="H909" s="60">
        <v>2458</v>
      </c>
      <c r="I909" s="60">
        <v>17</v>
      </c>
      <c r="J909" s="60">
        <v>172</v>
      </c>
      <c r="K909" s="60">
        <v>33</v>
      </c>
      <c r="L909" s="60">
        <v>35</v>
      </c>
      <c r="M909" s="60">
        <v>2</v>
      </c>
      <c r="N909" s="60">
        <v>10</v>
      </c>
      <c r="O909" s="60">
        <v>81</v>
      </c>
      <c r="P909" s="60">
        <v>29</v>
      </c>
      <c r="Q909" s="60">
        <v>342</v>
      </c>
      <c r="R909" s="59" t="s">
        <v>112</v>
      </c>
      <c r="S909" s="61" t="s">
        <v>361</v>
      </c>
      <c r="T909" s="50">
        <f t="shared" si="29"/>
        <v>2.3338881669133347</v>
      </c>
      <c r="U909" s="51">
        <f t="shared" si="30"/>
        <v>6.8149534473869358E-2</v>
      </c>
      <c r="V909" s="44"/>
    </row>
    <row r="910" spans="1:22" x14ac:dyDescent="0.25">
      <c r="A910" s="59">
        <v>2021</v>
      </c>
      <c r="B910" s="59" t="s">
        <v>360</v>
      </c>
      <c r="C910" s="59" t="s">
        <v>228</v>
      </c>
      <c r="D910" s="60">
        <v>5570</v>
      </c>
      <c r="E910" s="60">
        <v>5281</v>
      </c>
      <c r="F910" s="60">
        <v>279</v>
      </c>
      <c r="G910" s="60">
        <v>144</v>
      </c>
      <c r="H910" s="60">
        <v>4755</v>
      </c>
      <c r="I910" s="60">
        <v>35</v>
      </c>
      <c r="J910" s="60">
        <v>348</v>
      </c>
      <c r="K910" s="60">
        <v>56</v>
      </c>
      <c r="L910" s="60">
        <v>58</v>
      </c>
      <c r="M910" s="60">
        <v>5</v>
      </c>
      <c r="N910" s="60">
        <v>18</v>
      </c>
      <c r="O910" s="60">
        <v>142</v>
      </c>
      <c r="P910" s="60">
        <v>48</v>
      </c>
      <c r="Q910" s="60">
        <v>365</v>
      </c>
      <c r="R910" s="59" t="s">
        <v>112</v>
      </c>
      <c r="S910" s="61" t="s">
        <v>361</v>
      </c>
      <c r="T910" s="50">
        <f t="shared" si="29"/>
        <v>2.3486846420670924</v>
      </c>
      <c r="U910" s="51">
        <f t="shared" si="30"/>
        <v>0.11958915026245118</v>
      </c>
      <c r="V910" s="44"/>
    </row>
    <row r="911" spans="1:22" x14ac:dyDescent="0.25">
      <c r="A911" s="59">
        <v>2022</v>
      </c>
      <c r="B911" s="59" t="s">
        <v>360</v>
      </c>
      <c r="C911" s="59" t="s">
        <v>228</v>
      </c>
      <c r="D911" s="60">
        <v>6847</v>
      </c>
      <c r="E911" s="60">
        <v>6552</v>
      </c>
      <c r="F911" s="60">
        <v>285</v>
      </c>
      <c r="G911" s="60">
        <v>166</v>
      </c>
      <c r="H911" s="60">
        <v>5917</v>
      </c>
      <c r="I911" s="60">
        <v>42</v>
      </c>
      <c r="J911" s="60">
        <v>428</v>
      </c>
      <c r="K911" s="60">
        <v>54</v>
      </c>
      <c r="L911" s="60">
        <v>49</v>
      </c>
      <c r="M911" s="60">
        <v>6</v>
      </c>
      <c r="N911" s="60">
        <v>23</v>
      </c>
      <c r="O911" s="60">
        <v>153</v>
      </c>
      <c r="P911" s="60">
        <v>51</v>
      </c>
      <c r="Q911" s="60">
        <v>365</v>
      </c>
      <c r="R911" s="59" t="s">
        <v>112</v>
      </c>
      <c r="S911" s="61" t="s">
        <v>361</v>
      </c>
      <c r="T911" s="50">
        <f t="shared" si="29"/>
        <v>2.369735064590186</v>
      </c>
      <c r="U911" s="51">
        <f t="shared" si="30"/>
        <v>0.12325584504699705</v>
      </c>
      <c r="V911" s="44"/>
    </row>
    <row r="912" spans="1:22" ht="13.8" thickBot="1" x14ac:dyDescent="0.3">
      <c r="A912" s="66">
        <v>2023</v>
      </c>
      <c r="B912" s="66" t="s">
        <v>360</v>
      </c>
      <c r="C912" s="66" t="s">
        <v>228</v>
      </c>
      <c r="D912" s="67">
        <v>7226</v>
      </c>
      <c r="E912" s="67">
        <v>6890</v>
      </c>
      <c r="F912" s="67">
        <v>325</v>
      </c>
      <c r="G912" s="67">
        <v>171</v>
      </c>
      <c r="H912" s="67">
        <v>6217</v>
      </c>
      <c r="I912" s="67">
        <v>45</v>
      </c>
      <c r="J912" s="67">
        <v>458</v>
      </c>
      <c r="K912" s="67">
        <v>65</v>
      </c>
      <c r="L912" s="67">
        <v>56</v>
      </c>
      <c r="M912" s="67">
        <v>8</v>
      </c>
      <c r="N912" s="67">
        <v>27</v>
      </c>
      <c r="O912" s="67">
        <v>170</v>
      </c>
      <c r="P912" s="67">
        <v>51</v>
      </c>
      <c r="Q912" s="67">
        <v>364</v>
      </c>
      <c r="R912" s="66" t="s">
        <v>112</v>
      </c>
      <c r="S912" s="68" t="s">
        <v>361</v>
      </c>
      <c r="T912" s="50">
        <f t="shared" si="29"/>
        <v>2.381049999400882</v>
      </c>
      <c r="U912" s="51">
        <f t="shared" si="30"/>
        <v>0.1412260280894648</v>
      </c>
      <c r="V912" s="44"/>
    </row>
    <row r="913" spans="1:22" x14ac:dyDescent="0.25">
      <c r="A913" s="46">
        <v>2002</v>
      </c>
      <c r="B913" s="46" t="s">
        <v>362</v>
      </c>
      <c r="C913" s="46" t="s">
        <v>228</v>
      </c>
      <c r="D913" s="48">
        <v>2381</v>
      </c>
      <c r="E913" s="48">
        <v>2315</v>
      </c>
      <c r="F913" s="48">
        <v>66</v>
      </c>
      <c r="G913" s="48">
        <v>482</v>
      </c>
      <c r="H913" s="48">
        <v>1769</v>
      </c>
      <c r="I913" s="48">
        <v>7</v>
      </c>
      <c r="J913" s="48">
        <v>56</v>
      </c>
      <c r="K913" s="48">
        <v>38</v>
      </c>
      <c r="L913" s="48">
        <v>14</v>
      </c>
      <c r="M913" s="48">
        <v>0</v>
      </c>
      <c r="N913" s="48">
        <v>2</v>
      </c>
      <c r="O913" s="48">
        <v>11</v>
      </c>
      <c r="P913" s="48">
        <v>44</v>
      </c>
      <c r="Q913" s="48">
        <v>365</v>
      </c>
      <c r="R913" s="46" t="s">
        <v>363</v>
      </c>
      <c r="S913" s="49" t="s">
        <v>364</v>
      </c>
      <c r="T913" s="50">
        <f t="shared" si="29"/>
        <v>1.7779807316706724</v>
      </c>
      <c r="U913" s="51">
        <f t="shared" si="30"/>
        <v>2.1415777912973246E-2</v>
      </c>
      <c r="V913" s="52">
        <f>IF(SLOPE(U913:U934,A913:A934)&gt;0,SLOPE(U913:U934,A913:A934),0)</f>
        <v>0</v>
      </c>
    </row>
    <row r="914" spans="1:22" x14ac:dyDescent="0.25">
      <c r="A914" s="47">
        <v>2003</v>
      </c>
      <c r="B914" s="47" t="s">
        <v>362</v>
      </c>
      <c r="C914" s="47" t="s">
        <v>228</v>
      </c>
      <c r="D914" s="55">
        <v>2455</v>
      </c>
      <c r="E914" s="55">
        <v>2391</v>
      </c>
      <c r="F914" s="55">
        <v>64</v>
      </c>
      <c r="G914" s="55">
        <v>470</v>
      </c>
      <c r="H914" s="55">
        <v>1847</v>
      </c>
      <c r="I914" s="55">
        <v>8</v>
      </c>
      <c r="J914" s="55">
        <v>67</v>
      </c>
      <c r="K914" s="55">
        <v>39</v>
      </c>
      <c r="L914" s="55">
        <v>12</v>
      </c>
      <c r="M914" s="55">
        <v>0</v>
      </c>
      <c r="N914" s="55">
        <v>2</v>
      </c>
      <c r="O914" s="55">
        <v>10</v>
      </c>
      <c r="P914" s="55">
        <v>44</v>
      </c>
      <c r="Q914" s="55">
        <v>365</v>
      </c>
      <c r="R914" s="47" t="s">
        <v>363</v>
      </c>
      <c r="S914" s="56" t="s">
        <v>364</v>
      </c>
      <c r="T914" s="50">
        <f t="shared" si="29"/>
        <v>1.6989772445436511</v>
      </c>
      <c r="U914" s="51">
        <f t="shared" si="30"/>
        <v>1.9844054216269842E-2</v>
      </c>
      <c r="V914" s="44"/>
    </row>
    <row r="915" spans="1:22" x14ac:dyDescent="0.25">
      <c r="A915" s="47">
        <v>2004</v>
      </c>
      <c r="B915" s="47" t="s">
        <v>362</v>
      </c>
      <c r="C915" s="47" t="s">
        <v>228</v>
      </c>
      <c r="D915" s="55">
        <v>2097</v>
      </c>
      <c r="E915" s="55">
        <v>2037</v>
      </c>
      <c r="F915" s="55">
        <v>60</v>
      </c>
      <c r="G915" s="55">
        <v>345</v>
      </c>
      <c r="H915" s="55">
        <v>1621</v>
      </c>
      <c r="I915" s="55">
        <v>7</v>
      </c>
      <c r="J915" s="55">
        <v>64</v>
      </c>
      <c r="K915" s="55">
        <v>38</v>
      </c>
      <c r="L915" s="55">
        <v>10</v>
      </c>
      <c r="M915" s="55">
        <v>0</v>
      </c>
      <c r="N915" s="55">
        <v>2</v>
      </c>
      <c r="O915" s="55">
        <v>10</v>
      </c>
      <c r="P915" s="55">
        <v>44</v>
      </c>
      <c r="Q915" s="55">
        <v>366</v>
      </c>
      <c r="R915" s="47" t="s">
        <v>363</v>
      </c>
      <c r="S915" s="56" t="s">
        <v>364</v>
      </c>
      <c r="T915" s="50">
        <f t="shared" si="29"/>
        <v>1.6445680745442708</v>
      </c>
      <c r="U915" s="51">
        <f t="shared" si="30"/>
        <v>1.8008020416259766E-2</v>
      </c>
      <c r="V915" s="44"/>
    </row>
    <row r="916" spans="1:22" x14ac:dyDescent="0.25">
      <c r="A916" s="47">
        <v>2005</v>
      </c>
      <c r="B916" s="47" t="s">
        <v>362</v>
      </c>
      <c r="C916" s="47" t="s">
        <v>228</v>
      </c>
      <c r="D916" s="55">
        <v>2256</v>
      </c>
      <c r="E916" s="55">
        <v>2195</v>
      </c>
      <c r="F916" s="55">
        <v>61</v>
      </c>
      <c r="G916" s="55">
        <v>357</v>
      </c>
      <c r="H916" s="55">
        <v>1755</v>
      </c>
      <c r="I916" s="55">
        <v>9</v>
      </c>
      <c r="J916" s="55">
        <v>75</v>
      </c>
      <c r="K916" s="55">
        <v>39</v>
      </c>
      <c r="L916" s="55">
        <v>10</v>
      </c>
      <c r="M916" s="55">
        <v>0</v>
      </c>
      <c r="N916" s="55">
        <v>3</v>
      </c>
      <c r="O916" s="55">
        <v>9</v>
      </c>
      <c r="P916" s="55">
        <v>45</v>
      </c>
      <c r="Q916" s="55">
        <v>365</v>
      </c>
      <c r="R916" s="47" t="s">
        <v>363</v>
      </c>
      <c r="S916" s="56" t="s">
        <v>364</v>
      </c>
      <c r="T916" s="50">
        <f t="shared" si="29"/>
        <v>1.7024528928662903</v>
      </c>
      <c r="U916" s="51">
        <f t="shared" si="30"/>
        <v>1.8952556829833975E-2</v>
      </c>
      <c r="V916" s="44"/>
    </row>
    <row r="917" spans="1:22" x14ac:dyDescent="0.25">
      <c r="A917" s="47">
        <v>2006</v>
      </c>
      <c r="B917" s="47" t="s">
        <v>362</v>
      </c>
      <c r="C917" s="47" t="s">
        <v>228</v>
      </c>
      <c r="D917" s="55">
        <v>2139</v>
      </c>
      <c r="E917" s="55">
        <v>2071</v>
      </c>
      <c r="F917" s="55">
        <v>68</v>
      </c>
      <c r="G917" s="55">
        <v>350</v>
      </c>
      <c r="H917" s="55">
        <v>1635</v>
      </c>
      <c r="I917" s="55">
        <v>9</v>
      </c>
      <c r="J917" s="55">
        <v>77</v>
      </c>
      <c r="K917" s="55">
        <v>43</v>
      </c>
      <c r="L917" s="55">
        <v>11</v>
      </c>
      <c r="M917" s="55">
        <v>1</v>
      </c>
      <c r="N917" s="55">
        <v>3</v>
      </c>
      <c r="O917" s="55">
        <v>11</v>
      </c>
      <c r="P917" s="55">
        <v>45</v>
      </c>
      <c r="Q917" s="55">
        <v>365</v>
      </c>
      <c r="R917" s="47" t="s">
        <v>363</v>
      </c>
      <c r="S917" s="56" t="s">
        <v>364</v>
      </c>
      <c r="T917" s="50">
        <f t="shared" si="29"/>
        <v>1.7345642797497736</v>
      </c>
      <c r="U917" s="51">
        <f t="shared" si="30"/>
        <v>2.1525942711694689E-2</v>
      </c>
      <c r="V917" s="44"/>
    </row>
    <row r="918" spans="1:22" x14ac:dyDescent="0.25">
      <c r="A918" s="59">
        <v>2007</v>
      </c>
      <c r="B918" s="59" t="s">
        <v>362</v>
      </c>
      <c r="C918" s="59" t="s">
        <v>228</v>
      </c>
      <c r="D918" s="60">
        <v>2221</v>
      </c>
      <c r="E918" s="60">
        <v>2155</v>
      </c>
      <c r="F918" s="60">
        <v>66</v>
      </c>
      <c r="G918" s="60">
        <v>361</v>
      </c>
      <c r="H918" s="60">
        <v>1699</v>
      </c>
      <c r="I918" s="60">
        <v>9</v>
      </c>
      <c r="J918" s="60">
        <v>86</v>
      </c>
      <c r="K918" s="60">
        <v>39</v>
      </c>
      <c r="L918" s="60">
        <v>10</v>
      </c>
      <c r="M918" s="60">
        <v>1</v>
      </c>
      <c r="N918" s="60">
        <v>3</v>
      </c>
      <c r="O918" s="60">
        <v>14</v>
      </c>
      <c r="P918" s="60">
        <v>45</v>
      </c>
      <c r="Q918" s="60">
        <v>349</v>
      </c>
      <c r="R918" s="59" t="s">
        <v>363</v>
      </c>
      <c r="S918" s="61" t="s">
        <v>364</v>
      </c>
      <c r="T918" s="50">
        <f t="shared" si="29"/>
        <v>1.7617907897038243</v>
      </c>
      <c r="U918" s="51">
        <f t="shared" si="30"/>
        <v>2.1220770061982561E-2</v>
      </c>
      <c r="V918" s="44"/>
    </row>
    <row r="919" spans="1:22" x14ac:dyDescent="0.25">
      <c r="A919" s="47">
        <v>2008</v>
      </c>
      <c r="B919" s="47" t="s">
        <v>362</v>
      </c>
      <c r="C919" s="47" t="s">
        <v>228</v>
      </c>
      <c r="D919" s="55">
        <v>1993</v>
      </c>
      <c r="E919" s="55">
        <v>1934</v>
      </c>
      <c r="F919" s="55">
        <v>59</v>
      </c>
      <c r="G919" s="55">
        <v>338</v>
      </c>
      <c r="H919" s="55">
        <v>1506</v>
      </c>
      <c r="I919" s="55">
        <v>8</v>
      </c>
      <c r="J919" s="55">
        <v>83</v>
      </c>
      <c r="K919" s="55">
        <v>35</v>
      </c>
      <c r="L919" s="55">
        <v>9</v>
      </c>
      <c r="M919" s="55">
        <v>1</v>
      </c>
      <c r="N919" s="55">
        <v>3</v>
      </c>
      <c r="O919" s="55">
        <v>11</v>
      </c>
      <c r="P919" s="55">
        <v>44</v>
      </c>
      <c r="Q919" s="55">
        <v>366</v>
      </c>
      <c r="R919" s="47" t="s">
        <v>363</v>
      </c>
      <c r="S919" s="56" t="s">
        <v>364</v>
      </c>
      <c r="T919" s="50">
        <f t="shared" si="29"/>
        <v>1.7909409965903074</v>
      </c>
      <c r="U919" s="51">
        <f t="shared" si="30"/>
        <v>1.9283957180786133E-2</v>
      </c>
      <c r="V919" s="44"/>
    </row>
    <row r="920" spans="1:22" x14ac:dyDescent="0.25">
      <c r="A920" s="59">
        <v>2009</v>
      </c>
      <c r="B920" s="59" t="s">
        <v>362</v>
      </c>
      <c r="C920" s="59" t="s">
        <v>228</v>
      </c>
      <c r="D920" s="60">
        <v>2023</v>
      </c>
      <c r="E920" s="60">
        <v>1972</v>
      </c>
      <c r="F920" s="60">
        <v>51</v>
      </c>
      <c r="G920" s="60">
        <v>373</v>
      </c>
      <c r="H920" s="60">
        <v>1509</v>
      </c>
      <c r="I920" s="60">
        <v>5</v>
      </c>
      <c r="J920" s="60">
        <v>85</v>
      </c>
      <c r="K920" s="60">
        <v>34</v>
      </c>
      <c r="L920" s="60">
        <v>6</v>
      </c>
      <c r="M920" s="60">
        <v>1</v>
      </c>
      <c r="N920" s="60">
        <v>3</v>
      </c>
      <c r="O920" s="60">
        <v>8</v>
      </c>
      <c r="P920" s="60">
        <v>44</v>
      </c>
      <c r="Q920" s="60">
        <v>365</v>
      </c>
      <c r="R920" s="59" t="s">
        <v>363</v>
      </c>
      <c r="S920" s="61" t="s">
        <v>364</v>
      </c>
      <c r="T920" s="50">
        <f t="shared" si="29"/>
        <v>1.6954361196664669</v>
      </c>
      <c r="U920" s="51">
        <f t="shared" si="30"/>
        <v>1.578027168379564E-2</v>
      </c>
      <c r="V920" s="44"/>
    </row>
    <row r="921" spans="1:22" x14ac:dyDescent="0.25">
      <c r="A921" s="47">
        <v>2010</v>
      </c>
      <c r="B921" s="47" t="s">
        <v>362</v>
      </c>
      <c r="C921" s="47" t="s">
        <v>228</v>
      </c>
      <c r="D921" s="55">
        <v>2066</v>
      </c>
      <c r="E921" s="55">
        <v>2000</v>
      </c>
      <c r="F921" s="55">
        <v>66</v>
      </c>
      <c r="G921" s="55">
        <v>348</v>
      </c>
      <c r="H921" s="55">
        <v>1540</v>
      </c>
      <c r="I921" s="55">
        <v>5</v>
      </c>
      <c r="J921" s="55">
        <v>107</v>
      </c>
      <c r="K921" s="55">
        <v>43</v>
      </c>
      <c r="L921" s="55">
        <v>10</v>
      </c>
      <c r="M921" s="55">
        <v>1</v>
      </c>
      <c r="N921" s="55">
        <v>3</v>
      </c>
      <c r="O921" s="55">
        <v>9</v>
      </c>
      <c r="P921" s="55">
        <v>44</v>
      </c>
      <c r="Q921" s="55">
        <v>365</v>
      </c>
      <c r="R921" s="47" t="s">
        <v>363</v>
      </c>
      <c r="S921" s="56" t="s">
        <v>364</v>
      </c>
      <c r="T921" s="50">
        <f t="shared" si="29"/>
        <v>1.7019974032315339</v>
      </c>
      <c r="U921" s="51">
        <f t="shared" si="30"/>
        <v>2.0500558721923825E-2</v>
      </c>
      <c r="V921" s="44"/>
    </row>
    <row r="922" spans="1:22" x14ac:dyDescent="0.25">
      <c r="A922" s="47">
        <v>2011</v>
      </c>
      <c r="B922" s="47" t="s">
        <v>362</v>
      </c>
      <c r="C922" s="47" t="s">
        <v>228</v>
      </c>
      <c r="D922" s="55">
        <v>2124</v>
      </c>
      <c r="E922" s="55">
        <v>2064</v>
      </c>
      <c r="F922" s="55">
        <v>60</v>
      </c>
      <c r="G922" s="55">
        <v>374</v>
      </c>
      <c r="H922" s="55">
        <v>1578</v>
      </c>
      <c r="I922" s="55">
        <v>5</v>
      </c>
      <c r="J922" s="55">
        <v>107</v>
      </c>
      <c r="K922" s="55">
        <v>38</v>
      </c>
      <c r="L922" s="55">
        <v>8</v>
      </c>
      <c r="M922" s="55">
        <v>1</v>
      </c>
      <c r="N922" s="55">
        <v>4</v>
      </c>
      <c r="O922" s="55">
        <v>9</v>
      </c>
      <c r="P922" s="55">
        <v>51</v>
      </c>
      <c r="Q922" s="55">
        <v>365</v>
      </c>
      <c r="R922" s="47" t="s">
        <v>363</v>
      </c>
      <c r="S922" s="56" t="s">
        <v>364</v>
      </c>
      <c r="T922" s="50">
        <f t="shared" si="29"/>
        <v>1.7815459798177082</v>
      </c>
      <c r="U922" s="51">
        <f t="shared" si="30"/>
        <v>1.9507928479003903E-2</v>
      </c>
      <c r="V922" s="44"/>
    </row>
    <row r="923" spans="1:22" x14ac:dyDescent="0.25">
      <c r="A923" s="47">
        <v>2012</v>
      </c>
      <c r="B923" s="47" t="s">
        <v>362</v>
      </c>
      <c r="C923" s="47" t="s">
        <v>228</v>
      </c>
      <c r="D923" s="55">
        <v>1919</v>
      </c>
      <c r="E923" s="55">
        <v>1861</v>
      </c>
      <c r="F923" s="55">
        <v>59</v>
      </c>
      <c r="G923" s="55">
        <v>333</v>
      </c>
      <c r="H923" s="55">
        <v>1420</v>
      </c>
      <c r="I923" s="55">
        <v>5</v>
      </c>
      <c r="J923" s="55">
        <v>103</v>
      </c>
      <c r="K923" s="55">
        <v>39</v>
      </c>
      <c r="L923" s="55">
        <v>8</v>
      </c>
      <c r="M923" s="55">
        <v>1</v>
      </c>
      <c r="N923" s="55">
        <v>3</v>
      </c>
      <c r="O923" s="55">
        <v>8</v>
      </c>
      <c r="P923" s="55">
        <v>60</v>
      </c>
      <c r="Q923" s="55">
        <v>366</v>
      </c>
      <c r="R923" s="47" t="s">
        <v>363</v>
      </c>
      <c r="S923" s="56" t="s">
        <v>364</v>
      </c>
      <c r="T923" s="50">
        <f t="shared" si="29"/>
        <v>1.6908011122881355</v>
      </c>
      <c r="U923" s="51">
        <f t="shared" si="30"/>
        <v>1.8205700976562496E-2</v>
      </c>
      <c r="V923" s="44"/>
    </row>
    <row r="924" spans="1:22" x14ac:dyDescent="0.25">
      <c r="A924" s="59">
        <v>2013</v>
      </c>
      <c r="B924" s="59" t="s">
        <v>362</v>
      </c>
      <c r="C924" s="59" t="s">
        <v>228</v>
      </c>
      <c r="D924" s="60">
        <v>1809</v>
      </c>
      <c r="E924" s="60">
        <v>1747</v>
      </c>
      <c r="F924" s="60">
        <v>62</v>
      </c>
      <c r="G924" s="60">
        <v>315</v>
      </c>
      <c r="H924" s="60">
        <v>1327</v>
      </c>
      <c r="I924" s="60">
        <v>5</v>
      </c>
      <c r="J924" s="60">
        <v>101</v>
      </c>
      <c r="K924" s="60">
        <v>38</v>
      </c>
      <c r="L924" s="60">
        <v>9</v>
      </c>
      <c r="M924" s="60">
        <v>1</v>
      </c>
      <c r="N924" s="60">
        <v>3</v>
      </c>
      <c r="O924" s="60">
        <v>11</v>
      </c>
      <c r="P924" s="60">
        <v>57</v>
      </c>
      <c r="Q924" s="60">
        <v>365</v>
      </c>
      <c r="R924" s="59" t="s">
        <v>363</v>
      </c>
      <c r="S924" s="61" t="s">
        <v>364</v>
      </c>
      <c r="T924" s="50">
        <f t="shared" si="29"/>
        <v>1.7433927080708163</v>
      </c>
      <c r="U924" s="51">
        <f t="shared" si="30"/>
        <v>1.9726488491821289E-2</v>
      </c>
      <c r="V924" s="44"/>
    </row>
    <row r="925" spans="1:22" x14ac:dyDescent="0.25">
      <c r="A925" s="47">
        <v>2014</v>
      </c>
      <c r="B925" s="47" t="s">
        <v>362</v>
      </c>
      <c r="C925" s="47" t="s">
        <v>228</v>
      </c>
      <c r="D925" s="55">
        <v>1671</v>
      </c>
      <c r="E925" s="55">
        <v>1623</v>
      </c>
      <c r="F925" s="55">
        <v>48</v>
      </c>
      <c r="G925" s="55">
        <v>303</v>
      </c>
      <c r="H925" s="55">
        <v>1222</v>
      </c>
      <c r="I925" s="55">
        <v>5</v>
      </c>
      <c r="J925" s="55">
        <v>93</v>
      </c>
      <c r="K925" s="55">
        <v>30</v>
      </c>
      <c r="L925" s="55">
        <v>6</v>
      </c>
      <c r="M925" s="55">
        <v>1</v>
      </c>
      <c r="N925" s="55">
        <v>3</v>
      </c>
      <c r="O925" s="55">
        <v>8</v>
      </c>
      <c r="P925" s="55">
        <v>50</v>
      </c>
      <c r="Q925" s="55">
        <v>365</v>
      </c>
      <c r="R925" s="47" t="s">
        <v>363</v>
      </c>
      <c r="S925" s="56" t="s">
        <v>364</v>
      </c>
      <c r="T925" s="50">
        <f t="shared" si="29"/>
        <v>1.7693660990397135</v>
      </c>
      <c r="U925" s="51">
        <f t="shared" si="30"/>
        <v>1.549964702758789E-2</v>
      </c>
      <c r="V925" s="44"/>
    </row>
    <row r="926" spans="1:22" x14ac:dyDescent="0.25">
      <c r="A926" s="47">
        <v>2015</v>
      </c>
      <c r="B926" s="47" t="s">
        <v>362</v>
      </c>
      <c r="C926" s="47" t="s">
        <v>228</v>
      </c>
      <c r="D926" s="55">
        <v>2003</v>
      </c>
      <c r="E926" s="55">
        <v>1948</v>
      </c>
      <c r="F926" s="55">
        <v>55</v>
      </c>
      <c r="G926" s="55">
        <v>351</v>
      </c>
      <c r="H926" s="55">
        <v>1477</v>
      </c>
      <c r="I926" s="55">
        <v>6</v>
      </c>
      <c r="J926" s="55">
        <v>114</v>
      </c>
      <c r="K926" s="55">
        <v>37</v>
      </c>
      <c r="L926" s="55">
        <v>8</v>
      </c>
      <c r="M926" s="55">
        <v>1</v>
      </c>
      <c r="N926" s="55">
        <v>3</v>
      </c>
      <c r="O926" s="55">
        <v>8</v>
      </c>
      <c r="P926" s="55">
        <v>51</v>
      </c>
      <c r="Q926" s="55">
        <v>365</v>
      </c>
      <c r="R926" s="47" t="s">
        <v>363</v>
      </c>
      <c r="S926" s="56" t="s">
        <v>364</v>
      </c>
      <c r="T926" s="50">
        <f t="shared" si="29"/>
        <v>1.7217668928179821</v>
      </c>
      <c r="U926" s="51">
        <f t="shared" si="30"/>
        <v>1.7282235186660493E-2</v>
      </c>
      <c r="V926" s="44"/>
    </row>
    <row r="927" spans="1:22" x14ac:dyDescent="0.25">
      <c r="A927" s="47">
        <v>2016</v>
      </c>
      <c r="B927" s="47" t="s">
        <v>362</v>
      </c>
      <c r="C927" s="47" t="s">
        <v>228</v>
      </c>
      <c r="D927" s="55">
        <v>2090</v>
      </c>
      <c r="E927" s="55">
        <v>2033</v>
      </c>
      <c r="F927" s="55">
        <v>58</v>
      </c>
      <c r="G927" s="55">
        <v>366</v>
      </c>
      <c r="H927" s="55">
        <v>1535</v>
      </c>
      <c r="I927" s="55">
        <v>6</v>
      </c>
      <c r="J927" s="55">
        <v>126</v>
      </c>
      <c r="K927" s="55">
        <v>37</v>
      </c>
      <c r="L927" s="55">
        <v>8</v>
      </c>
      <c r="M927" s="55">
        <v>1</v>
      </c>
      <c r="N927" s="55">
        <v>3</v>
      </c>
      <c r="O927" s="55">
        <v>8</v>
      </c>
      <c r="P927" s="55">
        <v>50</v>
      </c>
      <c r="Q927" s="55">
        <v>366</v>
      </c>
      <c r="R927" s="47" t="s">
        <v>363</v>
      </c>
      <c r="S927" s="56" t="s">
        <v>364</v>
      </c>
      <c r="T927" s="50">
        <f t="shared" si="29"/>
        <v>1.7217668928179821</v>
      </c>
      <c r="U927" s="51">
        <f t="shared" si="30"/>
        <v>1.8224902560478342E-2</v>
      </c>
      <c r="V927" s="44"/>
    </row>
    <row r="928" spans="1:22" x14ac:dyDescent="0.25">
      <c r="A928" s="47">
        <v>2017</v>
      </c>
      <c r="B928" s="47" t="s">
        <v>362</v>
      </c>
      <c r="C928" s="47" t="s">
        <v>228</v>
      </c>
      <c r="D928" s="55">
        <v>2165</v>
      </c>
      <c r="E928" s="55">
        <v>2104</v>
      </c>
      <c r="F928" s="55">
        <v>61</v>
      </c>
      <c r="G928" s="55">
        <v>378</v>
      </c>
      <c r="H928" s="55">
        <v>1586</v>
      </c>
      <c r="I928" s="55">
        <v>7</v>
      </c>
      <c r="J928" s="55">
        <v>133</v>
      </c>
      <c r="K928" s="55">
        <v>39</v>
      </c>
      <c r="L928" s="55">
        <v>9</v>
      </c>
      <c r="M928" s="55">
        <v>1</v>
      </c>
      <c r="N928" s="55">
        <v>4</v>
      </c>
      <c r="O928" s="55">
        <v>8</v>
      </c>
      <c r="P928" s="55">
        <v>50</v>
      </c>
      <c r="Q928" s="55">
        <v>365</v>
      </c>
      <c r="R928" s="47" t="s">
        <v>363</v>
      </c>
      <c r="S928" s="56" t="s">
        <v>364</v>
      </c>
      <c r="T928" s="50">
        <f t="shared" si="29"/>
        <v>1.7981866555135757</v>
      </c>
      <c r="U928" s="51">
        <f t="shared" si="30"/>
        <v>2.0018312942504883E-2</v>
      </c>
      <c r="V928" s="44"/>
    </row>
    <row r="929" spans="1:22" x14ac:dyDescent="0.25">
      <c r="A929" s="47">
        <v>2018</v>
      </c>
      <c r="B929" s="47" t="s">
        <v>362</v>
      </c>
      <c r="C929" s="47" t="s">
        <v>228</v>
      </c>
      <c r="D929" s="55">
        <v>2032</v>
      </c>
      <c r="E929" s="55">
        <v>1975</v>
      </c>
      <c r="F929" s="55">
        <v>56</v>
      </c>
      <c r="G929" s="55">
        <v>364</v>
      </c>
      <c r="H929" s="55">
        <v>1473</v>
      </c>
      <c r="I929" s="55">
        <v>6</v>
      </c>
      <c r="J929" s="55">
        <v>132</v>
      </c>
      <c r="K929" s="55">
        <v>37</v>
      </c>
      <c r="L929" s="55">
        <v>8</v>
      </c>
      <c r="M929" s="55">
        <v>1</v>
      </c>
      <c r="N929" s="55">
        <v>3</v>
      </c>
      <c r="O929" s="55">
        <v>8</v>
      </c>
      <c r="P929" s="55">
        <v>49</v>
      </c>
      <c r="Q929" s="55">
        <v>365</v>
      </c>
      <c r="R929" s="47" t="s">
        <v>363</v>
      </c>
      <c r="S929" s="56" t="s">
        <v>364</v>
      </c>
      <c r="T929" s="50">
        <f t="shared" si="29"/>
        <v>1.7217668928179821</v>
      </c>
      <c r="U929" s="51">
        <f t="shared" si="30"/>
        <v>1.7596457644599776E-2</v>
      </c>
      <c r="V929" s="44"/>
    </row>
    <row r="930" spans="1:22" x14ac:dyDescent="0.25">
      <c r="A930" s="47">
        <v>2019</v>
      </c>
      <c r="B930" s="47" t="s">
        <v>362</v>
      </c>
      <c r="C930" s="47" t="s">
        <v>228</v>
      </c>
      <c r="D930" s="55">
        <v>2172</v>
      </c>
      <c r="E930" s="55">
        <v>2107</v>
      </c>
      <c r="F930" s="55">
        <v>65</v>
      </c>
      <c r="G930" s="55">
        <v>371</v>
      </c>
      <c r="H930" s="55">
        <v>1581</v>
      </c>
      <c r="I930" s="55">
        <v>7</v>
      </c>
      <c r="J930" s="55">
        <v>147</v>
      </c>
      <c r="K930" s="55">
        <v>42</v>
      </c>
      <c r="L930" s="55">
        <v>9</v>
      </c>
      <c r="M930" s="55">
        <v>1</v>
      </c>
      <c r="N930" s="55">
        <v>4</v>
      </c>
      <c r="O930" s="55">
        <v>9</v>
      </c>
      <c r="P930" s="55">
        <v>49</v>
      </c>
      <c r="Q930" s="55">
        <v>365</v>
      </c>
      <c r="R930" s="47" t="s">
        <v>363</v>
      </c>
      <c r="S930" s="56" t="s">
        <v>364</v>
      </c>
      <c r="T930" s="50">
        <f t="shared" si="29"/>
        <v>1.7523456467848559</v>
      </c>
      <c r="U930" s="51">
        <f t="shared" si="30"/>
        <v>2.0787200234985353E-2</v>
      </c>
      <c r="V930" s="44"/>
    </row>
    <row r="931" spans="1:22" x14ac:dyDescent="0.25">
      <c r="A931" s="59">
        <v>2020</v>
      </c>
      <c r="B931" s="59" t="s">
        <v>362</v>
      </c>
      <c r="C931" s="59" t="s">
        <v>228</v>
      </c>
      <c r="D931" s="60">
        <v>1550</v>
      </c>
      <c r="E931" s="60">
        <v>1527</v>
      </c>
      <c r="F931" s="60">
        <v>18</v>
      </c>
      <c r="G931" s="60">
        <v>280</v>
      </c>
      <c r="H931" s="60">
        <v>1146</v>
      </c>
      <c r="I931" s="60">
        <v>5</v>
      </c>
      <c r="J931" s="60">
        <v>96</v>
      </c>
      <c r="K931" s="60">
        <v>11</v>
      </c>
      <c r="L931" s="60">
        <v>2</v>
      </c>
      <c r="M931" s="60">
        <v>0</v>
      </c>
      <c r="N931" s="60">
        <v>2</v>
      </c>
      <c r="O931" s="60">
        <v>3</v>
      </c>
      <c r="P931" s="60">
        <v>48</v>
      </c>
      <c r="Q931" s="60">
        <v>346</v>
      </c>
      <c r="R931" s="59" t="s">
        <v>363</v>
      </c>
      <c r="S931" s="61" t="s">
        <v>364</v>
      </c>
      <c r="T931" s="50">
        <f t="shared" si="29"/>
        <v>1.8955575900607637</v>
      </c>
      <c r="U931" s="51">
        <f t="shared" si="30"/>
        <v>6.2269066833496095E-3</v>
      </c>
      <c r="V931" s="44"/>
    </row>
    <row r="932" spans="1:22" x14ac:dyDescent="0.25">
      <c r="A932" s="59">
        <v>2021</v>
      </c>
      <c r="B932" s="59" t="s">
        <v>362</v>
      </c>
      <c r="C932" s="59" t="s">
        <v>228</v>
      </c>
      <c r="D932" s="60">
        <v>1838</v>
      </c>
      <c r="E932" s="60">
        <v>1808</v>
      </c>
      <c r="F932" s="60">
        <v>25</v>
      </c>
      <c r="G932" s="60">
        <v>319</v>
      </c>
      <c r="H932" s="60">
        <v>1378</v>
      </c>
      <c r="I932" s="60">
        <v>6</v>
      </c>
      <c r="J932" s="60">
        <v>105</v>
      </c>
      <c r="K932" s="60">
        <v>11</v>
      </c>
      <c r="L932" s="60">
        <v>3</v>
      </c>
      <c r="M932" s="60">
        <v>0</v>
      </c>
      <c r="N932" s="60">
        <v>3</v>
      </c>
      <c r="O932" s="60">
        <v>8</v>
      </c>
      <c r="P932" s="60">
        <v>49</v>
      </c>
      <c r="Q932" s="60">
        <v>365</v>
      </c>
      <c r="R932" s="59" t="s">
        <v>363</v>
      </c>
      <c r="S932" s="61" t="s">
        <v>364</v>
      </c>
      <c r="T932" s="50">
        <f t="shared" si="29"/>
        <v>2.1197366699218749</v>
      </c>
      <c r="U932" s="51">
        <f t="shared" si="30"/>
        <v>9.6712985565185535E-3</v>
      </c>
      <c r="V932" s="44"/>
    </row>
    <row r="933" spans="1:22" x14ac:dyDescent="0.25">
      <c r="A933" s="59">
        <v>2022</v>
      </c>
      <c r="B933" s="59" t="s">
        <v>362</v>
      </c>
      <c r="C933" s="59" t="s">
        <v>228</v>
      </c>
      <c r="D933" s="60">
        <v>2452</v>
      </c>
      <c r="E933" s="60">
        <v>2409</v>
      </c>
      <c r="F933" s="60">
        <v>36</v>
      </c>
      <c r="G933" s="60">
        <v>403</v>
      </c>
      <c r="H933" s="60">
        <v>1831</v>
      </c>
      <c r="I933" s="60">
        <v>8</v>
      </c>
      <c r="J933" s="60">
        <v>166</v>
      </c>
      <c r="K933" s="60">
        <v>16</v>
      </c>
      <c r="L933" s="60">
        <v>4</v>
      </c>
      <c r="M933" s="60">
        <v>0</v>
      </c>
      <c r="N933" s="60">
        <v>4</v>
      </c>
      <c r="O933" s="60">
        <v>12</v>
      </c>
      <c r="P933" s="60">
        <v>47</v>
      </c>
      <c r="Q933" s="60">
        <v>365</v>
      </c>
      <c r="R933" s="59" t="s">
        <v>363</v>
      </c>
      <c r="S933" s="61" t="s">
        <v>364</v>
      </c>
      <c r="T933" s="50">
        <f t="shared" si="29"/>
        <v>2.0588868543836805</v>
      </c>
      <c r="U933" s="51">
        <f t="shared" si="30"/>
        <v>1.3526886633300782E-2</v>
      </c>
      <c r="V933" s="44"/>
    </row>
    <row r="934" spans="1:22" ht="13.8" thickBot="1" x14ac:dyDescent="0.3">
      <c r="A934" s="66">
        <v>2023</v>
      </c>
      <c r="B934" s="66" t="s">
        <v>362</v>
      </c>
      <c r="C934" s="66" t="s">
        <v>228</v>
      </c>
      <c r="D934" s="67">
        <v>2503</v>
      </c>
      <c r="E934" s="67">
        <v>2455</v>
      </c>
      <c r="F934" s="67">
        <v>39</v>
      </c>
      <c r="G934" s="67">
        <v>412</v>
      </c>
      <c r="H934" s="67">
        <v>1854</v>
      </c>
      <c r="I934" s="67">
        <v>9</v>
      </c>
      <c r="J934" s="67">
        <v>180</v>
      </c>
      <c r="K934" s="67">
        <v>18</v>
      </c>
      <c r="L934" s="67">
        <v>5</v>
      </c>
      <c r="M934" s="67">
        <v>0</v>
      </c>
      <c r="N934" s="67">
        <v>4</v>
      </c>
      <c r="O934" s="67">
        <v>12</v>
      </c>
      <c r="P934" s="67">
        <v>47</v>
      </c>
      <c r="Q934" s="67">
        <v>364</v>
      </c>
      <c r="R934" s="66" t="s">
        <v>363</v>
      </c>
      <c r="S934" s="68" t="s">
        <v>364</v>
      </c>
      <c r="T934" s="50">
        <f t="shared" si="29"/>
        <v>2.0387969814202727</v>
      </c>
      <c r="U934" s="51">
        <f t="shared" si="30"/>
        <v>1.4511137515258791E-2</v>
      </c>
      <c r="V934" s="44"/>
    </row>
    <row r="935" spans="1:22" x14ac:dyDescent="0.25">
      <c r="A935" s="46">
        <v>2002</v>
      </c>
      <c r="B935" s="46" t="s">
        <v>365</v>
      </c>
      <c r="C935" s="46" t="s">
        <v>228</v>
      </c>
      <c r="D935" s="48">
        <v>4916</v>
      </c>
      <c r="E935" s="48">
        <v>4486</v>
      </c>
      <c r="F935" s="48">
        <v>430</v>
      </c>
      <c r="G935" s="48">
        <v>260</v>
      </c>
      <c r="H935" s="48">
        <v>4027</v>
      </c>
      <c r="I935" s="48">
        <v>26</v>
      </c>
      <c r="J935" s="48">
        <v>173</v>
      </c>
      <c r="K935" s="48">
        <v>288</v>
      </c>
      <c r="L935" s="48">
        <v>69</v>
      </c>
      <c r="M935" s="48">
        <v>11</v>
      </c>
      <c r="N935" s="48">
        <v>17</v>
      </c>
      <c r="O935" s="48">
        <v>45</v>
      </c>
      <c r="P935" s="48">
        <v>63</v>
      </c>
      <c r="Q935" s="48">
        <v>365</v>
      </c>
      <c r="R935" s="46" t="s">
        <v>366</v>
      </c>
      <c r="S935" s="49" t="s">
        <v>367</v>
      </c>
      <c r="T935" s="50">
        <f t="shared" si="29"/>
        <v>1.7121497348519255</v>
      </c>
      <c r="U935" s="51">
        <f t="shared" si="30"/>
        <v>0.13436095044250485</v>
      </c>
      <c r="V935" s="52">
        <f>IF(SLOPE(U935:U956,A935:A956)&gt;0,SLOPE(U935:U956,A935:A956),0)</f>
        <v>2.41885171886832E-3</v>
      </c>
    </row>
    <row r="936" spans="1:22" x14ac:dyDescent="0.25">
      <c r="A936" s="47">
        <v>2003</v>
      </c>
      <c r="B936" s="47" t="s">
        <v>365</v>
      </c>
      <c r="C936" s="47" t="s">
        <v>228</v>
      </c>
      <c r="D936" s="55">
        <v>5076</v>
      </c>
      <c r="E936" s="55">
        <v>4664</v>
      </c>
      <c r="F936" s="55">
        <v>412</v>
      </c>
      <c r="G936" s="55">
        <v>258</v>
      </c>
      <c r="H936" s="55">
        <v>4164</v>
      </c>
      <c r="I936" s="55">
        <v>26</v>
      </c>
      <c r="J936" s="55">
        <v>216</v>
      </c>
      <c r="K936" s="55">
        <v>255</v>
      </c>
      <c r="L936" s="55">
        <v>74</v>
      </c>
      <c r="M936" s="55">
        <v>15</v>
      </c>
      <c r="N936" s="55">
        <v>18</v>
      </c>
      <c r="O936" s="55">
        <v>50</v>
      </c>
      <c r="P936" s="55">
        <v>62</v>
      </c>
      <c r="Q936" s="55">
        <v>365</v>
      </c>
      <c r="R936" s="47" t="s">
        <v>366</v>
      </c>
      <c r="S936" s="56" t="s">
        <v>367</v>
      </c>
      <c r="T936" s="50">
        <f t="shared" si="29"/>
        <v>1.8556491355525637</v>
      </c>
      <c r="U936" s="51">
        <f t="shared" si="30"/>
        <v>0.13952625850219727</v>
      </c>
      <c r="V936" s="44"/>
    </row>
    <row r="937" spans="1:22" x14ac:dyDescent="0.25">
      <c r="A937" s="47">
        <v>2004</v>
      </c>
      <c r="B937" s="47" t="s">
        <v>365</v>
      </c>
      <c r="C937" s="47" t="s">
        <v>228</v>
      </c>
      <c r="D937" s="55">
        <v>5157</v>
      </c>
      <c r="E937" s="55">
        <v>4735</v>
      </c>
      <c r="F937" s="55">
        <v>422</v>
      </c>
      <c r="G937" s="55">
        <v>234</v>
      </c>
      <c r="H937" s="55">
        <v>4244</v>
      </c>
      <c r="I937" s="55">
        <v>26</v>
      </c>
      <c r="J937" s="55">
        <v>230</v>
      </c>
      <c r="K937" s="55">
        <v>257</v>
      </c>
      <c r="L937" s="55">
        <v>87</v>
      </c>
      <c r="M937" s="55">
        <v>14</v>
      </c>
      <c r="N937" s="55">
        <v>17</v>
      </c>
      <c r="O937" s="55">
        <v>46</v>
      </c>
      <c r="P937" s="55">
        <v>60</v>
      </c>
      <c r="Q937" s="55">
        <v>366</v>
      </c>
      <c r="R937" s="47" t="s">
        <v>366</v>
      </c>
      <c r="S937" s="56" t="s">
        <v>367</v>
      </c>
      <c r="T937" s="50">
        <f t="shared" si="29"/>
        <v>1.8923567949961027</v>
      </c>
      <c r="U937" s="51">
        <f t="shared" si="30"/>
        <v>0.14573985856662483</v>
      </c>
      <c r="V937" s="44"/>
    </row>
    <row r="938" spans="1:22" x14ac:dyDescent="0.25">
      <c r="A938" s="47">
        <v>2005</v>
      </c>
      <c r="B938" s="47" t="s">
        <v>365</v>
      </c>
      <c r="C938" s="47" t="s">
        <v>228</v>
      </c>
      <c r="D938" s="55">
        <v>5148</v>
      </c>
      <c r="E938" s="55">
        <v>4746</v>
      </c>
      <c r="F938" s="55">
        <v>402</v>
      </c>
      <c r="G938" s="55">
        <v>222</v>
      </c>
      <c r="H938" s="55">
        <v>4248</v>
      </c>
      <c r="I938" s="55">
        <v>28</v>
      </c>
      <c r="J938" s="55">
        <v>248</v>
      </c>
      <c r="K938" s="55">
        <v>226</v>
      </c>
      <c r="L938" s="55">
        <v>95</v>
      </c>
      <c r="M938" s="55">
        <v>16</v>
      </c>
      <c r="N938" s="55">
        <v>19</v>
      </c>
      <c r="O938" s="55">
        <v>46</v>
      </c>
      <c r="P938" s="55">
        <v>59</v>
      </c>
      <c r="Q938" s="55">
        <v>365</v>
      </c>
      <c r="R938" s="47" t="s">
        <v>366</v>
      </c>
      <c r="S938" s="56" t="s">
        <v>367</v>
      </c>
      <c r="T938" s="50">
        <f t="shared" si="29"/>
        <v>2.0513624231139223</v>
      </c>
      <c r="U938" s="51">
        <f t="shared" si="30"/>
        <v>0.15049820417175289</v>
      </c>
      <c r="V938" s="44"/>
    </row>
    <row r="939" spans="1:22" x14ac:dyDescent="0.25">
      <c r="A939" s="47">
        <v>2006</v>
      </c>
      <c r="B939" s="47" t="s">
        <v>365</v>
      </c>
      <c r="C939" s="47" t="s">
        <v>228</v>
      </c>
      <c r="D939" s="55">
        <v>6098</v>
      </c>
      <c r="E939" s="55">
        <v>5685</v>
      </c>
      <c r="F939" s="55">
        <v>414</v>
      </c>
      <c r="G939" s="55">
        <v>255</v>
      </c>
      <c r="H939" s="55">
        <v>5104</v>
      </c>
      <c r="I939" s="55">
        <v>31</v>
      </c>
      <c r="J939" s="55">
        <v>295</v>
      </c>
      <c r="K939" s="55">
        <v>238</v>
      </c>
      <c r="L939" s="55">
        <v>91</v>
      </c>
      <c r="M939" s="55">
        <v>17</v>
      </c>
      <c r="N939" s="55">
        <v>18</v>
      </c>
      <c r="O939" s="55">
        <v>49</v>
      </c>
      <c r="P939" s="55">
        <v>58</v>
      </c>
      <c r="Q939" s="55">
        <v>365</v>
      </c>
      <c r="R939" s="47" t="s">
        <v>366</v>
      </c>
      <c r="S939" s="56" t="s">
        <v>367</v>
      </c>
      <c r="T939" s="50">
        <f t="shared" si="29"/>
        <v>1.9944284124120384</v>
      </c>
      <c r="U939" s="51">
        <f t="shared" si="30"/>
        <v>0.15068903869979156</v>
      </c>
      <c r="V939" s="44"/>
    </row>
    <row r="940" spans="1:22" x14ac:dyDescent="0.25">
      <c r="A940" s="59">
        <v>2007</v>
      </c>
      <c r="B940" s="59" t="s">
        <v>365</v>
      </c>
      <c r="C940" s="59" t="s">
        <v>228</v>
      </c>
      <c r="D940" s="60">
        <v>6751</v>
      </c>
      <c r="E940" s="60">
        <v>6353</v>
      </c>
      <c r="F940" s="60">
        <v>399</v>
      </c>
      <c r="G940" s="60">
        <v>595</v>
      </c>
      <c r="H940" s="60">
        <v>5425</v>
      </c>
      <c r="I940" s="60">
        <v>32</v>
      </c>
      <c r="J940" s="60">
        <v>301</v>
      </c>
      <c r="K940" s="60">
        <v>218</v>
      </c>
      <c r="L940" s="60">
        <v>96</v>
      </c>
      <c r="M940" s="60">
        <v>18</v>
      </c>
      <c r="N940" s="60">
        <v>19</v>
      </c>
      <c r="O940" s="60">
        <v>49</v>
      </c>
      <c r="P940" s="60">
        <v>55</v>
      </c>
      <c r="Q940" s="60">
        <v>349</v>
      </c>
      <c r="R940" s="59" t="s">
        <v>366</v>
      </c>
      <c r="S940" s="61" t="s">
        <v>367</v>
      </c>
      <c r="T940" s="50">
        <f t="shared" si="29"/>
        <v>2.0945525878906253</v>
      </c>
      <c r="U940" s="51">
        <f t="shared" si="30"/>
        <v>0.15252008306872561</v>
      </c>
      <c r="V940" s="44"/>
    </row>
    <row r="941" spans="1:22" x14ac:dyDescent="0.25">
      <c r="A941" s="59">
        <v>2008</v>
      </c>
      <c r="B941" s="59" t="s">
        <v>365</v>
      </c>
      <c r="C941" s="59" t="s">
        <v>228</v>
      </c>
      <c r="D941" s="60">
        <v>6854</v>
      </c>
      <c r="E941" s="60">
        <v>6470</v>
      </c>
      <c r="F941" s="60">
        <v>384</v>
      </c>
      <c r="G941" s="60">
        <v>251</v>
      </c>
      <c r="H941" s="60">
        <v>5862</v>
      </c>
      <c r="I941" s="60">
        <v>41</v>
      </c>
      <c r="J941" s="60">
        <v>316</v>
      </c>
      <c r="K941" s="60">
        <v>217</v>
      </c>
      <c r="L941" s="60">
        <v>87</v>
      </c>
      <c r="M941" s="60">
        <v>17</v>
      </c>
      <c r="N941" s="60">
        <v>21</v>
      </c>
      <c r="O941" s="60">
        <v>43</v>
      </c>
      <c r="P941" s="60">
        <v>59</v>
      </c>
      <c r="Q941" s="60">
        <v>363</v>
      </c>
      <c r="R941" s="59" t="s">
        <v>366</v>
      </c>
      <c r="S941" s="61" t="s">
        <v>367</v>
      </c>
      <c r="T941" s="50">
        <f t="shared" si="29"/>
        <v>2.0762487285663553</v>
      </c>
      <c r="U941" s="51">
        <f t="shared" si="30"/>
        <v>0.14550351089793018</v>
      </c>
      <c r="V941" s="44"/>
    </row>
    <row r="942" spans="1:22" x14ac:dyDescent="0.25">
      <c r="A942" s="47">
        <v>2009</v>
      </c>
      <c r="B942" s="47" t="s">
        <v>365</v>
      </c>
      <c r="C942" s="47" t="s">
        <v>228</v>
      </c>
      <c r="D942" s="55">
        <v>7209</v>
      </c>
      <c r="E942" s="55">
        <v>6805</v>
      </c>
      <c r="F942" s="55">
        <v>405</v>
      </c>
      <c r="G942" s="55">
        <v>326</v>
      </c>
      <c r="H942" s="55">
        <v>6121</v>
      </c>
      <c r="I942" s="55">
        <v>50</v>
      </c>
      <c r="J942" s="55">
        <v>307</v>
      </c>
      <c r="K942" s="55">
        <v>220</v>
      </c>
      <c r="L942" s="55">
        <v>104</v>
      </c>
      <c r="M942" s="55">
        <v>18</v>
      </c>
      <c r="N942" s="55">
        <v>24</v>
      </c>
      <c r="O942" s="55">
        <v>39</v>
      </c>
      <c r="P942" s="55">
        <v>58</v>
      </c>
      <c r="Q942" s="55">
        <v>365</v>
      </c>
      <c r="R942" s="47" t="s">
        <v>366</v>
      </c>
      <c r="S942" s="56" t="s">
        <v>367</v>
      </c>
      <c r="T942" s="50">
        <f t="shared" si="29"/>
        <v>2.179124638310185</v>
      </c>
      <c r="U942" s="51">
        <f t="shared" si="30"/>
        <v>0.16106454982910154</v>
      </c>
      <c r="V942" s="44"/>
    </row>
    <row r="943" spans="1:22" x14ac:dyDescent="0.25">
      <c r="A943" s="59">
        <v>2010</v>
      </c>
      <c r="B943" s="59" t="s">
        <v>365</v>
      </c>
      <c r="C943" s="59" t="s">
        <v>228</v>
      </c>
      <c r="D943" s="60">
        <v>7425</v>
      </c>
      <c r="E943" s="60">
        <v>6993</v>
      </c>
      <c r="F943" s="60">
        <v>432</v>
      </c>
      <c r="G943" s="60">
        <v>304</v>
      </c>
      <c r="H943" s="60">
        <v>6289</v>
      </c>
      <c r="I943" s="60">
        <v>54</v>
      </c>
      <c r="J943" s="60">
        <v>346</v>
      </c>
      <c r="K943" s="60">
        <v>234</v>
      </c>
      <c r="L943" s="60">
        <v>115</v>
      </c>
      <c r="M943" s="60">
        <v>20</v>
      </c>
      <c r="N943" s="60">
        <v>24</v>
      </c>
      <c r="O943" s="60">
        <v>39</v>
      </c>
      <c r="P943" s="60">
        <v>57</v>
      </c>
      <c r="Q943" s="60">
        <v>365</v>
      </c>
      <c r="R943" s="59" t="s">
        <v>366</v>
      </c>
      <c r="S943" s="61" t="s">
        <v>367</v>
      </c>
      <c r="T943" s="50">
        <f t="shared" si="29"/>
        <v>2.1895883602566184</v>
      </c>
      <c r="U943" s="51">
        <f t="shared" si="30"/>
        <v>0.17262714632263179</v>
      </c>
      <c r="V943" s="44"/>
    </row>
    <row r="944" spans="1:22" x14ac:dyDescent="0.25">
      <c r="A944" s="47">
        <v>2011</v>
      </c>
      <c r="B944" s="47" t="s">
        <v>365</v>
      </c>
      <c r="C944" s="47" t="s">
        <v>228</v>
      </c>
      <c r="D944" s="55">
        <v>7489</v>
      </c>
      <c r="E944" s="55">
        <v>7060</v>
      </c>
      <c r="F944" s="55">
        <v>429</v>
      </c>
      <c r="G944" s="55">
        <v>343</v>
      </c>
      <c r="H944" s="55">
        <v>6311</v>
      </c>
      <c r="I944" s="55">
        <v>55</v>
      </c>
      <c r="J944" s="55">
        <v>351</v>
      </c>
      <c r="K944" s="55">
        <v>223</v>
      </c>
      <c r="L944" s="55">
        <v>112</v>
      </c>
      <c r="M944" s="55">
        <v>21</v>
      </c>
      <c r="N944" s="55">
        <v>28</v>
      </c>
      <c r="O944" s="55">
        <v>46</v>
      </c>
      <c r="P944" s="55">
        <v>62</v>
      </c>
      <c r="Q944" s="55">
        <v>365</v>
      </c>
      <c r="R944" s="47" t="s">
        <v>366</v>
      </c>
      <c r="S944" s="56" t="s">
        <v>367</v>
      </c>
      <c r="T944" s="50">
        <f t="shared" si="29"/>
        <v>2.2513261718750002</v>
      </c>
      <c r="U944" s="51">
        <f t="shared" si="30"/>
        <v>0.17626195431152344</v>
      </c>
      <c r="V944" s="44"/>
    </row>
    <row r="945" spans="1:22" x14ac:dyDescent="0.25">
      <c r="A945" s="47">
        <v>2012</v>
      </c>
      <c r="B945" s="47" t="s">
        <v>365</v>
      </c>
      <c r="C945" s="47" t="s">
        <v>228</v>
      </c>
      <c r="D945" s="55">
        <v>7226</v>
      </c>
      <c r="E945" s="55">
        <v>6814</v>
      </c>
      <c r="F945" s="55">
        <v>412</v>
      </c>
      <c r="G945" s="55">
        <v>281</v>
      </c>
      <c r="H945" s="55">
        <v>6134</v>
      </c>
      <c r="I945" s="55">
        <v>49</v>
      </c>
      <c r="J945" s="55">
        <v>351</v>
      </c>
      <c r="K945" s="55">
        <v>206</v>
      </c>
      <c r="L945" s="55">
        <v>104</v>
      </c>
      <c r="M945" s="55">
        <v>20</v>
      </c>
      <c r="N945" s="55">
        <v>30</v>
      </c>
      <c r="O945" s="55">
        <v>53</v>
      </c>
      <c r="P945" s="55">
        <v>72</v>
      </c>
      <c r="Q945" s="55">
        <v>366</v>
      </c>
      <c r="R945" s="47" t="s">
        <v>366</v>
      </c>
      <c r="S945" s="56" t="s">
        <v>367</v>
      </c>
      <c r="T945" s="50">
        <f t="shared" si="29"/>
        <v>2.2849792628253627</v>
      </c>
      <c r="U945" s="51">
        <f t="shared" si="30"/>
        <v>0.17180759077183902</v>
      </c>
      <c r="V945" s="44"/>
    </row>
    <row r="946" spans="1:22" x14ac:dyDescent="0.25">
      <c r="A946" s="59">
        <v>2013</v>
      </c>
      <c r="B946" s="59" t="s">
        <v>365</v>
      </c>
      <c r="C946" s="59" t="s">
        <v>228</v>
      </c>
      <c r="D946" s="60">
        <v>7238</v>
      </c>
      <c r="E946" s="60">
        <v>6807</v>
      </c>
      <c r="F946" s="60">
        <v>432</v>
      </c>
      <c r="G946" s="60">
        <v>274</v>
      </c>
      <c r="H946" s="60">
        <v>6116</v>
      </c>
      <c r="I946" s="60">
        <v>50</v>
      </c>
      <c r="J946" s="60">
        <v>367</v>
      </c>
      <c r="K946" s="60">
        <v>226</v>
      </c>
      <c r="L946" s="60">
        <v>110</v>
      </c>
      <c r="M946" s="60">
        <v>21</v>
      </c>
      <c r="N946" s="60">
        <v>28</v>
      </c>
      <c r="O946" s="60">
        <v>47</v>
      </c>
      <c r="P946" s="60">
        <v>69</v>
      </c>
      <c r="Q946" s="60">
        <v>365</v>
      </c>
      <c r="R946" s="59" t="s">
        <v>366</v>
      </c>
      <c r="S946" s="61" t="s">
        <v>367</v>
      </c>
      <c r="T946" s="50">
        <f t="shared" si="29"/>
        <v>2.2331715958206741</v>
      </c>
      <c r="U946" s="51">
        <f t="shared" si="30"/>
        <v>0.17606324861450195</v>
      </c>
      <c r="V946" s="44"/>
    </row>
    <row r="947" spans="1:22" x14ac:dyDescent="0.25">
      <c r="A947" s="47">
        <v>2014</v>
      </c>
      <c r="B947" s="47" t="s">
        <v>365</v>
      </c>
      <c r="C947" s="47" t="s">
        <v>228</v>
      </c>
      <c r="D947" s="55">
        <v>7425</v>
      </c>
      <c r="E947" s="55">
        <v>6986</v>
      </c>
      <c r="F947" s="55">
        <v>440</v>
      </c>
      <c r="G947" s="55">
        <v>293</v>
      </c>
      <c r="H947" s="55">
        <v>6273</v>
      </c>
      <c r="I947" s="55">
        <v>51</v>
      </c>
      <c r="J947" s="55">
        <v>368</v>
      </c>
      <c r="K947" s="55">
        <v>225</v>
      </c>
      <c r="L947" s="55">
        <v>111</v>
      </c>
      <c r="M947" s="55">
        <v>22</v>
      </c>
      <c r="N947" s="55">
        <v>29</v>
      </c>
      <c r="O947" s="55">
        <v>53</v>
      </c>
      <c r="P947" s="55">
        <v>62</v>
      </c>
      <c r="Q947" s="55">
        <v>365</v>
      </c>
      <c r="R947" s="47" t="s">
        <v>366</v>
      </c>
      <c r="S947" s="56" t="s">
        <v>367</v>
      </c>
      <c r="T947" s="50">
        <f t="shared" si="29"/>
        <v>2.2496195040616116</v>
      </c>
      <c r="U947" s="51">
        <f t="shared" si="30"/>
        <v>0.18064444617614742</v>
      </c>
      <c r="V947" s="44"/>
    </row>
    <row r="948" spans="1:22" x14ac:dyDescent="0.25">
      <c r="A948" s="47">
        <v>2015</v>
      </c>
      <c r="B948" s="47" t="s">
        <v>365</v>
      </c>
      <c r="C948" s="47" t="s">
        <v>228</v>
      </c>
      <c r="D948" s="55">
        <v>7500</v>
      </c>
      <c r="E948" s="55">
        <v>7080</v>
      </c>
      <c r="F948" s="55">
        <v>420</v>
      </c>
      <c r="G948" s="55">
        <v>294</v>
      </c>
      <c r="H948" s="55">
        <v>6336</v>
      </c>
      <c r="I948" s="55">
        <v>53</v>
      </c>
      <c r="J948" s="55">
        <v>397</v>
      </c>
      <c r="K948" s="55">
        <v>207</v>
      </c>
      <c r="L948" s="55">
        <v>105</v>
      </c>
      <c r="M948" s="55">
        <v>24</v>
      </c>
      <c r="N948" s="55">
        <v>29</v>
      </c>
      <c r="O948" s="55">
        <v>54</v>
      </c>
      <c r="P948" s="55">
        <v>62</v>
      </c>
      <c r="Q948" s="55">
        <v>365</v>
      </c>
      <c r="R948" s="47" t="s">
        <v>366</v>
      </c>
      <c r="S948" s="56" t="s">
        <v>367</v>
      </c>
      <c r="T948" s="50">
        <f t="shared" si="29"/>
        <v>2.3028888682363138</v>
      </c>
      <c r="U948" s="51">
        <f t="shared" si="30"/>
        <v>0.17651643175031342</v>
      </c>
      <c r="V948" s="44"/>
    </row>
    <row r="949" spans="1:22" x14ac:dyDescent="0.25">
      <c r="A949" s="59">
        <v>2016</v>
      </c>
      <c r="B949" s="59" t="s">
        <v>365</v>
      </c>
      <c r="C949" s="59" t="s">
        <v>228</v>
      </c>
      <c r="D949" s="60">
        <v>7537</v>
      </c>
      <c r="E949" s="60">
        <v>7130</v>
      </c>
      <c r="F949" s="60">
        <v>407</v>
      </c>
      <c r="G949" s="60">
        <v>711</v>
      </c>
      <c r="H949" s="60">
        <v>5983</v>
      </c>
      <c r="I949" s="60">
        <v>49</v>
      </c>
      <c r="J949" s="60">
        <v>387</v>
      </c>
      <c r="K949" s="60">
        <v>197</v>
      </c>
      <c r="L949" s="60">
        <v>102</v>
      </c>
      <c r="M949" s="60">
        <v>26</v>
      </c>
      <c r="N949" s="60">
        <v>33</v>
      </c>
      <c r="O949" s="60">
        <v>50</v>
      </c>
      <c r="P949" s="60">
        <v>58</v>
      </c>
      <c r="Q949" s="60">
        <v>366</v>
      </c>
      <c r="R949" s="59" t="s">
        <v>366</v>
      </c>
      <c r="S949" s="61" t="s">
        <v>367</v>
      </c>
      <c r="T949" s="50">
        <f t="shared" si="29"/>
        <v>2.3859439206590838</v>
      </c>
      <c r="U949" s="51">
        <f t="shared" si="30"/>
        <v>0.17722194956675508</v>
      </c>
      <c r="V949" s="44"/>
    </row>
    <row r="950" spans="1:22" x14ac:dyDescent="0.25">
      <c r="A950" s="47">
        <v>2017</v>
      </c>
      <c r="B950" s="47" t="s">
        <v>365</v>
      </c>
      <c r="C950" s="47" t="s">
        <v>228</v>
      </c>
      <c r="D950" s="55">
        <v>7639</v>
      </c>
      <c r="E950" s="55">
        <v>7181</v>
      </c>
      <c r="F950" s="55">
        <v>458</v>
      </c>
      <c r="G950" s="55">
        <v>348</v>
      </c>
      <c r="H950" s="55">
        <v>6338</v>
      </c>
      <c r="I950" s="55">
        <v>52</v>
      </c>
      <c r="J950" s="55">
        <v>443</v>
      </c>
      <c r="K950" s="55">
        <v>220</v>
      </c>
      <c r="L950" s="55">
        <v>119</v>
      </c>
      <c r="M950" s="55">
        <v>33</v>
      </c>
      <c r="N950" s="55">
        <v>31</v>
      </c>
      <c r="O950" s="55">
        <v>56</v>
      </c>
      <c r="P950" s="55">
        <v>59</v>
      </c>
      <c r="Q950" s="55">
        <v>365</v>
      </c>
      <c r="R950" s="47" t="s">
        <v>366</v>
      </c>
      <c r="S950" s="56" t="s">
        <v>367</v>
      </c>
      <c r="T950" s="50">
        <f t="shared" si="29"/>
        <v>2.3778210821546502</v>
      </c>
      <c r="U950" s="51">
        <f t="shared" si="30"/>
        <v>0.19875017515189641</v>
      </c>
      <c r="V950" s="44"/>
    </row>
    <row r="951" spans="1:22" x14ac:dyDescent="0.25">
      <c r="A951" s="59">
        <v>2018</v>
      </c>
      <c r="B951" s="59" t="s">
        <v>365</v>
      </c>
      <c r="C951" s="59" t="s">
        <v>228</v>
      </c>
      <c r="D951" s="60">
        <v>7698</v>
      </c>
      <c r="E951" s="60">
        <v>7195</v>
      </c>
      <c r="F951" s="60">
        <v>502</v>
      </c>
      <c r="G951" s="60">
        <v>368</v>
      </c>
      <c r="H951" s="60">
        <v>6320</v>
      </c>
      <c r="I951" s="60">
        <v>64</v>
      </c>
      <c r="J951" s="60">
        <v>443</v>
      </c>
      <c r="K951" s="60">
        <v>231</v>
      </c>
      <c r="L951" s="60">
        <v>126</v>
      </c>
      <c r="M951" s="60">
        <v>38</v>
      </c>
      <c r="N951" s="60">
        <v>40</v>
      </c>
      <c r="O951" s="60">
        <v>68</v>
      </c>
      <c r="P951" s="60">
        <v>61</v>
      </c>
      <c r="Q951" s="60">
        <v>334</v>
      </c>
      <c r="R951" s="59" t="s">
        <v>366</v>
      </c>
      <c r="S951" s="61" t="s">
        <v>367</v>
      </c>
      <c r="T951" s="50">
        <f t="shared" si="29"/>
        <v>2.445032408090519</v>
      </c>
      <c r="U951" s="51">
        <f t="shared" si="30"/>
        <v>0.22400164406721287</v>
      </c>
      <c r="V951" s="44"/>
    </row>
    <row r="952" spans="1:22" x14ac:dyDescent="0.25">
      <c r="A952" s="47">
        <v>2019</v>
      </c>
      <c r="B952" s="47" t="s">
        <v>365</v>
      </c>
      <c r="C952" s="47" t="s">
        <v>228</v>
      </c>
      <c r="D952" s="55">
        <v>7990</v>
      </c>
      <c r="E952" s="55">
        <v>7459</v>
      </c>
      <c r="F952" s="55">
        <v>531</v>
      </c>
      <c r="G952" s="55">
        <v>521</v>
      </c>
      <c r="H952" s="55">
        <v>6431</v>
      </c>
      <c r="I952" s="55">
        <v>71</v>
      </c>
      <c r="J952" s="55">
        <v>436</v>
      </c>
      <c r="K952" s="55">
        <v>246</v>
      </c>
      <c r="L952" s="55">
        <v>143</v>
      </c>
      <c r="M952" s="55">
        <v>38</v>
      </c>
      <c r="N952" s="55">
        <v>38</v>
      </c>
      <c r="O952" s="55">
        <v>66</v>
      </c>
      <c r="P952" s="55">
        <v>60</v>
      </c>
      <c r="Q952" s="55">
        <v>196</v>
      </c>
      <c r="R952" s="47" t="s">
        <v>366</v>
      </c>
      <c r="S952" s="56" t="s">
        <v>367</v>
      </c>
      <c r="T952" s="50">
        <f t="shared" si="29"/>
        <v>2.4299249623903894</v>
      </c>
      <c r="U952" s="51">
        <f t="shared" si="30"/>
        <v>0.23547795329284668</v>
      </c>
      <c r="V952" s="44"/>
    </row>
    <row r="953" spans="1:22" x14ac:dyDescent="0.25">
      <c r="A953" s="59">
        <v>2020</v>
      </c>
      <c r="B953" s="59" t="s">
        <v>365</v>
      </c>
      <c r="C953" s="59" t="s">
        <v>228</v>
      </c>
      <c r="D953" s="60">
        <v>5945</v>
      </c>
      <c r="E953" s="60">
        <v>5613</v>
      </c>
      <c r="F953" s="60">
        <v>317</v>
      </c>
      <c r="G953" s="60">
        <v>149</v>
      </c>
      <c r="H953" s="60">
        <v>4931</v>
      </c>
      <c r="I953" s="60">
        <v>42</v>
      </c>
      <c r="J953" s="60">
        <v>491</v>
      </c>
      <c r="K953" s="60">
        <v>113</v>
      </c>
      <c r="L953" s="60">
        <v>87</v>
      </c>
      <c r="M953" s="60">
        <v>12</v>
      </c>
      <c r="N953" s="60">
        <v>40</v>
      </c>
      <c r="O953" s="60">
        <v>64</v>
      </c>
      <c r="P953" s="60">
        <v>59</v>
      </c>
      <c r="Q953" s="60">
        <v>343</v>
      </c>
      <c r="R953" s="59" t="s">
        <v>366</v>
      </c>
      <c r="S953" s="61" t="s">
        <v>367</v>
      </c>
      <c r="T953" s="50">
        <f t="shared" si="29"/>
        <v>2.6694862655446499</v>
      </c>
      <c r="U953" s="51">
        <f t="shared" si="30"/>
        <v>0.15443645417742186</v>
      </c>
      <c r="V953" s="44"/>
    </row>
    <row r="954" spans="1:22" x14ac:dyDescent="0.25">
      <c r="A954" s="59">
        <v>2021</v>
      </c>
      <c r="B954" s="59" t="s">
        <v>365</v>
      </c>
      <c r="C954" s="59" t="s">
        <v>228</v>
      </c>
      <c r="D954" s="60">
        <v>6691</v>
      </c>
      <c r="E954" s="60">
        <v>6358</v>
      </c>
      <c r="F954" s="60">
        <v>320</v>
      </c>
      <c r="G954" s="60">
        <v>171</v>
      </c>
      <c r="H954" s="60">
        <v>5604</v>
      </c>
      <c r="I954" s="60">
        <v>48</v>
      </c>
      <c r="J954" s="60">
        <v>536</v>
      </c>
      <c r="K954" s="60">
        <v>106</v>
      </c>
      <c r="L954" s="60">
        <v>91</v>
      </c>
      <c r="M954" s="60">
        <v>10</v>
      </c>
      <c r="N954" s="60">
        <v>33</v>
      </c>
      <c r="O954" s="60">
        <v>80</v>
      </c>
      <c r="P954" s="60">
        <v>57</v>
      </c>
      <c r="Q954" s="60">
        <v>365</v>
      </c>
      <c r="R954" s="59" t="s">
        <v>366</v>
      </c>
      <c r="S954" s="61" t="s">
        <v>367</v>
      </c>
      <c r="T954" s="50">
        <f t="shared" si="29"/>
        <v>2.5875979728698733</v>
      </c>
      <c r="U954" s="51">
        <f t="shared" si="30"/>
        <v>0.15111572161560058</v>
      </c>
      <c r="V954" s="44"/>
    </row>
    <row r="955" spans="1:22" x14ac:dyDescent="0.25">
      <c r="A955" s="59">
        <v>2022</v>
      </c>
      <c r="B955" s="59" t="s">
        <v>365</v>
      </c>
      <c r="C955" s="59" t="s">
        <v>228</v>
      </c>
      <c r="D955" s="60">
        <v>7904</v>
      </c>
      <c r="E955" s="60">
        <v>7528</v>
      </c>
      <c r="F955" s="60">
        <v>363</v>
      </c>
      <c r="G955" s="60">
        <v>195</v>
      </c>
      <c r="H955" s="60">
        <v>6609</v>
      </c>
      <c r="I955" s="60">
        <v>53</v>
      </c>
      <c r="J955" s="60">
        <v>669</v>
      </c>
      <c r="K955" s="60">
        <v>115</v>
      </c>
      <c r="L955" s="60">
        <v>109</v>
      </c>
      <c r="M955" s="60">
        <v>11</v>
      </c>
      <c r="N955" s="60">
        <v>33</v>
      </c>
      <c r="O955" s="60">
        <v>95</v>
      </c>
      <c r="P955" s="60">
        <v>55</v>
      </c>
      <c r="Q955" s="60">
        <v>360</v>
      </c>
      <c r="R955" s="59" t="s">
        <v>366</v>
      </c>
      <c r="S955" s="61" t="s">
        <v>367</v>
      </c>
      <c r="T955" s="50">
        <f t="shared" si="29"/>
        <v>2.5767426024718061</v>
      </c>
      <c r="U955" s="51">
        <f t="shared" si="30"/>
        <v>0.17070275555725095</v>
      </c>
      <c r="V955" s="44"/>
    </row>
    <row r="956" spans="1:22" ht="13.8" thickBot="1" x14ac:dyDescent="0.3">
      <c r="A956" s="66">
        <v>2023</v>
      </c>
      <c r="B956" s="66" t="s">
        <v>365</v>
      </c>
      <c r="C956" s="66" t="s">
        <v>228</v>
      </c>
      <c r="D956" s="67">
        <v>8488</v>
      </c>
      <c r="E956" s="67">
        <v>8092</v>
      </c>
      <c r="F956" s="67">
        <v>383</v>
      </c>
      <c r="G956" s="67">
        <v>204</v>
      </c>
      <c r="H956" s="67">
        <v>7094</v>
      </c>
      <c r="I956" s="67">
        <v>52</v>
      </c>
      <c r="J956" s="67">
        <v>742</v>
      </c>
      <c r="K956" s="67">
        <v>115</v>
      </c>
      <c r="L956" s="67">
        <v>112</v>
      </c>
      <c r="M956" s="67">
        <v>12</v>
      </c>
      <c r="N956" s="67">
        <v>38</v>
      </c>
      <c r="O956" s="67">
        <v>105</v>
      </c>
      <c r="P956" s="67">
        <v>57</v>
      </c>
      <c r="Q956" s="67">
        <v>364</v>
      </c>
      <c r="R956" s="66" t="s">
        <v>366</v>
      </c>
      <c r="S956" s="68" t="s">
        <v>367</v>
      </c>
      <c r="T956" s="50">
        <f t="shared" si="29"/>
        <v>2.619362767404287</v>
      </c>
      <c r="U956" s="51">
        <f t="shared" si="30"/>
        <v>0.18308690903464112</v>
      </c>
      <c r="V956" s="44"/>
    </row>
    <row r="957" spans="1:22" x14ac:dyDescent="0.25">
      <c r="A957" s="46">
        <v>2002</v>
      </c>
      <c r="B957" s="46" t="s">
        <v>368</v>
      </c>
      <c r="C957" s="46" t="s">
        <v>228</v>
      </c>
      <c r="D957" s="48">
        <v>1220</v>
      </c>
      <c r="E957" s="48">
        <v>1191</v>
      </c>
      <c r="F957" s="48">
        <v>29</v>
      </c>
      <c r="G957" s="48">
        <v>347</v>
      </c>
      <c r="H957" s="48">
        <v>814</v>
      </c>
      <c r="I957" s="48">
        <v>5</v>
      </c>
      <c r="J957" s="48">
        <v>26</v>
      </c>
      <c r="K957" s="48">
        <v>21</v>
      </c>
      <c r="L957" s="48">
        <v>5</v>
      </c>
      <c r="M957" s="48">
        <v>0</v>
      </c>
      <c r="N957" s="48">
        <v>0</v>
      </c>
      <c r="O957" s="48">
        <v>2</v>
      </c>
      <c r="P957" s="48">
        <v>69</v>
      </c>
      <c r="Q957" s="48">
        <v>365</v>
      </c>
      <c r="R957" s="46" t="s">
        <v>369</v>
      </c>
      <c r="S957" s="49" t="s">
        <v>370</v>
      </c>
      <c r="T957" s="50">
        <f t="shared" si="29"/>
        <v>1.4083329119001118</v>
      </c>
      <c r="U957" s="51">
        <f t="shared" si="30"/>
        <v>7.4536019362313423E-3</v>
      </c>
      <c r="V957" s="52">
        <f>IF(SLOPE(U957:U977,A957:A977)&gt;0,SLOPE(U957:U977,A957:A977),0)</f>
        <v>5.9028966783968851E-5</v>
      </c>
    </row>
    <row r="958" spans="1:22" x14ac:dyDescent="0.25">
      <c r="A958" s="47">
        <v>2003</v>
      </c>
      <c r="B958" s="47" t="s">
        <v>368</v>
      </c>
      <c r="C958" s="47" t="s">
        <v>228</v>
      </c>
      <c r="D958" s="55">
        <v>1367</v>
      </c>
      <c r="E958" s="55">
        <v>1333</v>
      </c>
      <c r="F958" s="55">
        <v>34</v>
      </c>
      <c r="G958" s="55">
        <v>387</v>
      </c>
      <c r="H958" s="55">
        <v>908</v>
      </c>
      <c r="I958" s="55">
        <v>4</v>
      </c>
      <c r="J958" s="55">
        <v>33</v>
      </c>
      <c r="K958" s="55">
        <v>24</v>
      </c>
      <c r="L958" s="55">
        <v>6</v>
      </c>
      <c r="M958" s="55">
        <v>0</v>
      </c>
      <c r="N958" s="55">
        <v>1</v>
      </c>
      <c r="O958" s="55">
        <v>3</v>
      </c>
      <c r="P958" s="55">
        <v>68</v>
      </c>
      <c r="Q958" s="55">
        <v>365</v>
      </c>
      <c r="R958" s="47" t="s">
        <v>369</v>
      </c>
      <c r="S958" s="56" t="s">
        <v>370</v>
      </c>
      <c r="T958" s="50">
        <f t="shared" si="29"/>
        <v>1.5758389102711394</v>
      </c>
      <c r="U958" s="51">
        <f t="shared" si="30"/>
        <v>9.7780804382324206E-3</v>
      </c>
      <c r="V958" s="44"/>
    </row>
    <row r="959" spans="1:22" x14ac:dyDescent="0.25">
      <c r="A959" s="47">
        <v>2004</v>
      </c>
      <c r="B959" s="47" t="s">
        <v>368</v>
      </c>
      <c r="C959" s="47" t="s">
        <v>228</v>
      </c>
      <c r="D959" s="55">
        <v>1216</v>
      </c>
      <c r="E959" s="55">
        <v>1168</v>
      </c>
      <c r="F959" s="55">
        <v>49</v>
      </c>
      <c r="G959" s="55">
        <v>293</v>
      </c>
      <c r="H959" s="55">
        <v>836</v>
      </c>
      <c r="I959" s="55">
        <v>5</v>
      </c>
      <c r="J959" s="55">
        <v>34</v>
      </c>
      <c r="K959" s="55">
        <v>37</v>
      </c>
      <c r="L959" s="55">
        <v>8</v>
      </c>
      <c r="M959" s="55">
        <v>0</v>
      </c>
      <c r="N959" s="55">
        <v>1</v>
      </c>
      <c r="O959" s="55">
        <v>3</v>
      </c>
      <c r="P959" s="55">
        <v>66</v>
      </c>
      <c r="Q959" s="55">
        <v>366</v>
      </c>
      <c r="R959" s="47" t="s">
        <v>369</v>
      </c>
      <c r="S959" s="56" t="s">
        <v>370</v>
      </c>
      <c r="T959" s="50">
        <f t="shared" si="29"/>
        <v>1.4620269650829081</v>
      </c>
      <c r="U959" s="51">
        <f t="shared" si="30"/>
        <v>1.3074176135253905E-2</v>
      </c>
      <c r="V959" s="44"/>
    </row>
    <row r="960" spans="1:22" x14ac:dyDescent="0.25">
      <c r="A960" s="47">
        <v>2005</v>
      </c>
      <c r="B960" s="47" t="s">
        <v>368</v>
      </c>
      <c r="C960" s="47" t="s">
        <v>228</v>
      </c>
      <c r="D960" s="55">
        <v>1206</v>
      </c>
      <c r="E960" s="55">
        <v>1168</v>
      </c>
      <c r="F960" s="55">
        <v>38</v>
      </c>
      <c r="G960" s="55">
        <v>300</v>
      </c>
      <c r="H960" s="55">
        <v>825</v>
      </c>
      <c r="I960" s="55">
        <v>5</v>
      </c>
      <c r="J960" s="55">
        <v>39</v>
      </c>
      <c r="K960" s="55">
        <v>28</v>
      </c>
      <c r="L960" s="55">
        <v>6</v>
      </c>
      <c r="M960" s="55">
        <v>0</v>
      </c>
      <c r="N960" s="55">
        <v>1</v>
      </c>
      <c r="O960" s="55">
        <v>3</v>
      </c>
      <c r="P960" s="55">
        <v>66</v>
      </c>
      <c r="Q960" s="55">
        <v>365</v>
      </c>
      <c r="R960" s="47" t="s">
        <v>369</v>
      </c>
      <c r="S960" s="56" t="s">
        <v>370</v>
      </c>
      <c r="T960" s="50">
        <f t="shared" ref="T960:T1023" si="31">K960*$AE$2*$AH$2/SUM(K960:O960)+K960*$AE$3*$AI$2/SUM(K960:O960)+$AH$7*L960*$AH$4*$AE$4/SUM(K960:O960)+$AI$7*L960*$AH$4*$AE$6/SUM(K960:O960)+$AJ$7*L960*$AH$4*$AE$7/SUM(K960:O960)+$AK$7*L960*$AH$4*$AE$9/SUM(K960:O960)+L960*$AI$4*$AH$7*$AE$5/SUM(K960:O960)+L960*$AI$4*$AE$8*$AJ$7/SUM(K960:O960)+M960*$AH$4*$AE$10/SUM(K960:O960)+M960*$AI$4*$AE$11/SUM(K960:O960)+N960*$AH$4*$AE$12/SUM(K960:O960)+N960*$AI$4*$AE$13/SUM(K960:O960)+O960*$AE$17*$AK$17/SUM(K960:O960)+O960*$AE$16*$AJ$17/SUM(K960:O960)+O960*$AE$15*$AI$17/SUM(K960:O960)+O960*$AE$14*$AH$17/SUM(K960:O960)</f>
        <v>1.4950428531044406</v>
      </c>
      <c r="U960" s="51">
        <f t="shared" si="30"/>
        <v>1.0368122186279295E-2</v>
      </c>
      <c r="V960" s="44"/>
    </row>
    <row r="961" spans="1:22" x14ac:dyDescent="0.25">
      <c r="A961" s="47">
        <v>2006</v>
      </c>
      <c r="B961" s="47" t="s">
        <v>368</v>
      </c>
      <c r="C961" s="47" t="s">
        <v>228</v>
      </c>
      <c r="D961" s="55">
        <v>1200</v>
      </c>
      <c r="E961" s="55">
        <v>1155</v>
      </c>
      <c r="F961" s="55">
        <v>45</v>
      </c>
      <c r="G961" s="55">
        <v>295</v>
      </c>
      <c r="H961" s="55">
        <v>816</v>
      </c>
      <c r="I961" s="55">
        <v>4</v>
      </c>
      <c r="J961" s="55">
        <v>39</v>
      </c>
      <c r="K961" s="55">
        <v>35</v>
      </c>
      <c r="L961" s="55">
        <v>6</v>
      </c>
      <c r="M961" s="55">
        <v>0</v>
      </c>
      <c r="N961" s="55">
        <v>1</v>
      </c>
      <c r="O961" s="55">
        <v>3</v>
      </c>
      <c r="P961" s="55">
        <v>65</v>
      </c>
      <c r="Q961" s="55">
        <v>365</v>
      </c>
      <c r="R961" s="47" t="s">
        <v>369</v>
      </c>
      <c r="S961" s="56" t="s">
        <v>370</v>
      </c>
      <c r="T961" s="50">
        <f t="shared" si="31"/>
        <v>1.3882125108506944</v>
      </c>
      <c r="U961" s="51">
        <f t="shared" si="30"/>
        <v>1.1400695245361326E-2</v>
      </c>
      <c r="V961" s="44"/>
    </row>
    <row r="962" spans="1:22" x14ac:dyDescent="0.25">
      <c r="A962" s="59">
        <v>2007</v>
      </c>
      <c r="B962" s="59" t="s">
        <v>368</v>
      </c>
      <c r="C962" s="59" t="s">
        <v>228</v>
      </c>
      <c r="D962" s="60">
        <v>1187</v>
      </c>
      <c r="E962" s="60">
        <v>1163</v>
      </c>
      <c r="F962" s="60">
        <v>24</v>
      </c>
      <c r="G962" s="60">
        <v>302</v>
      </c>
      <c r="H962" s="60">
        <v>814</v>
      </c>
      <c r="I962" s="60">
        <v>4</v>
      </c>
      <c r="J962" s="60">
        <v>43</v>
      </c>
      <c r="K962" s="60">
        <v>17</v>
      </c>
      <c r="L962" s="60">
        <v>3</v>
      </c>
      <c r="M962" s="60">
        <v>0</v>
      </c>
      <c r="N962" s="60">
        <v>0</v>
      </c>
      <c r="O962" s="60">
        <v>3</v>
      </c>
      <c r="P962" s="60">
        <v>67</v>
      </c>
      <c r="Q962" s="60">
        <v>349</v>
      </c>
      <c r="R962" s="59" t="s">
        <v>369</v>
      </c>
      <c r="S962" s="61" t="s">
        <v>370</v>
      </c>
      <c r="T962" s="50">
        <f t="shared" si="31"/>
        <v>1.3232722804857338</v>
      </c>
      <c r="U962" s="51">
        <f t="shared" si="30"/>
        <v>5.7959325885275142E-3</v>
      </c>
      <c r="V962" s="44"/>
    </row>
    <row r="963" spans="1:22" x14ac:dyDescent="0.25">
      <c r="A963" s="47">
        <v>2008</v>
      </c>
      <c r="B963" s="47" t="s">
        <v>368</v>
      </c>
      <c r="C963" s="47" t="s">
        <v>228</v>
      </c>
      <c r="D963" s="55">
        <v>1088</v>
      </c>
      <c r="E963" s="55">
        <v>1060</v>
      </c>
      <c r="F963" s="55">
        <v>28</v>
      </c>
      <c r="G963" s="55">
        <v>278</v>
      </c>
      <c r="H963" s="55">
        <v>734</v>
      </c>
      <c r="I963" s="55">
        <v>5</v>
      </c>
      <c r="J963" s="55">
        <v>43</v>
      </c>
      <c r="K963" s="55">
        <v>20</v>
      </c>
      <c r="L963" s="55">
        <v>4</v>
      </c>
      <c r="M963" s="55">
        <v>0</v>
      </c>
      <c r="N963" s="55">
        <v>0</v>
      </c>
      <c r="O963" s="55">
        <v>3</v>
      </c>
      <c r="P963" s="55">
        <v>68</v>
      </c>
      <c r="Q963" s="55">
        <v>366</v>
      </c>
      <c r="R963" s="47" t="s">
        <v>369</v>
      </c>
      <c r="S963" s="56" t="s">
        <v>370</v>
      </c>
      <c r="T963" s="50">
        <f t="shared" si="31"/>
        <v>1.3569146050347221</v>
      </c>
      <c r="U963" s="51">
        <f t="shared" ref="U963:U1026" si="32">0.000001*F963*T963*365*0.5</f>
        <v>6.9338336317274294E-3</v>
      </c>
      <c r="V963" s="44"/>
    </row>
    <row r="964" spans="1:22" x14ac:dyDescent="0.25">
      <c r="A964" s="47">
        <v>2009</v>
      </c>
      <c r="B964" s="47" t="s">
        <v>368</v>
      </c>
      <c r="C964" s="47" t="s">
        <v>228</v>
      </c>
      <c r="D964" s="55">
        <v>1196</v>
      </c>
      <c r="E964" s="55">
        <v>1163</v>
      </c>
      <c r="F964" s="55">
        <v>32</v>
      </c>
      <c r="G964" s="55">
        <v>326</v>
      </c>
      <c r="H964" s="55">
        <v>780</v>
      </c>
      <c r="I964" s="55">
        <v>5</v>
      </c>
      <c r="J964" s="55">
        <v>53</v>
      </c>
      <c r="K964" s="55">
        <v>24</v>
      </c>
      <c r="L964" s="55">
        <v>5</v>
      </c>
      <c r="M964" s="55">
        <v>0</v>
      </c>
      <c r="N964" s="55">
        <v>1</v>
      </c>
      <c r="O964" s="55">
        <v>3</v>
      </c>
      <c r="P964" s="55">
        <v>66</v>
      </c>
      <c r="Q964" s="55">
        <v>365</v>
      </c>
      <c r="R964" s="47" t="s">
        <v>369</v>
      </c>
      <c r="S964" s="56" t="s">
        <v>370</v>
      </c>
      <c r="T964" s="50">
        <f t="shared" si="31"/>
        <v>1.5091490959398675</v>
      </c>
      <c r="U964" s="51">
        <f t="shared" si="32"/>
        <v>8.8134307202888257E-3</v>
      </c>
      <c r="V964" s="44"/>
    </row>
    <row r="965" spans="1:22" x14ac:dyDescent="0.25">
      <c r="A965" s="47">
        <v>2010</v>
      </c>
      <c r="B965" s="47" t="s">
        <v>368</v>
      </c>
      <c r="C965" s="47" t="s">
        <v>228</v>
      </c>
      <c r="D965" s="55">
        <v>1138</v>
      </c>
      <c r="E965" s="55">
        <v>1107</v>
      </c>
      <c r="F965" s="55">
        <v>30</v>
      </c>
      <c r="G965" s="55">
        <v>293</v>
      </c>
      <c r="H965" s="55">
        <v>760</v>
      </c>
      <c r="I965" s="55">
        <v>5</v>
      </c>
      <c r="J965" s="55">
        <v>50</v>
      </c>
      <c r="K965" s="55">
        <v>21</v>
      </c>
      <c r="L965" s="55">
        <v>5</v>
      </c>
      <c r="M965" s="55">
        <v>0</v>
      </c>
      <c r="N965" s="55">
        <v>1</v>
      </c>
      <c r="O965" s="55">
        <v>4</v>
      </c>
      <c r="P965" s="55">
        <v>68</v>
      </c>
      <c r="Q965" s="55">
        <v>365</v>
      </c>
      <c r="R965" s="47" t="s">
        <v>369</v>
      </c>
      <c r="S965" s="56" t="s">
        <v>370</v>
      </c>
      <c r="T965" s="50">
        <f t="shared" si="31"/>
        <v>1.5859788070186489</v>
      </c>
      <c r="U965" s="51">
        <f t="shared" si="32"/>
        <v>8.6832339684271027E-3</v>
      </c>
      <c r="V965" s="44"/>
    </row>
    <row r="966" spans="1:22" x14ac:dyDescent="0.25">
      <c r="A966" s="47">
        <v>2011</v>
      </c>
      <c r="B966" s="47" t="s">
        <v>368</v>
      </c>
      <c r="C966" s="47" t="s">
        <v>228</v>
      </c>
      <c r="D966" s="55">
        <v>1166</v>
      </c>
      <c r="E966" s="55">
        <v>1136</v>
      </c>
      <c r="F966" s="55">
        <v>29</v>
      </c>
      <c r="G966" s="55">
        <v>327</v>
      </c>
      <c r="H966" s="55">
        <v>755</v>
      </c>
      <c r="I966" s="55">
        <v>4</v>
      </c>
      <c r="J966" s="55">
        <v>50</v>
      </c>
      <c r="K966" s="55">
        <v>20</v>
      </c>
      <c r="L966" s="55">
        <v>5</v>
      </c>
      <c r="M966" s="55">
        <v>0</v>
      </c>
      <c r="N966" s="55">
        <v>1</v>
      </c>
      <c r="O966" s="55">
        <v>4</v>
      </c>
      <c r="P966" s="55">
        <v>74</v>
      </c>
      <c r="Q966" s="55">
        <v>365</v>
      </c>
      <c r="R966" s="47" t="s">
        <v>369</v>
      </c>
      <c r="S966" s="56" t="s">
        <v>370</v>
      </c>
      <c r="T966" s="50">
        <f t="shared" si="31"/>
        <v>1.6119022216796877</v>
      </c>
      <c r="U966" s="51">
        <f t="shared" si="32"/>
        <v>8.5309925082397466E-3</v>
      </c>
      <c r="V966" s="44"/>
    </row>
    <row r="967" spans="1:22" x14ac:dyDescent="0.25">
      <c r="A967" s="47">
        <v>2012</v>
      </c>
      <c r="B967" s="47" t="s">
        <v>368</v>
      </c>
      <c r="C967" s="47" t="s">
        <v>228</v>
      </c>
      <c r="D967" s="55">
        <v>1038</v>
      </c>
      <c r="E967" s="55">
        <v>987</v>
      </c>
      <c r="F967" s="55">
        <v>51</v>
      </c>
      <c r="G967" s="55">
        <v>287</v>
      </c>
      <c r="H967" s="55">
        <v>649</v>
      </c>
      <c r="I967" s="55">
        <v>4</v>
      </c>
      <c r="J967" s="55">
        <v>47</v>
      </c>
      <c r="K967" s="55">
        <v>32</v>
      </c>
      <c r="L967" s="55">
        <v>11</v>
      </c>
      <c r="M967" s="55">
        <v>0</v>
      </c>
      <c r="N967" s="55">
        <v>1</v>
      </c>
      <c r="O967" s="55">
        <v>7</v>
      </c>
      <c r="P967" s="55">
        <v>82</v>
      </c>
      <c r="Q967" s="55">
        <v>366</v>
      </c>
      <c r="R967" s="47" t="s">
        <v>369</v>
      </c>
      <c r="S967" s="56" t="s">
        <v>370</v>
      </c>
      <c r="T967" s="50">
        <f t="shared" si="31"/>
        <v>1.6878579532398894</v>
      </c>
      <c r="U967" s="51">
        <f t="shared" si="32"/>
        <v>1.5709737899780269E-2</v>
      </c>
      <c r="V967" s="44"/>
    </row>
    <row r="968" spans="1:22" x14ac:dyDescent="0.25">
      <c r="A968" s="59">
        <v>2013</v>
      </c>
      <c r="B968" s="59" t="s">
        <v>368</v>
      </c>
      <c r="C968" s="59" t="s">
        <v>228</v>
      </c>
      <c r="D968" s="60">
        <v>980</v>
      </c>
      <c r="E968" s="60">
        <v>938</v>
      </c>
      <c r="F968" s="60">
        <v>42</v>
      </c>
      <c r="G968" s="60">
        <v>265</v>
      </c>
      <c r="H968" s="60">
        <v>623</v>
      </c>
      <c r="I968" s="60">
        <v>4</v>
      </c>
      <c r="J968" s="60">
        <v>45</v>
      </c>
      <c r="K968" s="60">
        <v>27</v>
      </c>
      <c r="L968" s="60">
        <v>7</v>
      </c>
      <c r="M968" s="60">
        <v>0</v>
      </c>
      <c r="N968" s="60">
        <v>1</v>
      </c>
      <c r="O968" s="60">
        <v>7</v>
      </c>
      <c r="P968" s="60">
        <v>79</v>
      </c>
      <c r="Q968" s="60">
        <v>365</v>
      </c>
      <c r="R968" s="59" t="s">
        <v>369</v>
      </c>
      <c r="S968" s="61" t="s">
        <v>370</v>
      </c>
      <c r="T968" s="50">
        <f t="shared" si="31"/>
        <v>1.5936419677734375</v>
      </c>
      <c r="U968" s="51">
        <f t="shared" si="32"/>
        <v>1.2215265682983397E-2</v>
      </c>
      <c r="V968" s="44"/>
    </row>
    <row r="969" spans="1:22" x14ac:dyDescent="0.25">
      <c r="A969" s="47">
        <v>2014</v>
      </c>
      <c r="B969" s="47" t="s">
        <v>368</v>
      </c>
      <c r="C969" s="47" t="s">
        <v>228</v>
      </c>
      <c r="D969" s="55">
        <v>950</v>
      </c>
      <c r="E969" s="55">
        <v>917</v>
      </c>
      <c r="F969" s="55">
        <v>33</v>
      </c>
      <c r="G969" s="55">
        <v>266</v>
      </c>
      <c r="H969" s="55">
        <v>602</v>
      </c>
      <c r="I969" s="55">
        <v>5</v>
      </c>
      <c r="J969" s="55">
        <v>44</v>
      </c>
      <c r="K969" s="55">
        <v>19</v>
      </c>
      <c r="L969" s="55">
        <v>5</v>
      </c>
      <c r="M969" s="55">
        <v>0</v>
      </c>
      <c r="N969" s="55">
        <v>0</v>
      </c>
      <c r="O969" s="55">
        <v>9</v>
      </c>
      <c r="P969" s="55">
        <v>71</v>
      </c>
      <c r="Q969" s="55">
        <v>365</v>
      </c>
      <c r="R969" s="47" t="s">
        <v>369</v>
      </c>
      <c r="S969" s="56" t="s">
        <v>370</v>
      </c>
      <c r="T969" s="50">
        <f t="shared" si="31"/>
        <v>1.5252888627485797</v>
      </c>
      <c r="U969" s="51">
        <f t="shared" si="32"/>
        <v>9.1860521759033198E-3</v>
      </c>
      <c r="V969" s="44"/>
    </row>
    <row r="970" spans="1:22" x14ac:dyDescent="0.25">
      <c r="A970" s="47">
        <v>2015</v>
      </c>
      <c r="B970" s="47" t="s">
        <v>368</v>
      </c>
      <c r="C970" s="47" t="s">
        <v>228</v>
      </c>
      <c r="D970" s="55">
        <v>1010</v>
      </c>
      <c r="E970" s="55">
        <v>974</v>
      </c>
      <c r="F970" s="55">
        <v>35</v>
      </c>
      <c r="G970" s="55">
        <v>294</v>
      </c>
      <c r="H970" s="55">
        <v>628</v>
      </c>
      <c r="I970" s="55">
        <v>5</v>
      </c>
      <c r="J970" s="55">
        <v>48</v>
      </c>
      <c r="K970" s="55">
        <v>20</v>
      </c>
      <c r="L970" s="55">
        <v>5</v>
      </c>
      <c r="M970" s="55">
        <v>0</v>
      </c>
      <c r="N970" s="55">
        <v>1</v>
      </c>
      <c r="O970" s="55">
        <v>10</v>
      </c>
      <c r="P970" s="55">
        <v>73</v>
      </c>
      <c r="Q970" s="55">
        <v>365</v>
      </c>
      <c r="R970" s="47" t="s">
        <v>369</v>
      </c>
      <c r="S970" s="56" t="s">
        <v>370</v>
      </c>
      <c r="T970" s="50">
        <f t="shared" si="31"/>
        <v>1.6412938435872395</v>
      </c>
      <c r="U970" s="51">
        <f t="shared" si="32"/>
        <v>1.0483764425913492E-2</v>
      </c>
      <c r="V970" s="44"/>
    </row>
    <row r="971" spans="1:22" x14ac:dyDescent="0.25">
      <c r="A971" s="47">
        <v>2016</v>
      </c>
      <c r="B971" s="47" t="s">
        <v>368</v>
      </c>
      <c r="C971" s="47" t="s">
        <v>228</v>
      </c>
      <c r="D971" s="55">
        <v>1030</v>
      </c>
      <c r="E971" s="55">
        <v>993</v>
      </c>
      <c r="F971" s="55">
        <v>37</v>
      </c>
      <c r="G971" s="55">
        <v>306</v>
      </c>
      <c r="H971" s="55">
        <v>632</v>
      </c>
      <c r="I971" s="55">
        <v>5</v>
      </c>
      <c r="J971" s="55">
        <v>50</v>
      </c>
      <c r="K971" s="55">
        <v>22</v>
      </c>
      <c r="L971" s="55">
        <v>5</v>
      </c>
      <c r="M971" s="55">
        <v>0</v>
      </c>
      <c r="N971" s="55">
        <v>1</v>
      </c>
      <c r="O971" s="55">
        <v>9</v>
      </c>
      <c r="P971" s="55">
        <v>71</v>
      </c>
      <c r="Q971" s="55">
        <v>366</v>
      </c>
      <c r="R971" s="47" t="s">
        <v>369</v>
      </c>
      <c r="S971" s="56" t="s">
        <v>370</v>
      </c>
      <c r="T971" s="50">
        <f t="shared" si="31"/>
        <v>1.5922940310916385</v>
      </c>
      <c r="U971" s="51">
        <f t="shared" si="32"/>
        <v>1.0751965444946289E-2</v>
      </c>
      <c r="V971" s="44"/>
    </row>
    <row r="972" spans="1:22" x14ac:dyDescent="0.25">
      <c r="A972" s="47">
        <v>2017</v>
      </c>
      <c r="B972" s="47" t="s">
        <v>368</v>
      </c>
      <c r="C972" s="47" t="s">
        <v>228</v>
      </c>
      <c r="D972" s="55">
        <v>1085</v>
      </c>
      <c r="E972" s="55">
        <v>1048</v>
      </c>
      <c r="F972" s="55">
        <v>38</v>
      </c>
      <c r="G972" s="55">
        <v>324</v>
      </c>
      <c r="H972" s="55">
        <v>660</v>
      </c>
      <c r="I972" s="55">
        <v>6</v>
      </c>
      <c r="J972" s="55">
        <v>58</v>
      </c>
      <c r="K972" s="55">
        <v>22</v>
      </c>
      <c r="L972" s="55">
        <v>6</v>
      </c>
      <c r="M972" s="55">
        <v>0</v>
      </c>
      <c r="N972" s="55">
        <v>1</v>
      </c>
      <c r="O972" s="55">
        <v>9</v>
      </c>
      <c r="P972" s="55">
        <v>72</v>
      </c>
      <c r="Q972" s="55">
        <v>365</v>
      </c>
      <c r="R972" s="47" t="s">
        <v>369</v>
      </c>
      <c r="S972" s="56" t="s">
        <v>370</v>
      </c>
      <c r="T972" s="50">
        <f t="shared" si="31"/>
        <v>1.6497758403577303</v>
      </c>
      <c r="U972" s="51">
        <f t="shared" si="32"/>
        <v>1.1441195452880857E-2</v>
      </c>
      <c r="V972" s="44"/>
    </row>
    <row r="973" spans="1:22" x14ac:dyDescent="0.25">
      <c r="A973" s="47">
        <v>2018</v>
      </c>
      <c r="B973" s="47" t="s">
        <v>368</v>
      </c>
      <c r="C973" s="47" t="s">
        <v>228</v>
      </c>
      <c r="D973" s="55">
        <v>1145</v>
      </c>
      <c r="E973" s="55">
        <v>1103</v>
      </c>
      <c r="F973" s="55">
        <v>43</v>
      </c>
      <c r="G973" s="55">
        <v>362</v>
      </c>
      <c r="H973" s="55">
        <v>669</v>
      </c>
      <c r="I973" s="55">
        <v>6</v>
      </c>
      <c r="J973" s="55">
        <v>66</v>
      </c>
      <c r="K973" s="55">
        <v>26</v>
      </c>
      <c r="L973" s="55">
        <v>6</v>
      </c>
      <c r="M973" s="55">
        <v>0</v>
      </c>
      <c r="N973" s="55">
        <v>1</v>
      </c>
      <c r="O973" s="55">
        <v>10</v>
      </c>
      <c r="P973" s="55">
        <v>71</v>
      </c>
      <c r="Q973" s="55">
        <v>340</v>
      </c>
      <c r="R973" s="47" t="s">
        <v>369</v>
      </c>
      <c r="S973" s="56" t="s">
        <v>370</v>
      </c>
      <c r="T973" s="50">
        <f t="shared" si="31"/>
        <v>1.5747171943132263</v>
      </c>
      <c r="U973" s="51">
        <f t="shared" si="32"/>
        <v>1.2357593182373042E-2</v>
      </c>
      <c r="V973" s="44"/>
    </row>
    <row r="974" spans="1:22" x14ac:dyDescent="0.25">
      <c r="A974" s="59">
        <v>2020</v>
      </c>
      <c r="B974" s="59" t="s">
        <v>368</v>
      </c>
      <c r="C974" s="59" t="s">
        <v>228</v>
      </c>
      <c r="D974" s="60">
        <v>913</v>
      </c>
      <c r="E974" s="60">
        <v>867</v>
      </c>
      <c r="F974" s="60">
        <v>30</v>
      </c>
      <c r="G974" s="60">
        <v>288</v>
      </c>
      <c r="H974" s="60">
        <v>524</v>
      </c>
      <c r="I974" s="60">
        <v>8</v>
      </c>
      <c r="J974" s="60">
        <v>48</v>
      </c>
      <c r="K974" s="60">
        <v>19</v>
      </c>
      <c r="L974" s="60">
        <v>9</v>
      </c>
      <c r="M974" s="60">
        <v>0</v>
      </c>
      <c r="N974" s="60">
        <v>1</v>
      </c>
      <c r="O974" s="60">
        <v>1</v>
      </c>
      <c r="P974" s="60">
        <v>67</v>
      </c>
      <c r="Q974" s="60">
        <v>329</v>
      </c>
      <c r="R974" s="59" t="s">
        <v>369</v>
      </c>
      <c r="S974" s="61" t="s">
        <v>370</v>
      </c>
      <c r="T974" s="50">
        <f t="shared" si="31"/>
        <v>1.9096815185546874</v>
      </c>
      <c r="U974" s="51">
        <f t="shared" si="32"/>
        <v>1.0455506314086913E-2</v>
      </c>
      <c r="V974" s="44"/>
    </row>
    <row r="975" spans="1:22" x14ac:dyDescent="0.25">
      <c r="A975" s="59">
        <v>2021</v>
      </c>
      <c r="B975" s="59" t="s">
        <v>368</v>
      </c>
      <c r="C975" s="59" t="s">
        <v>228</v>
      </c>
      <c r="D975" s="60">
        <v>935</v>
      </c>
      <c r="E975" s="60">
        <v>899</v>
      </c>
      <c r="F975" s="60">
        <v>28</v>
      </c>
      <c r="G975" s="60">
        <v>293</v>
      </c>
      <c r="H975" s="60">
        <v>543</v>
      </c>
      <c r="I975" s="60">
        <v>12</v>
      </c>
      <c r="J975" s="60">
        <v>51</v>
      </c>
      <c r="K975" s="60">
        <v>19</v>
      </c>
      <c r="L975" s="60">
        <v>8</v>
      </c>
      <c r="M975" s="60">
        <v>0</v>
      </c>
      <c r="N975" s="60">
        <v>1</v>
      </c>
      <c r="O975" s="60">
        <v>1</v>
      </c>
      <c r="P975" s="60">
        <v>66</v>
      </c>
      <c r="Q975" s="60">
        <v>358</v>
      </c>
      <c r="R975" s="59" t="s">
        <v>369</v>
      </c>
      <c r="S975" s="61" t="s">
        <v>370</v>
      </c>
      <c r="T975" s="50">
        <f t="shared" si="31"/>
        <v>1.8453049232219829</v>
      </c>
      <c r="U975" s="51">
        <f t="shared" si="32"/>
        <v>9.4295081576643326E-3</v>
      </c>
      <c r="V975" s="44"/>
    </row>
    <row r="976" spans="1:22" x14ac:dyDescent="0.25">
      <c r="A976" s="59">
        <v>2022</v>
      </c>
      <c r="B976" s="59" t="s">
        <v>368</v>
      </c>
      <c r="C976" s="59" t="s">
        <v>228</v>
      </c>
      <c r="D976" s="60">
        <v>1039</v>
      </c>
      <c r="E976" s="60">
        <v>1017</v>
      </c>
      <c r="F976" s="60">
        <v>19</v>
      </c>
      <c r="G976" s="60">
        <v>355</v>
      </c>
      <c r="H976" s="60">
        <v>596</v>
      </c>
      <c r="I976" s="60">
        <v>12</v>
      </c>
      <c r="J976" s="60">
        <v>54</v>
      </c>
      <c r="K976" s="60">
        <v>9</v>
      </c>
      <c r="L976" s="60">
        <v>6</v>
      </c>
      <c r="M976" s="60">
        <v>0</v>
      </c>
      <c r="N976" s="60">
        <v>1</v>
      </c>
      <c r="O976" s="60">
        <v>3</v>
      </c>
      <c r="P976" s="60">
        <v>67</v>
      </c>
      <c r="Q976" s="60">
        <v>362</v>
      </c>
      <c r="R976" s="59" t="s">
        <v>369</v>
      </c>
      <c r="S976" s="61" t="s">
        <v>370</v>
      </c>
      <c r="T976" s="50">
        <f t="shared" si="31"/>
        <v>2.1818093390213815</v>
      </c>
      <c r="U976" s="51">
        <f t="shared" si="32"/>
        <v>7.565423883056639E-3</v>
      </c>
      <c r="V976" s="44"/>
    </row>
    <row r="977" spans="1:22" ht="13.8" thickBot="1" x14ac:dyDescent="0.3">
      <c r="A977" s="66">
        <v>2023</v>
      </c>
      <c r="B977" s="66" t="s">
        <v>368</v>
      </c>
      <c r="C977" s="66" t="s">
        <v>228</v>
      </c>
      <c r="D977" s="67">
        <v>1103</v>
      </c>
      <c r="E977" s="67">
        <v>1063</v>
      </c>
      <c r="F977" s="67">
        <v>35</v>
      </c>
      <c r="G977" s="67">
        <v>387</v>
      </c>
      <c r="H977" s="67">
        <v>609</v>
      </c>
      <c r="I977" s="67">
        <v>11</v>
      </c>
      <c r="J977" s="67">
        <v>57</v>
      </c>
      <c r="K977" s="67">
        <v>23</v>
      </c>
      <c r="L977" s="67">
        <v>5</v>
      </c>
      <c r="M977" s="67">
        <v>0</v>
      </c>
      <c r="N977" s="67">
        <v>3</v>
      </c>
      <c r="O977" s="67">
        <v>5</v>
      </c>
      <c r="P977" s="67">
        <v>66</v>
      </c>
      <c r="Q977" s="67">
        <v>364</v>
      </c>
      <c r="R977" s="66" t="s">
        <v>369</v>
      </c>
      <c r="S977" s="68" t="s">
        <v>370</v>
      </c>
      <c r="T977" s="50">
        <f t="shared" si="31"/>
        <v>1.8022550794813368</v>
      </c>
      <c r="U977" s="51">
        <f t="shared" si="32"/>
        <v>1.1511904320187038E-2</v>
      </c>
      <c r="V977" s="44"/>
    </row>
    <row r="978" spans="1:22" x14ac:dyDescent="0.25">
      <c r="A978" s="46">
        <v>2002</v>
      </c>
      <c r="B978" s="46" t="s">
        <v>371</v>
      </c>
      <c r="C978" s="46" t="s">
        <v>228</v>
      </c>
      <c r="D978" s="48">
        <v>1843</v>
      </c>
      <c r="E978" s="48">
        <v>1773</v>
      </c>
      <c r="F978" s="48">
        <v>70</v>
      </c>
      <c r="G978" s="48">
        <v>287</v>
      </c>
      <c r="H978" s="48">
        <v>1435</v>
      </c>
      <c r="I978" s="48">
        <v>8</v>
      </c>
      <c r="J978" s="48">
        <v>42</v>
      </c>
      <c r="K978" s="48">
        <v>43</v>
      </c>
      <c r="L978" s="48">
        <v>12</v>
      </c>
      <c r="M978" s="48">
        <v>2</v>
      </c>
      <c r="N978" s="48">
        <v>3</v>
      </c>
      <c r="O978" s="48">
        <v>11</v>
      </c>
      <c r="P978" s="48">
        <v>49</v>
      </c>
      <c r="Q978" s="48">
        <v>365</v>
      </c>
      <c r="R978" s="46" t="s">
        <v>372</v>
      </c>
      <c r="S978" s="49" t="s">
        <v>373</v>
      </c>
      <c r="T978" s="50">
        <f t="shared" si="31"/>
        <v>1.8128258417693661</v>
      </c>
      <c r="U978" s="51">
        <f t="shared" si="32"/>
        <v>2.315885012860365E-2</v>
      </c>
      <c r="V978" s="52">
        <f>IF(SLOPE(U978:U999,A978:A999)&gt;0,SLOPE(U978:U999,A978:A999),0)</f>
        <v>1.4029099959958167E-6</v>
      </c>
    </row>
    <row r="979" spans="1:22" x14ac:dyDescent="0.25">
      <c r="A979" s="47">
        <v>2003</v>
      </c>
      <c r="B979" s="47" t="s">
        <v>371</v>
      </c>
      <c r="C979" s="47" t="s">
        <v>228</v>
      </c>
      <c r="D979" s="55">
        <v>1919</v>
      </c>
      <c r="E979" s="55">
        <v>1843</v>
      </c>
      <c r="F979" s="55">
        <v>76</v>
      </c>
      <c r="G979" s="55">
        <v>304</v>
      </c>
      <c r="H979" s="55">
        <v>1481</v>
      </c>
      <c r="I979" s="55">
        <v>9</v>
      </c>
      <c r="J979" s="55">
        <v>49</v>
      </c>
      <c r="K979" s="55">
        <v>47</v>
      </c>
      <c r="L979" s="55">
        <v>14</v>
      </c>
      <c r="M979" s="55">
        <v>2</v>
      </c>
      <c r="N979" s="55">
        <v>3</v>
      </c>
      <c r="O979" s="55">
        <v>10</v>
      </c>
      <c r="P979" s="55">
        <v>49</v>
      </c>
      <c r="Q979" s="55">
        <v>365</v>
      </c>
      <c r="R979" s="47" t="s">
        <v>372</v>
      </c>
      <c r="S979" s="56" t="s">
        <v>373</v>
      </c>
      <c r="T979" s="50">
        <f t="shared" si="31"/>
        <v>1.811956497995477</v>
      </c>
      <c r="U979" s="51">
        <f t="shared" si="32"/>
        <v>2.5131836627197261E-2</v>
      </c>
      <c r="V979" s="44"/>
    </row>
    <row r="980" spans="1:22" x14ac:dyDescent="0.25">
      <c r="A980" s="47">
        <v>2004</v>
      </c>
      <c r="B980" s="47" t="s">
        <v>371</v>
      </c>
      <c r="C980" s="47" t="s">
        <v>228</v>
      </c>
      <c r="D980" s="55">
        <v>1784</v>
      </c>
      <c r="E980" s="55">
        <v>1709</v>
      </c>
      <c r="F980" s="55">
        <v>75</v>
      </c>
      <c r="G980" s="55">
        <v>239</v>
      </c>
      <c r="H980" s="55">
        <v>1412</v>
      </c>
      <c r="I980" s="55">
        <v>10</v>
      </c>
      <c r="J980" s="55">
        <v>49</v>
      </c>
      <c r="K980" s="55">
        <v>49</v>
      </c>
      <c r="L980" s="55">
        <v>13</v>
      </c>
      <c r="M980" s="55">
        <v>1</v>
      </c>
      <c r="N980" s="55">
        <v>3</v>
      </c>
      <c r="O980" s="55">
        <v>9</v>
      </c>
      <c r="P980" s="55">
        <v>49</v>
      </c>
      <c r="Q980" s="55">
        <v>366</v>
      </c>
      <c r="R980" s="47" t="s">
        <v>372</v>
      </c>
      <c r="S980" s="56" t="s">
        <v>373</v>
      </c>
      <c r="T980" s="50">
        <f t="shared" si="31"/>
        <v>1.7134839355468747</v>
      </c>
      <c r="U980" s="51">
        <f t="shared" si="32"/>
        <v>2.3453311367797845E-2</v>
      </c>
      <c r="V980" s="44"/>
    </row>
    <row r="981" spans="1:22" x14ac:dyDescent="0.25">
      <c r="A981" s="47">
        <v>2005</v>
      </c>
      <c r="B981" s="47" t="s">
        <v>371</v>
      </c>
      <c r="C981" s="47" t="s">
        <v>228</v>
      </c>
      <c r="D981" s="55">
        <v>1769</v>
      </c>
      <c r="E981" s="55">
        <v>1702</v>
      </c>
      <c r="F981" s="55">
        <v>68</v>
      </c>
      <c r="G981" s="55">
        <v>243</v>
      </c>
      <c r="H981" s="55">
        <v>1399</v>
      </c>
      <c r="I981" s="55">
        <v>10</v>
      </c>
      <c r="J981" s="55">
        <v>49</v>
      </c>
      <c r="K981" s="55">
        <v>44</v>
      </c>
      <c r="L981" s="55">
        <v>10</v>
      </c>
      <c r="M981" s="55">
        <v>1</v>
      </c>
      <c r="N981" s="55">
        <v>4</v>
      </c>
      <c r="O981" s="55">
        <v>9</v>
      </c>
      <c r="P981" s="55">
        <v>49</v>
      </c>
      <c r="Q981" s="55">
        <v>365</v>
      </c>
      <c r="R981" s="47" t="s">
        <v>372</v>
      </c>
      <c r="S981" s="56" t="s">
        <v>373</v>
      </c>
      <c r="T981" s="50">
        <f t="shared" si="31"/>
        <v>1.7543473905675548</v>
      </c>
      <c r="U981" s="51">
        <f t="shared" si="32"/>
        <v>2.1771451116943355E-2</v>
      </c>
      <c r="V981" s="44"/>
    </row>
    <row r="982" spans="1:22" x14ac:dyDescent="0.25">
      <c r="A982" s="47">
        <v>2006</v>
      </c>
      <c r="B982" s="47" t="s">
        <v>371</v>
      </c>
      <c r="C982" s="47" t="s">
        <v>228</v>
      </c>
      <c r="D982" s="55">
        <v>1746</v>
      </c>
      <c r="E982" s="55">
        <v>1673</v>
      </c>
      <c r="F982" s="55">
        <v>73</v>
      </c>
      <c r="G982" s="55">
        <v>243</v>
      </c>
      <c r="H982" s="55">
        <v>1366</v>
      </c>
      <c r="I982" s="55">
        <v>11</v>
      </c>
      <c r="J982" s="55">
        <v>52</v>
      </c>
      <c r="K982" s="55">
        <v>44</v>
      </c>
      <c r="L982" s="55">
        <v>13</v>
      </c>
      <c r="M982" s="55">
        <v>1</v>
      </c>
      <c r="N982" s="55">
        <v>3</v>
      </c>
      <c r="O982" s="55">
        <v>10</v>
      </c>
      <c r="P982" s="55">
        <v>50</v>
      </c>
      <c r="Q982" s="55">
        <v>365</v>
      </c>
      <c r="R982" s="47" t="s">
        <v>372</v>
      </c>
      <c r="S982" s="56" t="s">
        <v>373</v>
      </c>
      <c r="T982" s="50">
        <f t="shared" si="31"/>
        <v>1.7782840180732833</v>
      </c>
      <c r="U982" s="51">
        <f t="shared" si="32"/>
        <v>2.3691188830781317E-2</v>
      </c>
      <c r="V982" s="44"/>
    </row>
    <row r="983" spans="1:22" x14ac:dyDescent="0.25">
      <c r="A983" s="59">
        <v>2007</v>
      </c>
      <c r="B983" s="59" t="s">
        <v>371</v>
      </c>
      <c r="C983" s="59" t="s">
        <v>228</v>
      </c>
      <c r="D983" s="60">
        <v>1828</v>
      </c>
      <c r="E983" s="60">
        <v>1752</v>
      </c>
      <c r="F983" s="60">
        <v>76</v>
      </c>
      <c r="G983" s="60">
        <v>261</v>
      </c>
      <c r="H983" s="60">
        <v>1419</v>
      </c>
      <c r="I983" s="60">
        <v>12</v>
      </c>
      <c r="J983" s="60">
        <v>59</v>
      </c>
      <c r="K983" s="60">
        <v>43</v>
      </c>
      <c r="L983" s="60">
        <v>14</v>
      </c>
      <c r="M983" s="60">
        <v>1</v>
      </c>
      <c r="N983" s="60">
        <v>4</v>
      </c>
      <c r="O983" s="60">
        <v>14</v>
      </c>
      <c r="P983" s="60">
        <v>50</v>
      </c>
      <c r="Q983" s="60">
        <v>348</v>
      </c>
      <c r="R983" s="59" t="s">
        <v>372</v>
      </c>
      <c r="S983" s="61" t="s">
        <v>373</v>
      </c>
      <c r="T983" s="50">
        <f t="shared" si="31"/>
        <v>1.8754607511821544</v>
      </c>
      <c r="U983" s="51">
        <f t="shared" si="32"/>
        <v>2.6012640618896476E-2</v>
      </c>
      <c r="V983" s="44"/>
    </row>
    <row r="984" spans="1:22" x14ac:dyDescent="0.25">
      <c r="A984" s="47">
        <v>2008</v>
      </c>
      <c r="B984" s="47" t="s">
        <v>371</v>
      </c>
      <c r="C984" s="47" t="s">
        <v>228</v>
      </c>
      <c r="D984" s="55">
        <v>1681</v>
      </c>
      <c r="E984" s="55">
        <v>1610</v>
      </c>
      <c r="F984" s="55">
        <v>71</v>
      </c>
      <c r="G984" s="55">
        <v>237</v>
      </c>
      <c r="H984" s="55">
        <v>1300</v>
      </c>
      <c r="I984" s="55">
        <v>11</v>
      </c>
      <c r="J984" s="55">
        <v>61</v>
      </c>
      <c r="K984" s="55">
        <v>41</v>
      </c>
      <c r="L984" s="55">
        <v>12</v>
      </c>
      <c r="M984" s="55">
        <v>1</v>
      </c>
      <c r="N984" s="55">
        <v>4</v>
      </c>
      <c r="O984" s="55">
        <v>12</v>
      </c>
      <c r="P984" s="55">
        <v>48</v>
      </c>
      <c r="Q984" s="55">
        <v>366</v>
      </c>
      <c r="R984" s="47" t="s">
        <v>372</v>
      </c>
      <c r="S984" s="56" t="s">
        <v>373</v>
      </c>
      <c r="T984" s="50">
        <f t="shared" si="31"/>
        <v>1.8541250697544642</v>
      </c>
      <c r="U984" s="51">
        <f t="shared" si="32"/>
        <v>2.4024825591343467E-2</v>
      </c>
      <c r="V984" s="44"/>
    </row>
    <row r="985" spans="1:22" x14ac:dyDescent="0.25">
      <c r="A985" s="47">
        <v>2009</v>
      </c>
      <c r="B985" s="47" t="s">
        <v>371</v>
      </c>
      <c r="C985" s="47" t="s">
        <v>228</v>
      </c>
      <c r="D985" s="55">
        <v>1722</v>
      </c>
      <c r="E985" s="55">
        <v>1653</v>
      </c>
      <c r="F985" s="55">
        <v>69</v>
      </c>
      <c r="G985" s="55">
        <v>258</v>
      </c>
      <c r="H985" s="55">
        <v>1315</v>
      </c>
      <c r="I985" s="55">
        <v>11</v>
      </c>
      <c r="J985" s="55">
        <v>69</v>
      </c>
      <c r="K985" s="55">
        <v>44</v>
      </c>
      <c r="L985" s="55">
        <v>11</v>
      </c>
      <c r="M985" s="55">
        <v>1</v>
      </c>
      <c r="N985" s="55">
        <v>4</v>
      </c>
      <c r="O985" s="55">
        <v>9</v>
      </c>
      <c r="P985" s="55">
        <v>48</v>
      </c>
      <c r="Q985" s="55">
        <v>365</v>
      </c>
      <c r="R985" s="47" t="s">
        <v>372</v>
      </c>
      <c r="S985" s="56" t="s">
        <v>373</v>
      </c>
      <c r="T985" s="50">
        <f t="shared" si="31"/>
        <v>1.7836554397361866</v>
      </c>
      <c r="U985" s="51">
        <f t="shared" si="32"/>
        <v>2.2460681124877931E-2</v>
      </c>
      <c r="V985" s="44"/>
    </row>
    <row r="986" spans="1:22" x14ac:dyDescent="0.25">
      <c r="A986" s="47">
        <v>2010</v>
      </c>
      <c r="B986" s="47" t="s">
        <v>371</v>
      </c>
      <c r="C986" s="47" t="s">
        <v>228</v>
      </c>
      <c r="D986" s="55">
        <v>1708</v>
      </c>
      <c r="E986" s="55">
        <v>1641</v>
      </c>
      <c r="F986" s="55">
        <v>66</v>
      </c>
      <c r="G986" s="55">
        <v>245</v>
      </c>
      <c r="H986" s="55">
        <v>1316</v>
      </c>
      <c r="I986" s="55">
        <v>11</v>
      </c>
      <c r="J986" s="55">
        <v>70</v>
      </c>
      <c r="K986" s="55">
        <v>42</v>
      </c>
      <c r="L986" s="55">
        <v>10</v>
      </c>
      <c r="M986" s="55">
        <v>1</v>
      </c>
      <c r="N986" s="55">
        <v>4</v>
      </c>
      <c r="O986" s="55">
        <v>9</v>
      </c>
      <c r="P986" s="55">
        <v>48</v>
      </c>
      <c r="Q986" s="55">
        <v>365</v>
      </c>
      <c r="R986" s="47" t="s">
        <v>372</v>
      </c>
      <c r="S986" s="56" t="s">
        <v>373</v>
      </c>
      <c r="T986" s="50">
        <f t="shared" si="31"/>
        <v>1.7830162094578597</v>
      </c>
      <c r="U986" s="51">
        <f t="shared" si="32"/>
        <v>2.1476430242919918E-2</v>
      </c>
      <c r="V986" s="44"/>
    </row>
    <row r="987" spans="1:22" x14ac:dyDescent="0.25">
      <c r="A987" s="47">
        <v>2011</v>
      </c>
      <c r="B987" s="47" t="s">
        <v>371</v>
      </c>
      <c r="C987" s="47" t="s">
        <v>228</v>
      </c>
      <c r="D987" s="55">
        <v>1665</v>
      </c>
      <c r="E987" s="55">
        <v>1602</v>
      </c>
      <c r="F987" s="55">
        <v>64</v>
      </c>
      <c r="G987" s="55">
        <v>261</v>
      </c>
      <c r="H987" s="55">
        <v>1260</v>
      </c>
      <c r="I987" s="55">
        <v>11</v>
      </c>
      <c r="J987" s="55">
        <v>70</v>
      </c>
      <c r="K987" s="55">
        <v>39</v>
      </c>
      <c r="L987" s="55">
        <v>11</v>
      </c>
      <c r="M987" s="55">
        <v>1</v>
      </c>
      <c r="N987" s="55">
        <v>4</v>
      </c>
      <c r="O987" s="55">
        <v>9</v>
      </c>
      <c r="P987" s="55">
        <v>54</v>
      </c>
      <c r="Q987" s="55">
        <v>365</v>
      </c>
      <c r="R987" s="47" t="s">
        <v>372</v>
      </c>
      <c r="S987" s="56" t="s">
        <v>373</v>
      </c>
      <c r="T987" s="50">
        <f t="shared" si="31"/>
        <v>1.8598569297790526</v>
      </c>
      <c r="U987" s="51">
        <f t="shared" si="32"/>
        <v>2.1723128939819335E-2</v>
      </c>
      <c r="V987" s="44"/>
    </row>
    <row r="988" spans="1:22" x14ac:dyDescent="0.25">
      <c r="A988" s="47">
        <v>2012</v>
      </c>
      <c r="B988" s="47" t="s">
        <v>371</v>
      </c>
      <c r="C988" s="47" t="s">
        <v>228</v>
      </c>
      <c r="D988" s="55">
        <v>1548</v>
      </c>
      <c r="E988" s="55">
        <v>1483</v>
      </c>
      <c r="F988" s="55">
        <v>64</v>
      </c>
      <c r="G988" s="55">
        <v>232</v>
      </c>
      <c r="H988" s="55">
        <v>1170</v>
      </c>
      <c r="I988" s="55">
        <v>11</v>
      </c>
      <c r="J988" s="55">
        <v>70</v>
      </c>
      <c r="K988" s="55">
        <v>38</v>
      </c>
      <c r="L988" s="55">
        <v>13</v>
      </c>
      <c r="M988" s="55">
        <v>2</v>
      </c>
      <c r="N988" s="55">
        <v>5</v>
      </c>
      <c r="O988" s="55">
        <v>7</v>
      </c>
      <c r="P988" s="55">
        <v>63</v>
      </c>
      <c r="Q988" s="55">
        <v>366</v>
      </c>
      <c r="R988" s="47" t="s">
        <v>372</v>
      </c>
      <c r="S988" s="56" t="s">
        <v>373</v>
      </c>
      <c r="T988" s="50">
        <f t="shared" si="31"/>
        <v>2.0554443547175478</v>
      </c>
      <c r="U988" s="51">
        <f t="shared" si="32"/>
        <v>2.4007590063100961E-2</v>
      </c>
      <c r="V988" s="44"/>
    </row>
    <row r="989" spans="1:22" x14ac:dyDescent="0.25">
      <c r="A989" s="47">
        <v>2013</v>
      </c>
      <c r="B989" s="47" t="s">
        <v>371</v>
      </c>
      <c r="C989" s="47" t="s">
        <v>228</v>
      </c>
      <c r="D989" s="55">
        <v>1497</v>
      </c>
      <c r="E989" s="55">
        <v>1434</v>
      </c>
      <c r="F989" s="55">
        <v>63</v>
      </c>
      <c r="G989" s="55">
        <v>222</v>
      </c>
      <c r="H989" s="55">
        <v>1127</v>
      </c>
      <c r="I989" s="55">
        <v>10</v>
      </c>
      <c r="J989" s="55">
        <v>75</v>
      </c>
      <c r="K989" s="55">
        <v>37</v>
      </c>
      <c r="L989" s="55">
        <v>13</v>
      </c>
      <c r="M989" s="55">
        <v>1</v>
      </c>
      <c r="N989" s="55">
        <v>4</v>
      </c>
      <c r="O989" s="55">
        <v>7</v>
      </c>
      <c r="P989" s="55">
        <v>61</v>
      </c>
      <c r="Q989" s="55">
        <v>365</v>
      </c>
      <c r="R989" s="47" t="s">
        <v>372</v>
      </c>
      <c r="S989" s="56" t="s">
        <v>373</v>
      </c>
      <c r="T989" s="50">
        <f t="shared" si="31"/>
        <v>1.9579192327683967</v>
      </c>
      <c r="U989" s="51">
        <f t="shared" si="32"/>
        <v>2.251117637875464E-2</v>
      </c>
      <c r="V989" s="44"/>
    </row>
    <row r="990" spans="1:22" x14ac:dyDescent="0.25">
      <c r="A990" s="47">
        <v>2014</v>
      </c>
      <c r="B990" s="47" t="s">
        <v>371</v>
      </c>
      <c r="C990" s="47" t="s">
        <v>228</v>
      </c>
      <c r="D990" s="55">
        <v>1404</v>
      </c>
      <c r="E990" s="55">
        <v>1344</v>
      </c>
      <c r="F990" s="55">
        <v>61</v>
      </c>
      <c r="G990" s="55">
        <v>201</v>
      </c>
      <c r="H990" s="55">
        <v>1051</v>
      </c>
      <c r="I990" s="55">
        <v>9</v>
      </c>
      <c r="J990" s="55">
        <v>82</v>
      </c>
      <c r="K990" s="55">
        <v>35</v>
      </c>
      <c r="L990" s="55">
        <v>13</v>
      </c>
      <c r="M990" s="55">
        <v>1</v>
      </c>
      <c r="N990" s="55">
        <v>4</v>
      </c>
      <c r="O990" s="55">
        <v>7</v>
      </c>
      <c r="P990" s="55">
        <v>54</v>
      </c>
      <c r="Q990" s="55">
        <v>365</v>
      </c>
      <c r="R990" s="47" t="s">
        <v>372</v>
      </c>
      <c r="S990" s="56" t="s">
        <v>373</v>
      </c>
      <c r="T990" s="50">
        <f t="shared" si="31"/>
        <v>1.9962406616210935</v>
      </c>
      <c r="U990" s="51">
        <f t="shared" si="32"/>
        <v>2.2223149165496822E-2</v>
      </c>
      <c r="V990" s="44"/>
    </row>
    <row r="991" spans="1:22" x14ac:dyDescent="0.25">
      <c r="A991" s="47">
        <v>2015</v>
      </c>
      <c r="B991" s="47" t="s">
        <v>371</v>
      </c>
      <c r="C991" s="47" t="s">
        <v>228</v>
      </c>
      <c r="D991" s="55">
        <v>1508</v>
      </c>
      <c r="E991" s="55">
        <v>1449</v>
      </c>
      <c r="F991" s="55">
        <v>58</v>
      </c>
      <c r="G991" s="55">
        <v>221</v>
      </c>
      <c r="H991" s="55">
        <v>1134</v>
      </c>
      <c r="I991" s="55">
        <v>8</v>
      </c>
      <c r="J991" s="55">
        <v>86</v>
      </c>
      <c r="K991" s="55">
        <v>34</v>
      </c>
      <c r="L991" s="55">
        <v>11</v>
      </c>
      <c r="M991" s="55">
        <v>1</v>
      </c>
      <c r="N991" s="55">
        <v>5</v>
      </c>
      <c r="O991" s="55">
        <v>8</v>
      </c>
      <c r="P991" s="55">
        <v>56</v>
      </c>
      <c r="Q991" s="55">
        <v>365</v>
      </c>
      <c r="R991" s="47" t="s">
        <v>372</v>
      </c>
      <c r="S991" s="56" t="s">
        <v>373</v>
      </c>
      <c r="T991" s="50">
        <f t="shared" si="31"/>
        <v>2.0229953778800316</v>
      </c>
      <c r="U991" s="51">
        <f t="shared" si="32"/>
        <v>2.1413406074860135E-2</v>
      </c>
      <c r="V991" s="44"/>
    </row>
    <row r="992" spans="1:22" x14ac:dyDescent="0.25">
      <c r="A992" s="47">
        <v>2016</v>
      </c>
      <c r="B992" s="47" t="s">
        <v>371</v>
      </c>
      <c r="C992" s="47" t="s">
        <v>228</v>
      </c>
      <c r="D992" s="55">
        <v>1589</v>
      </c>
      <c r="E992" s="55">
        <v>1520</v>
      </c>
      <c r="F992" s="55">
        <v>69</v>
      </c>
      <c r="G992" s="55">
        <v>226</v>
      </c>
      <c r="H992" s="55">
        <v>1186</v>
      </c>
      <c r="I992" s="55">
        <v>9</v>
      </c>
      <c r="J992" s="55">
        <v>99</v>
      </c>
      <c r="K992" s="55">
        <v>38</v>
      </c>
      <c r="L992" s="55">
        <v>15</v>
      </c>
      <c r="M992" s="55">
        <v>1</v>
      </c>
      <c r="N992" s="55">
        <v>5</v>
      </c>
      <c r="O992" s="55">
        <v>9</v>
      </c>
      <c r="P992" s="55">
        <v>55</v>
      </c>
      <c r="Q992" s="55">
        <v>366</v>
      </c>
      <c r="R992" s="47" t="s">
        <v>372</v>
      </c>
      <c r="S992" s="56" t="s">
        <v>373</v>
      </c>
      <c r="T992" s="50">
        <f t="shared" si="31"/>
        <v>2.0512425860236672</v>
      </c>
      <c r="U992" s="51">
        <f t="shared" si="32"/>
        <v>2.5830272264503025E-2</v>
      </c>
      <c r="V992" s="44"/>
    </row>
    <row r="993" spans="1:22" x14ac:dyDescent="0.25">
      <c r="A993" s="47">
        <v>2017</v>
      </c>
      <c r="B993" s="47" t="s">
        <v>371</v>
      </c>
      <c r="C993" s="47" t="s">
        <v>228</v>
      </c>
      <c r="D993" s="55">
        <v>1650</v>
      </c>
      <c r="E993" s="55">
        <v>1588</v>
      </c>
      <c r="F993" s="55">
        <v>62</v>
      </c>
      <c r="G993" s="55">
        <v>226</v>
      </c>
      <c r="H993" s="55">
        <v>1247</v>
      </c>
      <c r="I993" s="55">
        <v>9</v>
      </c>
      <c r="J993" s="55">
        <v>106</v>
      </c>
      <c r="K993" s="55">
        <v>36</v>
      </c>
      <c r="L993" s="55">
        <v>12</v>
      </c>
      <c r="M993" s="55">
        <v>1</v>
      </c>
      <c r="N993" s="55">
        <v>5</v>
      </c>
      <c r="O993" s="55">
        <v>9</v>
      </c>
      <c r="P993" s="55">
        <v>55</v>
      </c>
      <c r="Q993" s="55">
        <v>364</v>
      </c>
      <c r="R993" s="47" t="s">
        <v>372</v>
      </c>
      <c r="S993" s="56" t="s">
        <v>373</v>
      </c>
      <c r="T993" s="50">
        <f t="shared" si="31"/>
        <v>2.0085418216765873</v>
      </c>
      <c r="U993" s="51">
        <f t="shared" si="32"/>
        <v>2.2726650712270587E-2</v>
      </c>
      <c r="V993" s="44"/>
    </row>
    <row r="994" spans="1:22" x14ac:dyDescent="0.25">
      <c r="A994" s="47">
        <v>2018</v>
      </c>
      <c r="B994" s="47" t="s">
        <v>371</v>
      </c>
      <c r="C994" s="47" t="s">
        <v>228</v>
      </c>
      <c r="D994" s="55">
        <v>1654</v>
      </c>
      <c r="E994" s="55">
        <v>1583</v>
      </c>
      <c r="F994" s="55">
        <v>71</v>
      </c>
      <c r="G994" s="55">
        <v>234</v>
      </c>
      <c r="H994" s="55">
        <v>1230</v>
      </c>
      <c r="I994" s="55">
        <v>10</v>
      </c>
      <c r="J994" s="55">
        <v>109</v>
      </c>
      <c r="K994" s="55">
        <v>40</v>
      </c>
      <c r="L994" s="55">
        <v>15</v>
      </c>
      <c r="M994" s="55">
        <v>1</v>
      </c>
      <c r="N994" s="55">
        <v>6</v>
      </c>
      <c r="O994" s="55">
        <v>9</v>
      </c>
      <c r="P994" s="55">
        <v>54</v>
      </c>
      <c r="Q994" s="55">
        <v>365</v>
      </c>
      <c r="R994" s="47" t="s">
        <v>372</v>
      </c>
      <c r="S994" s="56" t="s">
        <v>373</v>
      </c>
      <c r="T994" s="50">
        <f t="shared" si="31"/>
        <v>2.0740361431283003</v>
      </c>
      <c r="U994" s="51">
        <f t="shared" si="32"/>
        <v>2.6874323324584951E-2</v>
      </c>
      <c r="V994" s="44"/>
    </row>
    <row r="995" spans="1:22" x14ac:dyDescent="0.25">
      <c r="A995" s="59">
        <v>2019</v>
      </c>
      <c r="B995" s="59" t="s">
        <v>371</v>
      </c>
      <c r="C995" s="59" t="s">
        <v>228</v>
      </c>
      <c r="D995" s="60">
        <v>1842</v>
      </c>
      <c r="E995" s="60">
        <v>1757</v>
      </c>
      <c r="F995" s="60">
        <v>85</v>
      </c>
      <c r="G995" s="60">
        <v>284</v>
      </c>
      <c r="H995" s="60">
        <v>1340</v>
      </c>
      <c r="I995" s="60">
        <v>13</v>
      </c>
      <c r="J995" s="60">
        <v>120</v>
      </c>
      <c r="K995" s="60">
        <v>47</v>
      </c>
      <c r="L995" s="60">
        <v>17</v>
      </c>
      <c r="M995" s="60">
        <v>2</v>
      </c>
      <c r="N995" s="60">
        <v>7</v>
      </c>
      <c r="O995" s="60">
        <v>12</v>
      </c>
      <c r="P995" s="60">
        <v>54</v>
      </c>
      <c r="Q995" s="60">
        <v>301</v>
      </c>
      <c r="R995" s="59" t="s">
        <v>372</v>
      </c>
      <c r="S995" s="61" t="s">
        <v>373</v>
      </c>
      <c r="T995" s="50">
        <f t="shared" si="31"/>
        <v>2.0851420754825365</v>
      </c>
      <c r="U995" s="51">
        <f t="shared" si="32"/>
        <v>3.2345766445922845E-2</v>
      </c>
      <c r="V995" s="44"/>
    </row>
    <row r="996" spans="1:22" x14ac:dyDescent="0.25">
      <c r="A996" s="59">
        <v>2020</v>
      </c>
      <c r="B996" s="59" t="s">
        <v>371</v>
      </c>
      <c r="C996" s="59" t="s">
        <v>228</v>
      </c>
      <c r="D996" s="60">
        <v>1095</v>
      </c>
      <c r="E996" s="60">
        <v>1051</v>
      </c>
      <c r="F996" s="60">
        <v>42</v>
      </c>
      <c r="G996" s="60">
        <v>162</v>
      </c>
      <c r="H996" s="60">
        <v>826</v>
      </c>
      <c r="I996" s="60">
        <v>5</v>
      </c>
      <c r="J996" s="60">
        <v>57</v>
      </c>
      <c r="K996" s="60">
        <v>26</v>
      </c>
      <c r="L996" s="60">
        <v>6</v>
      </c>
      <c r="M996" s="60">
        <v>0</v>
      </c>
      <c r="N996" s="60">
        <v>4</v>
      </c>
      <c r="O996" s="60">
        <v>5</v>
      </c>
      <c r="P996" s="60">
        <v>36</v>
      </c>
      <c r="Q996" s="60">
        <v>343</v>
      </c>
      <c r="R996" s="59" t="s">
        <v>372</v>
      </c>
      <c r="S996" s="61" t="s">
        <v>373</v>
      </c>
      <c r="T996" s="50">
        <f t="shared" si="31"/>
        <v>1.8838568859565548</v>
      </c>
      <c r="U996" s="51">
        <f t="shared" si="32"/>
        <v>1.4439763030856992E-2</v>
      </c>
      <c r="V996" s="44"/>
    </row>
    <row r="997" spans="1:22" x14ac:dyDescent="0.25">
      <c r="A997" s="59">
        <v>2021</v>
      </c>
      <c r="B997" s="59" t="s">
        <v>371</v>
      </c>
      <c r="C997" s="59" t="s">
        <v>228</v>
      </c>
      <c r="D997" s="60">
        <v>891</v>
      </c>
      <c r="E997" s="60">
        <v>852</v>
      </c>
      <c r="F997" s="60">
        <v>28</v>
      </c>
      <c r="G997" s="60">
        <v>237</v>
      </c>
      <c r="H997" s="60">
        <v>564</v>
      </c>
      <c r="I997" s="60">
        <v>13</v>
      </c>
      <c r="J997" s="60">
        <v>38</v>
      </c>
      <c r="K997" s="60">
        <v>13</v>
      </c>
      <c r="L997" s="60">
        <v>3</v>
      </c>
      <c r="M997" s="60">
        <v>1</v>
      </c>
      <c r="N997" s="60">
        <v>7</v>
      </c>
      <c r="O997" s="60">
        <v>5</v>
      </c>
      <c r="P997" s="60">
        <v>22</v>
      </c>
      <c r="Q997" s="60">
        <v>365</v>
      </c>
      <c r="R997" s="59" t="s">
        <v>372</v>
      </c>
      <c r="S997" s="61" t="s">
        <v>373</v>
      </c>
      <c r="T997" s="50">
        <f t="shared" si="31"/>
        <v>2.7281510556977366</v>
      </c>
      <c r="U997" s="51">
        <f t="shared" si="32"/>
        <v>1.3940851894615434E-2</v>
      </c>
      <c r="V997" s="44"/>
    </row>
    <row r="998" spans="1:22" x14ac:dyDescent="0.25">
      <c r="A998" s="59">
        <v>2022</v>
      </c>
      <c r="B998" s="59" t="s">
        <v>371</v>
      </c>
      <c r="C998" s="59" t="s">
        <v>228</v>
      </c>
      <c r="D998" s="60">
        <v>2000</v>
      </c>
      <c r="E998" s="60">
        <v>1925</v>
      </c>
      <c r="F998" s="60">
        <v>61</v>
      </c>
      <c r="G998" s="60">
        <v>357</v>
      </c>
      <c r="H998" s="60">
        <v>1392</v>
      </c>
      <c r="I998" s="60">
        <v>24</v>
      </c>
      <c r="J998" s="60">
        <v>151</v>
      </c>
      <c r="K998" s="60">
        <v>22</v>
      </c>
      <c r="L998" s="60">
        <v>9</v>
      </c>
      <c r="M998" s="60">
        <v>2</v>
      </c>
      <c r="N998" s="60">
        <v>15</v>
      </c>
      <c r="O998" s="60">
        <v>14</v>
      </c>
      <c r="P998" s="60">
        <v>56</v>
      </c>
      <c r="Q998" s="60">
        <v>348</v>
      </c>
      <c r="R998" s="59" t="s">
        <v>372</v>
      </c>
      <c r="S998" s="61" t="s">
        <v>373</v>
      </c>
      <c r="T998" s="50">
        <f t="shared" si="31"/>
        <v>2.8973869274508566</v>
      </c>
      <c r="U998" s="51">
        <f t="shared" si="32"/>
        <v>3.225515996984666E-2</v>
      </c>
      <c r="V998" s="44"/>
    </row>
    <row r="999" spans="1:22" ht="13.8" thickBot="1" x14ac:dyDescent="0.3">
      <c r="A999" s="66">
        <v>2023</v>
      </c>
      <c r="B999" s="66" t="s">
        <v>371</v>
      </c>
      <c r="C999" s="66" t="s">
        <v>228</v>
      </c>
      <c r="D999" s="67">
        <v>1984</v>
      </c>
      <c r="E999" s="67">
        <v>1928</v>
      </c>
      <c r="F999" s="67">
        <v>49</v>
      </c>
      <c r="G999" s="67">
        <v>304</v>
      </c>
      <c r="H999" s="67">
        <v>1445</v>
      </c>
      <c r="I999" s="67">
        <v>12</v>
      </c>
      <c r="J999" s="67">
        <v>167</v>
      </c>
      <c r="K999" s="67">
        <v>18</v>
      </c>
      <c r="L999" s="67">
        <v>10</v>
      </c>
      <c r="M999" s="67">
        <v>1</v>
      </c>
      <c r="N999" s="67">
        <v>8</v>
      </c>
      <c r="O999" s="67">
        <v>12</v>
      </c>
      <c r="P999" s="67">
        <v>55</v>
      </c>
      <c r="Q999" s="67">
        <v>355</v>
      </c>
      <c r="R999" s="66" t="s">
        <v>372</v>
      </c>
      <c r="S999" s="68" t="s">
        <v>373</v>
      </c>
      <c r="T999" s="50">
        <f t="shared" si="31"/>
        <v>2.6176992486447701</v>
      </c>
      <c r="U999" s="51">
        <f t="shared" si="32"/>
        <v>2.3408775531005857E-2</v>
      </c>
      <c r="V999" s="44"/>
    </row>
    <row r="1000" spans="1:22" x14ac:dyDescent="0.25">
      <c r="A1000" s="46">
        <v>2002</v>
      </c>
      <c r="B1000" s="46" t="s">
        <v>374</v>
      </c>
      <c r="C1000" s="46" t="s">
        <v>228</v>
      </c>
      <c r="D1000" s="48">
        <v>4371</v>
      </c>
      <c r="E1000" s="48">
        <v>4136</v>
      </c>
      <c r="F1000" s="48">
        <v>235</v>
      </c>
      <c r="G1000" s="48">
        <v>399</v>
      </c>
      <c r="H1000" s="48">
        <v>3552</v>
      </c>
      <c r="I1000" s="48">
        <v>25</v>
      </c>
      <c r="J1000" s="48">
        <v>159</v>
      </c>
      <c r="K1000" s="48">
        <v>141</v>
      </c>
      <c r="L1000" s="48">
        <v>40</v>
      </c>
      <c r="M1000" s="48">
        <v>4</v>
      </c>
      <c r="N1000" s="48">
        <v>5</v>
      </c>
      <c r="O1000" s="48">
        <v>45</v>
      </c>
      <c r="P1000" s="48">
        <v>73</v>
      </c>
      <c r="Q1000" s="48">
        <v>359</v>
      </c>
      <c r="R1000" s="46" t="s">
        <v>120</v>
      </c>
      <c r="S1000" s="49" t="s">
        <v>375</v>
      </c>
      <c r="T1000" s="50">
        <f t="shared" si="31"/>
        <v>1.6905378366023938</v>
      </c>
      <c r="U1000" s="51">
        <f t="shared" si="32"/>
        <v>7.250294146728517E-2</v>
      </c>
      <c r="V1000" s="52">
        <f>IF(SLOPE(U1000:U1021,A1000:A1021)&gt;0,SLOPE(U1000:U1021,A1000:A1021),0)</f>
        <v>2.5052315833465834E-3</v>
      </c>
    </row>
    <row r="1001" spans="1:22" x14ac:dyDescent="0.25">
      <c r="A1001" s="47">
        <v>2003</v>
      </c>
      <c r="B1001" s="47" t="s">
        <v>374</v>
      </c>
      <c r="C1001" s="47" t="s">
        <v>228</v>
      </c>
      <c r="D1001" s="55">
        <v>4488</v>
      </c>
      <c r="E1001" s="55">
        <v>4249</v>
      </c>
      <c r="F1001" s="55">
        <v>239</v>
      </c>
      <c r="G1001" s="55">
        <v>389</v>
      </c>
      <c r="H1001" s="55">
        <v>3644</v>
      </c>
      <c r="I1001" s="55">
        <v>26</v>
      </c>
      <c r="J1001" s="55">
        <v>189</v>
      </c>
      <c r="K1001" s="55">
        <v>131</v>
      </c>
      <c r="L1001" s="55">
        <v>53</v>
      </c>
      <c r="M1001" s="55">
        <v>6</v>
      </c>
      <c r="N1001" s="55">
        <v>5</v>
      </c>
      <c r="O1001" s="55">
        <v>44</v>
      </c>
      <c r="P1001" s="55">
        <v>71</v>
      </c>
      <c r="Q1001" s="55">
        <v>365</v>
      </c>
      <c r="R1001" s="47" t="s">
        <v>120</v>
      </c>
      <c r="S1001" s="56" t="s">
        <v>375</v>
      </c>
      <c r="T1001" s="50">
        <f t="shared" si="31"/>
        <v>1.8702903996551385</v>
      </c>
      <c r="U1001" s="51">
        <f t="shared" si="32"/>
        <v>8.1577391506958002E-2</v>
      </c>
      <c r="V1001" s="44"/>
    </row>
    <row r="1002" spans="1:22" x14ac:dyDescent="0.25">
      <c r="A1002" s="47">
        <v>2004</v>
      </c>
      <c r="B1002" s="47" t="s">
        <v>374</v>
      </c>
      <c r="C1002" s="47" t="s">
        <v>228</v>
      </c>
      <c r="D1002" s="55">
        <v>4544</v>
      </c>
      <c r="E1002" s="55">
        <v>4294</v>
      </c>
      <c r="F1002" s="55">
        <v>250</v>
      </c>
      <c r="G1002" s="55">
        <v>388</v>
      </c>
      <c r="H1002" s="55">
        <v>3681</v>
      </c>
      <c r="I1002" s="55">
        <v>25</v>
      </c>
      <c r="J1002" s="55">
        <v>200</v>
      </c>
      <c r="K1002" s="55">
        <v>135</v>
      </c>
      <c r="L1002" s="55">
        <v>60</v>
      </c>
      <c r="M1002" s="55">
        <v>5</v>
      </c>
      <c r="N1002" s="55">
        <v>5</v>
      </c>
      <c r="O1002" s="55">
        <v>45</v>
      </c>
      <c r="P1002" s="55">
        <v>71</v>
      </c>
      <c r="Q1002" s="55">
        <v>366</v>
      </c>
      <c r="R1002" s="47" t="s">
        <v>120</v>
      </c>
      <c r="S1002" s="56" t="s">
        <v>375</v>
      </c>
      <c r="T1002" s="50">
        <f t="shared" si="31"/>
        <v>1.8928315429687503</v>
      </c>
      <c r="U1002" s="51">
        <f t="shared" si="32"/>
        <v>8.6360439147949233E-2</v>
      </c>
      <c r="V1002" s="44"/>
    </row>
    <row r="1003" spans="1:22" x14ac:dyDescent="0.25">
      <c r="A1003" s="47">
        <v>2005</v>
      </c>
      <c r="B1003" s="47" t="s">
        <v>374</v>
      </c>
      <c r="C1003" s="47" t="s">
        <v>228</v>
      </c>
      <c r="D1003" s="55">
        <v>4623</v>
      </c>
      <c r="E1003" s="55">
        <v>4385</v>
      </c>
      <c r="F1003" s="55">
        <v>238</v>
      </c>
      <c r="G1003" s="55">
        <v>391</v>
      </c>
      <c r="H1003" s="55">
        <v>3755</v>
      </c>
      <c r="I1003" s="55">
        <v>24</v>
      </c>
      <c r="J1003" s="55">
        <v>215</v>
      </c>
      <c r="K1003" s="55">
        <v>128</v>
      </c>
      <c r="L1003" s="55">
        <v>55</v>
      </c>
      <c r="M1003" s="55">
        <v>5</v>
      </c>
      <c r="N1003" s="55">
        <v>5</v>
      </c>
      <c r="O1003" s="55">
        <v>45</v>
      </c>
      <c r="P1003" s="55">
        <v>72</v>
      </c>
      <c r="Q1003" s="55">
        <v>365</v>
      </c>
      <c r="R1003" s="47" t="s">
        <v>120</v>
      </c>
      <c r="S1003" s="56" t="s">
        <v>375</v>
      </c>
      <c r="T1003" s="50">
        <f t="shared" si="31"/>
        <v>1.8851551985540307</v>
      </c>
      <c r="U1003" s="51">
        <f t="shared" si="32"/>
        <v>8.1881716049194309E-2</v>
      </c>
      <c r="V1003" s="44"/>
    </row>
    <row r="1004" spans="1:22" x14ac:dyDescent="0.25">
      <c r="A1004" s="47">
        <v>2006</v>
      </c>
      <c r="B1004" s="47" t="s">
        <v>374</v>
      </c>
      <c r="C1004" s="47" t="s">
        <v>228</v>
      </c>
      <c r="D1004" s="55">
        <v>4643</v>
      </c>
      <c r="E1004" s="55">
        <v>4400</v>
      </c>
      <c r="F1004" s="55">
        <v>243</v>
      </c>
      <c r="G1004" s="55">
        <v>350</v>
      </c>
      <c r="H1004" s="55">
        <v>3780</v>
      </c>
      <c r="I1004" s="55">
        <v>23</v>
      </c>
      <c r="J1004" s="55">
        <v>246</v>
      </c>
      <c r="K1004" s="55">
        <v>128</v>
      </c>
      <c r="L1004" s="55">
        <v>61</v>
      </c>
      <c r="M1004" s="55">
        <v>4</v>
      </c>
      <c r="N1004" s="55">
        <v>5</v>
      </c>
      <c r="O1004" s="55">
        <v>45</v>
      </c>
      <c r="P1004" s="55">
        <v>72</v>
      </c>
      <c r="Q1004" s="55">
        <v>365</v>
      </c>
      <c r="R1004" s="47" t="s">
        <v>120</v>
      </c>
      <c r="S1004" s="56" t="s">
        <v>375</v>
      </c>
      <c r="T1004" s="50">
        <f t="shared" si="31"/>
        <v>1.9180142274707435</v>
      </c>
      <c r="U1004" s="51">
        <f t="shared" si="32"/>
        <v>8.5059135952758796E-2</v>
      </c>
      <c r="V1004" s="44"/>
    </row>
    <row r="1005" spans="1:22" x14ac:dyDescent="0.25">
      <c r="A1005" s="59">
        <v>2007</v>
      </c>
      <c r="B1005" s="59" t="s">
        <v>374</v>
      </c>
      <c r="C1005" s="59" t="s">
        <v>228</v>
      </c>
      <c r="D1005" s="60">
        <v>4699</v>
      </c>
      <c r="E1005" s="60">
        <v>4450</v>
      </c>
      <c r="F1005" s="60">
        <v>249</v>
      </c>
      <c r="G1005" s="60">
        <v>345</v>
      </c>
      <c r="H1005" s="60">
        <v>3805</v>
      </c>
      <c r="I1005" s="60">
        <v>23</v>
      </c>
      <c r="J1005" s="60">
        <v>277</v>
      </c>
      <c r="K1005" s="60">
        <v>123</v>
      </c>
      <c r="L1005" s="60">
        <v>64</v>
      </c>
      <c r="M1005" s="60">
        <v>5</v>
      </c>
      <c r="N1005" s="60">
        <v>5</v>
      </c>
      <c r="O1005" s="60">
        <v>51</v>
      </c>
      <c r="P1005" s="60">
        <v>73</v>
      </c>
      <c r="Q1005" s="60">
        <v>349</v>
      </c>
      <c r="R1005" s="59" t="s">
        <v>120</v>
      </c>
      <c r="S1005" s="61" t="s">
        <v>375</v>
      </c>
      <c r="T1005" s="50">
        <f t="shared" si="31"/>
        <v>1.9731632749495964</v>
      </c>
      <c r="U1005" s="51">
        <f t="shared" si="32"/>
        <v>8.9665472121897044E-2</v>
      </c>
      <c r="V1005" s="44"/>
    </row>
    <row r="1006" spans="1:22" x14ac:dyDescent="0.25">
      <c r="A1006" s="47">
        <v>2008</v>
      </c>
      <c r="B1006" s="47" t="s">
        <v>374</v>
      </c>
      <c r="C1006" s="47" t="s">
        <v>228</v>
      </c>
      <c r="D1006" s="55">
        <v>4601</v>
      </c>
      <c r="E1006" s="55">
        <v>4343</v>
      </c>
      <c r="F1006" s="55">
        <v>259</v>
      </c>
      <c r="G1006" s="55">
        <v>317</v>
      </c>
      <c r="H1006" s="55">
        <v>3712</v>
      </c>
      <c r="I1006" s="55">
        <v>23</v>
      </c>
      <c r="J1006" s="55">
        <v>291</v>
      </c>
      <c r="K1006" s="55">
        <v>118</v>
      </c>
      <c r="L1006" s="55">
        <v>68</v>
      </c>
      <c r="M1006" s="55">
        <v>5</v>
      </c>
      <c r="N1006" s="55">
        <v>6</v>
      </c>
      <c r="O1006" s="55">
        <v>62</v>
      </c>
      <c r="P1006" s="55">
        <v>72</v>
      </c>
      <c r="Q1006" s="55">
        <v>366</v>
      </c>
      <c r="R1006" s="47" t="s">
        <v>120</v>
      </c>
      <c r="S1006" s="56" t="s">
        <v>375</v>
      </c>
      <c r="T1006" s="50">
        <f t="shared" si="31"/>
        <v>2.0317984963199804</v>
      </c>
      <c r="U1006" s="51">
        <f t="shared" si="32"/>
        <v>9.6038035424804685E-2</v>
      </c>
      <c r="V1006" s="44"/>
    </row>
    <row r="1007" spans="1:22" x14ac:dyDescent="0.25">
      <c r="A1007" s="47">
        <v>2009</v>
      </c>
      <c r="B1007" s="47" t="s">
        <v>374</v>
      </c>
      <c r="C1007" s="47" t="s">
        <v>228</v>
      </c>
      <c r="D1007" s="55">
        <v>4747</v>
      </c>
      <c r="E1007" s="55">
        <v>4461</v>
      </c>
      <c r="F1007" s="55">
        <v>286</v>
      </c>
      <c r="G1007" s="55">
        <v>314</v>
      </c>
      <c r="H1007" s="55">
        <v>3815</v>
      </c>
      <c r="I1007" s="55">
        <v>27</v>
      </c>
      <c r="J1007" s="55">
        <v>305</v>
      </c>
      <c r="K1007" s="55">
        <v>137</v>
      </c>
      <c r="L1007" s="55">
        <v>74</v>
      </c>
      <c r="M1007" s="55">
        <v>6</v>
      </c>
      <c r="N1007" s="55">
        <v>6</v>
      </c>
      <c r="O1007" s="55">
        <v>62</v>
      </c>
      <c r="P1007" s="55">
        <v>71</v>
      </c>
      <c r="Q1007" s="55">
        <v>365</v>
      </c>
      <c r="R1007" s="47" t="s">
        <v>120</v>
      </c>
      <c r="S1007" s="56" t="s">
        <v>375</v>
      </c>
      <c r="T1007" s="50">
        <f t="shared" si="31"/>
        <v>1.9982518417626096</v>
      </c>
      <c r="U1007" s="51">
        <f t="shared" si="32"/>
        <v>0.10429875488079941</v>
      </c>
      <c r="V1007" s="44"/>
    </row>
    <row r="1008" spans="1:22" x14ac:dyDescent="0.25">
      <c r="A1008" s="59">
        <v>2010</v>
      </c>
      <c r="B1008" s="59" t="s">
        <v>374</v>
      </c>
      <c r="C1008" s="59" t="s">
        <v>228</v>
      </c>
      <c r="D1008" s="60">
        <v>4824</v>
      </c>
      <c r="E1008" s="60">
        <v>4539</v>
      </c>
      <c r="F1008" s="60">
        <v>286</v>
      </c>
      <c r="G1008" s="60">
        <v>289</v>
      </c>
      <c r="H1008" s="60">
        <v>3894</v>
      </c>
      <c r="I1008" s="60">
        <v>30</v>
      </c>
      <c r="J1008" s="60">
        <v>325</v>
      </c>
      <c r="K1008" s="60">
        <v>144</v>
      </c>
      <c r="L1008" s="60">
        <v>68</v>
      </c>
      <c r="M1008" s="60">
        <v>7</v>
      </c>
      <c r="N1008" s="60">
        <v>5</v>
      </c>
      <c r="O1008" s="60">
        <v>63</v>
      </c>
      <c r="P1008" s="60">
        <v>72</v>
      </c>
      <c r="Q1008" s="60">
        <v>365</v>
      </c>
      <c r="R1008" s="59" t="s">
        <v>120</v>
      </c>
      <c r="S1008" s="61" t="s">
        <v>375</v>
      </c>
      <c r="T1008" s="50">
        <f t="shared" si="31"/>
        <v>1.9281600133384147</v>
      </c>
      <c r="U1008" s="51">
        <f t="shared" si="32"/>
        <v>0.10064031189619856</v>
      </c>
      <c r="V1008" s="44"/>
    </row>
    <row r="1009" spans="1:22" x14ac:dyDescent="0.25">
      <c r="A1009" s="47">
        <v>2011</v>
      </c>
      <c r="B1009" s="47" t="s">
        <v>374</v>
      </c>
      <c r="C1009" s="47" t="s">
        <v>228</v>
      </c>
      <c r="D1009" s="55">
        <v>4842</v>
      </c>
      <c r="E1009" s="55">
        <v>4566</v>
      </c>
      <c r="F1009" s="55">
        <v>276</v>
      </c>
      <c r="G1009" s="55">
        <v>311</v>
      </c>
      <c r="H1009" s="55">
        <v>3892</v>
      </c>
      <c r="I1009" s="55">
        <v>31</v>
      </c>
      <c r="J1009" s="55">
        <v>333</v>
      </c>
      <c r="K1009" s="55">
        <v>134</v>
      </c>
      <c r="L1009" s="55">
        <v>64</v>
      </c>
      <c r="M1009" s="55">
        <v>9</v>
      </c>
      <c r="N1009" s="55">
        <v>7</v>
      </c>
      <c r="O1009" s="55">
        <v>62</v>
      </c>
      <c r="P1009" s="55">
        <v>77</v>
      </c>
      <c r="Q1009" s="55">
        <v>365</v>
      </c>
      <c r="R1009" s="47" t="s">
        <v>120</v>
      </c>
      <c r="S1009" s="56" t="s">
        <v>375</v>
      </c>
      <c r="T1009" s="50">
        <f t="shared" si="31"/>
        <v>1.9971511796591939</v>
      </c>
      <c r="U1009" s="51">
        <f t="shared" si="32"/>
        <v>0.1005965049194336</v>
      </c>
      <c r="V1009" s="44"/>
    </row>
    <row r="1010" spans="1:22" x14ac:dyDescent="0.25">
      <c r="A1010" s="47">
        <v>2012</v>
      </c>
      <c r="B1010" s="47" t="s">
        <v>374</v>
      </c>
      <c r="C1010" s="47" t="s">
        <v>228</v>
      </c>
      <c r="D1010" s="55">
        <v>4654</v>
      </c>
      <c r="E1010" s="55">
        <v>4375</v>
      </c>
      <c r="F1010" s="55">
        <v>280</v>
      </c>
      <c r="G1010" s="55">
        <v>293</v>
      </c>
      <c r="H1010" s="55">
        <v>3728</v>
      </c>
      <c r="I1010" s="55">
        <v>29</v>
      </c>
      <c r="J1010" s="55">
        <v>326</v>
      </c>
      <c r="K1010" s="55">
        <v>129</v>
      </c>
      <c r="L1010" s="55">
        <v>72</v>
      </c>
      <c r="M1010" s="55">
        <v>8</v>
      </c>
      <c r="N1010" s="55">
        <v>6</v>
      </c>
      <c r="O1010" s="55">
        <v>64</v>
      </c>
      <c r="P1010" s="55">
        <v>85</v>
      </c>
      <c r="Q1010" s="55">
        <v>366</v>
      </c>
      <c r="R1010" s="47" t="s">
        <v>120</v>
      </c>
      <c r="S1010" s="56" t="s">
        <v>375</v>
      </c>
      <c r="T1010" s="50">
        <f t="shared" si="31"/>
        <v>2.0414231385808685</v>
      </c>
      <c r="U1010" s="51">
        <f t="shared" si="32"/>
        <v>0.10431672238148237</v>
      </c>
      <c r="V1010" s="44"/>
    </row>
    <row r="1011" spans="1:22" x14ac:dyDescent="0.25">
      <c r="A1011" s="59">
        <v>2013</v>
      </c>
      <c r="B1011" s="59" t="s">
        <v>374</v>
      </c>
      <c r="C1011" s="59" t="s">
        <v>228</v>
      </c>
      <c r="D1011" s="60">
        <v>4720</v>
      </c>
      <c r="E1011" s="60">
        <v>4444</v>
      </c>
      <c r="F1011" s="60">
        <v>276</v>
      </c>
      <c r="G1011" s="60">
        <v>320</v>
      </c>
      <c r="H1011" s="60">
        <v>3774</v>
      </c>
      <c r="I1011" s="60">
        <v>30</v>
      </c>
      <c r="J1011" s="60">
        <v>320</v>
      </c>
      <c r="K1011" s="60">
        <v>124</v>
      </c>
      <c r="L1011" s="60">
        <v>73</v>
      </c>
      <c r="M1011" s="60">
        <v>7</v>
      </c>
      <c r="N1011" s="60">
        <v>6</v>
      </c>
      <c r="O1011" s="60">
        <v>66</v>
      </c>
      <c r="P1011" s="60">
        <v>83</v>
      </c>
      <c r="Q1011" s="60">
        <v>365</v>
      </c>
      <c r="R1011" s="59" t="s">
        <v>120</v>
      </c>
      <c r="S1011" s="61" t="s">
        <v>375</v>
      </c>
      <c r="T1011" s="50">
        <f t="shared" si="31"/>
        <v>2.0565930573836617</v>
      </c>
      <c r="U1011" s="51">
        <f t="shared" si="32"/>
        <v>0.10359059230041504</v>
      </c>
      <c r="V1011" s="44"/>
    </row>
    <row r="1012" spans="1:22" x14ac:dyDescent="0.25">
      <c r="A1012" s="59">
        <v>2014</v>
      </c>
      <c r="B1012" s="59" t="s">
        <v>374</v>
      </c>
      <c r="C1012" s="59" t="s">
        <v>228</v>
      </c>
      <c r="D1012" s="60">
        <v>4653</v>
      </c>
      <c r="E1012" s="60">
        <v>4392</v>
      </c>
      <c r="F1012" s="60">
        <v>262</v>
      </c>
      <c r="G1012" s="60">
        <v>350</v>
      </c>
      <c r="H1012" s="60">
        <v>3699</v>
      </c>
      <c r="I1012" s="60">
        <v>32</v>
      </c>
      <c r="J1012" s="60">
        <v>310</v>
      </c>
      <c r="K1012" s="60">
        <v>120</v>
      </c>
      <c r="L1012" s="60">
        <v>63</v>
      </c>
      <c r="M1012" s="60">
        <v>7</v>
      </c>
      <c r="N1012" s="60">
        <v>7</v>
      </c>
      <c r="O1012" s="60">
        <v>65</v>
      </c>
      <c r="P1012" s="60">
        <v>74</v>
      </c>
      <c r="Q1012" s="60">
        <v>365</v>
      </c>
      <c r="R1012" s="59" t="s">
        <v>120</v>
      </c>
      <c r="S1012" s="61" t="s">
        <v>375</v>
      </c>
      <c r="T1012" s="50">
        <f t="shared" si="31"/>
        <v>2.0266710540538528</v>
      </c>
      <c r="U1012" s="51">
        <f t="shared" si="32"/>
        <v>9.6905276449584965E-2</v>
      </c>
      <c r="V1012" s="44"/>
    </row>
    <row r="1013" spans="1:22" x14ac:dyDescent="0.25">
      <c r="A1013" s="59">
        <v>2015</v>
      </c>
      <c r="B1013" s="59" t="s">
        <v>374</v>
      </c>
      <c r="C1013" s="59" t="s">
        <v>228</v>
      </c>
      <c r="D1013" s="60">
        <v>4778</v>
      </c>
      <c r="E1013" s="60">
        <v>4490</v>
      </c>
      <c r="F1013" s="60">
        <v>287</v>
      </c>
      <c r="G1013" s="60">
        <v>580</v>
      </c>
      <c r="H1013" s="60">
        <v>3462</v>
      </c>
      <c r="I1013" s="60">
        <v>36</v>
      </c>
      <c r="J1013" s="60">
        <v>413</v>
      </c>
      <c r="K1013" s="60">
        <v>133</v>
      </c>
      <c r="L1013" s="60">
        <v>77</v>
      </c>
      <c r="M1013" s="60">
        <v>9</v>
      </c>
      <c r="N1013" s="60">
        <v>49</v>
      </c>
      <c r="O1013" s="60">
        <v>18</v>
      </c>
      <c r="P1013" s="60">
        <v>74</v>
      </c>
      <c r="Q1013" s="60">
        <v>365</v>
      </c>
      <c r="R1013" s="59" t="s">
        <v>120</v>
      </c>
      <c r="S1013" s="61" t="s">
        <v>375</v>
      </c>
      <c r="T1013" s="50">
        <f t="shared" si="31"/>
        <v>2.7249997823221697</v>
      </c>
      <c r="U1013" s="51">
        <f t="shared" si="32"/>
        <v>0.14272867609857942</v>
      </c>
      <c r="V1013" s="44"/>
    </row>
    <row r="1014" spans="1:22" x14ac:dyDescent="0.25">
      <c r="A1014" s="59">
        <v>2016</v>
      </c>
      <c r="B1014" s="59" t="s">
        <v>374</v>
      </c>
      <c r="C1014" s="59" t="s">
        <v>228</v>
      </c>
      <c r="D1014" s="60">
        <v>4795</v>
      </c>
      <c r="E1014" s="60">
        <v>4489</v>
      </c>
      <c r="F1014" s="60">
        <v>306</v>
      </c>
      <c r="G1014" s="60">
        <v>451</v>
      </c>
      <c r="H1014" s="60">
        <v>3521</v>
      </c>
      <c r="I1014" s="60">
        <v>35</v>
      </c>
      <c r="J1014" s="60">
        <v>482</v>
      </c>
      <c r="K1014" s="60">
        <v>135</v>
      </c>
      <c r="L1014" s="60">
        <v>80</v>
      </c>
      <c r="M1014" s="60">
        <v>11</v>
      </c>
      <c r="N1014" s="60">
        <v>71</v>
      </c>
      <c r="O1014" s="60">
        <v>8</v>
      </c>
      <c r="P1014" s="60">
        <v>76</v>
      </c>
      <c r="Q1014" s="60">
        <v>366</v>
      </c>
      <c r="R1014" s="59" t="s">
        <v>120</v>
      </c>
      <c r="S1014" s="61" t="s">
        <v>375</v>
      </c>
      <c r="T1014" s="50">
        <f t="shared" si="31"/>
        <v>3.0174864241803281</v>
      </c>
      <c r="U1014" s="51">
        <f t="shared" si="32"/>
        <v>0.16851152935835043</v>
      </c>
      <c r="V1014" s="44"/>
    </row>
    <row r="1015" spans="1:22" x14ac:dyDescent="0.25">
      <c r="A1015" s="59">
        <v>2017</v>
      </c>
      <c r="B1015" s="59" t="s">
        <v>374</v>
      </c>
      <c r="C1015" s="59" t="s">
        <v>228</v>
      </c>
      <c r="D1015" s="60">
        <v>5001</v>
      </c>
      <c r="E1015" s="60">
        <v>4793</v>
      </c>
      <c r="F1015" s="60">
        <v>208</v>
      </c>
      <c r="G1015" s="60">
        <v>1934</v>
      </c>
      <c r="H1015" s="60">
        <v>2478</v>
      </c>
      <c r="I1015" s="60">
        <v>22</v>
      </c>
      <c r="J1015" s="60">
        <v>359</v>
      </c>
      <c r="K1015" s="60">
        <v>93</v>
      </c>
      <c r="L1015" s="60">
        <v>57</v>
      </c>
      <c r="M1015" s="60">
        <v>7</v>
      </c>
      <c r="N1015" s="60">
        <v>44</v>
      </c>
      <c r="O1015" s="60">
        <v>7</v>
      </c>
      <c r="P1015" s="60">
        <v>73</v>
      </c>
      <c r="Q1015" s="60">
        <v>363</v>
      </c>
      <c r="R1015" s="59" t="s">
        <v>120</v>
      </c>
      <c r="S1015" s="61" t="s">
        <v>375</v>
      </c>
      <c r="T1015" s="50">
        <f t="shared" si="31"/>
        <v>2.9352897820105923</v>
      </c>
      <c r="U1015" s="51">
        <f t="shared" si="32"/>
        <v>0.11142360012512209</v>
      </c>
      <c r="V1015" s="44"/>
    </row>
    <row r="1016" spans="1:22" x14ac:dyDescent="0.25">
      <c r="A1016" s="47">
        <v>2018</v>
      </c>
      <c r="B1016" s="47" t="s">
        <v>374</v>
      </c>
      <c r="C1016" s="47" t="s">
        <v>228</v>
      </c>
      <c r="D1016" s="55">
        <v>4973</v>
      </c>
      <c r="E1016" s="55">
        <v>4610</v>
      </c>
      <c r="F1016" s="55">
        <v>363</v>
      </c>
      <c r="G1016" s="55">
        <v>305</v>
      </c>
      <c r="H1016" s="55">
        <v>3754</v>
      </c>
      <c r="I1016" s="55">
        <v>48</v>
      </c>
      <c r="J1016" s="55">
        <v>503</v>
      </c>
      <c r="K1016" s="55">
        <v>155</v>
      </c>
      <c r="L1016" s="55">
        <v>94</v>
      </c>
      <c r="M1016" s="55">
        <v>16</v>
      </c>
      <c r="N1016" s="55">
        <v>76</v>
      </c>
      <c r="O1016" s="55">
        <v>22</v>
      </c>
      <c r="P1016" s="55">
        <v>81</v>
      </c>
      <c r="Q1016" s="55">
        <v>365</v>
      </c>
      <c r="R1016" s="47" t="s">
        <v>120</v>
      </c>
      <c r="S1016" s="56" t="s">
        <v>375</v>
      </c>
      <c r="T1016" s="50">
        <f t="shared" si="31"/>
        <v>2.9515975876485023</v>
      </c>
      <c r="U1016" s="51">
        <f t="shared" si="32"/>
        <v>0.19553596118774413</v>
      </c>
      <c r="V1016" s="44"/>
    </row>
    <row r="1017" spans="1:22" x14ac:dyDescent="0.25">
      <c r="A1017" s="59">
        <v>2019</v>
      </c>
      <c r="B1017" s="59" t="s">
        <v>374</v>
      </c>
      <c r="C1017" s="59" t="s">
        <v>228</v>
      </c>
      <c r="D1017" s="60">
        <v>4735</v>
      </c>
      <c r="E1017" s="60">
        <v>4365</v>
      </c>
      <c r="F1017" s="60">
        <v>370</v>
      </c>
      <c r="G1017" s="60">
        <v>286</v>
      </c>
      <c r="H1017" s="60">
        <v>3568</v>
      </c>
      <c r="I1017" s="60">
        <v>51</v>
      </c>
      <c r="J1017" s="60">
        <v>461</v>
      </c>
      <c r="K1017" s="60">
        <v>151</v>
      </c>
      <c r="L1017" s="60">
        <v>97</v>
      </c>
      <c r="M1017" s="60">
        <v>18</v>
      </c>
      <c r="N1017" s="60">
        <v>67</v>
      </c>
      <c r="O1017" s="60">
        <v>36</v>
      </c>
      <c r="P1017" s="60">
        <v>82</v>
      </c>
      <c r="Q1017" s="60">
        <v>159</v>
      </c>
      <c r="R1017" s="59" t="s">
        <v>120</v>
      </c>
      <c r="S1017" s="61" t="s">
        <v>375</v>
      </c>
      <c r="T1017" s="50">
        <f t="shared" si="31"/>
        <v>2.8717091861714517</v>
      </c>
      <c r="U1017" s="51">
        <f t="shared" si="32"/>
        <v>0.19391216279622725</v>
      </c>
      <c r="V1017" s="44"/>
    </row>
    <row r="1018" spans="1:22" x14ac:dyDescent="0.25">
      <c r="A1018" s="59">
        <v>2020</v>
      </c>
      <c r="B1018" s="59" t="s">
        <v>374</v>
      </c>
      <c r="C1018" s="59" t="s">
        <v>228</v>
      </c>
      <c r="D1018" s="60">
        <v>4320</v>
      </c>
      <c r="E1018" s="60">
        <v>4115</v>
      </c>
      <c r="F1018" s="60">
        <v>195</v>
      </c>
      <c r="G1018" s="60">
        <v>196</v>
      </c>
      <c r="H1018" s="60">
        <v>3508</v>
      </c>
      <c r="I1018" s="60">
        <v>35</v>
      </c>
      <c r="J1018" s="60">
        <v>375</v>
      </c>
      <c r="K1018" s="60">
        <v>62</v>
      </c>
      <c r="L1018" s="60">
        <v>52</v>
      </c>
      <c r="M1018" s="60">
        <v>3</v>
      </c>
      <c r="N1018" s="60">
        <v>10</v>
      </c>
      <c r="O1018" s="60">
        <v>69</v>
      </c>
      <c r="P1018" s="60">
        <v>77</v>
      </c>
      <c r="Q1018" s="60">
        <v>343</v>
      </c>
      <c r="R1018" s="59" t="s">
        <v>120</v>
      </c>
      <c r="S1018" s="61" t="s">
        <v>375</v>
      </c>
      <c r="T1018" s="50">
        <f t="shared" si="31"/>
        <v>2.2815731126434948</v>
      </c>
      <c r="U1018" s="51">
        <f t="shared" si="32"/>
        <v>8.119548314620037E-2</v>
      </c>
      <c r="V1018" s="44"/>
    </row>
    <row r="1019" spans="1:22" x14ac:dyDescent="0.25">
      <c r="A1019" s="59">
        <v>2021</v>
      </c>
      <c r="B1019" s="59" t="s">
        <v>374</v>
      </c>
      <c r="C1019" s="59" t="s">
        <v>228</v>
      </c>
      <c r="D1019" s="60">
        <v>4975</v>
      </c>
      <c r="E1019" s="60">
        <v>4734</v>
      </c>
      <c r="F1019" s="60">
        <v>231</v>
      </c>
      <c r="G1019" s="60">
        <v>231</v>
      </c>
      <c r="H1019" s="60">
        <v>4045</v>
      </c>
      <c r="I1019" s="60">
        <v>41</v>
      </c>
      <c r="J1019" s="60">
        <v>417</v>
      </c>
      <c r="K1019" s="60">
        <v>64</v>
      </c>
      <c r="L1019" s="60">
        <v>58</v>
      </c>
      <c r="M1019" s="60">
        <v>4</v>
      </c>
      <c r="N1019" s="60">
        <v>10</v>
      </c>
      <c r="O1019" s="60">
        <v>94</v>
      </c>
      <c r="P1019" s="60">
        <v>75</v>
      </c>
      <c r="Q1019" s="60">
        <v>365</v>
      </c>
      <c r="R1019" s="59" t="s">
        <v>120</v>
      </c>
      <c r="S1019" s="61" t="s">
        <v>375</v>
      </c>
      <c r="T1019" s="50">
        <f t="shared" si="31"/>
        <v>2.2670430218240489</v>
      </c>
      <c r="U1019" s="51">
        <f t="shared" si="32"/>
        <v>9.5572866192547345E-2</v>
      </c>
      <c r="V1019" s="44"/>
    </row>
    <row r="1020" spans="1:22" x14ac:dyDescent="0.25">
      <c r="A1020" s="59">
        <v>2022</v>
      </c>
      <c r="B1020" s="59" t="s">
        <v>374</v>
      </c>
      <c r="C1020" s="59" t="s">
        <v>228</v>
      </c>
      <c r="D1020" s="60">
        <v>5351</v>
      </c>
      <c r="E1020" s="60">
        <v>5102</v>
      </c>
      <c r="F1020" s="60">
        <v>238</v>
      </c>
      <c r="G1020" s="60">
        <v>271</v>
      </c>
      <c r="H1020" s="60">
        <v>4348</v>
      </c>
      <c r="I1020" s="60">
        <v>45</v>
      </c>
      <c r="J1020" s="60">
        <v>438</v>
      </c>
      <c r="K1020" s="60">
        <v>64</v>
      </c>
      <c r="L1020" s="60">
        <v>64</v>
      </c>
      <c r="M1020" s="60">
        <v>5</v>
      </c>
      <c r="N1020" s="60">
        <v>13</v>
      </c>
      <c r="O1020" s="60">
        <v>93</v>
      </c>
      <c r="P1020" s="60">
        <v>75</v>
      </c>
      <c r="Q1020" s="60">
        <v>365</v>
      </c>
      <c r="R1020" s="59" t="s">
        <v>120</v>
      </c>
      <c r="S1020" s="61" t="s">
        <v>375</v>
      </c>
      <c r="T1020" s="50">
        <f t="shared" si="31"/>
        <v>2.3682297455217052</v>
      </c>
      <c r="U1020" s="51">
        <f t="shared" si="32"/>
        <v>0.10286405899673526</v>
      </c>
      <c r="V1020" s="44"/>
    </row>
    <row r="1021" spans="1:22" ht="13.8" thickBot="1" x14ac:dyDescent="0.3">
      <c r="A1021" s="66">
        <v>2023</v>
      </c>
      <c r="B1021" s="66" t="s">
        <v>374</v>
      </c>
      <c r="C1021" s="66" t="s">
        <v>228</v>
      </c>
      <c r="D1021" s="67">
        <v>5429</v>
      </c>
      <c r="E1021" s="67">
        <v>5191</v>
      </c>
      <c r="F1021" s="67">
        <v>228</v>
      </c>
      <c r="G1021" s="67">
        <v>274</v>
      </c>
      <c r="H1021" s="67">
        <v>4419</v>
      </c>
      <c r="I1021" s="67">
        <v>45</v>
      </c>
      <c r="J1021" s="67">
        <v>452</v>
      </c>
      <c r="K1021" s="67">
        <v>57</v>
      </c>
      <c r="L1021" s="67">
        <v>58</v>
      </c>
      <c r="M1021" s="67">
        <v>4</v>
      </c>
      <c r="N1021" s="67">
        <v>12</v>
      </c>
      <c r="O1021" s="67">
        <v>98</v>
      </c>
      <c r="P1021" s="67">
        <v>74</v>
      </c>
      <c r="Q1021" s="67">
        <v>364</v>
      </c>
      <c r="R1021" s="66" t="s">
        <v>120</v>
      </c>
      <c r="S1021" s="68" t="s">
        <v>375</v>
      </c>
      <c r="T1021" s="50">
        <f t="shared" si="31"/>
        <v>2.3372314559736633</v>
      </c>
      <c r="U1021" s="51">
        <f t="shared" si="32"/>
        <v>9.7252200883064133E-2</v>
      </c>
      <c r="V1021" s="44"/>
    </row>
    <row r="1022" spans="1:22" x14ac:dyDescent="0.25">
      <c r="A1022" s="46">
        <v>2002</v>
      </c>
      <c r="B1022" s="46" t="s">
        <v>376</v>
      </c>
      <c r="C1022" s="46" t="s">
        <v>228</v>
      </c>
      <c r="D1022" s="48">
        <v>14739</v>
      </c>
      <c r="E1022" s="48">
        <v>13959</v>
      </c>
      <c r="F1022" s="48">
        <v>780</v>
      </c>
      <c r="G1022" s="48">
        <v>314</v>
      </c>
      <c r="H1022" s="48">
        <v>13177</v>
      </c>
      <c r="I1022" s="48">
        <v>66</v>
      </c>
      <c r="J1022" s="48">
        <v>402</v>
      </c>
      <c r="K1022" s="48">
        <v>439</v>
      </c>
      <c r="L1022" s="48">
        <v>145</v>
      </c>
      <c r="M1022" s="48">
        <v>40</v>
      </c>
      <c r="N1022" s="48">
        <v>63</v>
      </c>
      <c r="O1022" s="48">
        <v>93</v>
      </c>
      <c r="P1022" s="48">
        <v>49</v>
      </c>
      <c r="Q1022" s="48">
        <v>365</v>
      </c>
      <c r="R1022" s="46" t="s">
        <v>377</v>
      </c>
      <c r="S1022" s="49" t="s">
        <v>378</v>
      </c>
      <c r="T1022" s="50">
        <f t="shared" si="31"/>
        <v>2.136550814115084</v>
      </c>
      <c r="U1022" s="51">
        <f t="shared" si="32"/>
        <v>0.30413800838928223</v>
      </c>
      <c r="V1022" s="52">
        <f>IF(SLOPE(U1022:U1043,A1022:A1043)&gt;0,SLOPE(U1022:U1043,A1022:A1043),0)</f>
        <v>5.1795948489410893E-3</v>
      </c>
    </row>
    <row r="1023" spans="1:22" x14ac:dyDescent="0.25">
      <c r="A1023" s="47">
        <v>2003</v>
      </c>
      <c r="B1023" s="47" t="s">
        <v>376</v>
      </c>
      <c r="C1023" s="47" t="s">
        <v>228</v>
      </c>
      <c r="D1023" s="55">
        <v>15206</v>
      </c>
      <c r="E1023" s="55">
        <v>14371</v>
      </c>
      <c r="F1023" s="55">
        <v>835</v>
      </c>
      <c r="G1023" s="55">
        <v>271</v>
      </c>
      <c r="H1023" s="55">
        <v>13541</v>
      </c>
      <c r="I1023" s="55">
        <v>68</v>
      </c>
      <c r="J1023" s="55">
        <v>490</v>
      </c>
      <c r="K1023" s="55">
        <v>451</v>
      </c>
      <c r="L1023" s="55">
        <v>181</v>
      </c>
      <c r="M1023" s="55">
        <v>49</v>
      </c>
      <c r="N1023" s="55">
        <v>61</v>
      </c>
      <c r="O1023" s="55">
        <v>93</v>
      </c>
      <c r="P1023" s="55">
        <v>48</v>
      </c>
      <c r="Q1023" s="55">
        <v>360</v>
      </c>
      <c r="R1023" s="47" t="s">
        <v>377</v>
      </c>
      <c r="S1023" s="56" t="s">
        <v>378</v>
      </c>
      <c r="T1023" s="50">
        <f t="shared" si="31"/>
        <v>2.2120927982901382</v>
      </c>
      <c r="U1023" s="51">
        <f t="shared" si="32"/>
        <v>0.33709529129943838</v>
      </c>
      <c r="V1023" s="44"/>
    </row>
    <row r="1024" spans="1:22" x14ac:dyDescent="0.25">
      <c r="A1024" s="47">
        <v>2004</v>
      </c>
      <c r="B1024" s="47" t="s">
        <v>376</v>
      </c>
      <c r="C1024" s="47" t="s">
        <v>228</v>
      </c>
      <c r="D1024" s="55">
        <v>15030</v>
      </c>
      <c r="E1024" s="55">
        <v>14197</v>
      </c>
      <c r="F1024" s="55">
        <v>833</v>
      </c>
      <c r="G1024" s="55">
        <v>259</v>
      </c>
      <c r="H1024" s="55">
        <v>13350</v>
      </c>
      <c r="I1024" s="55">
        <v>70</v>
      </c>
      <c r="J1024" s="55">
        <v>517</v>
      </c>
      <c r="K1024" s="55">
        <v>438</v>
      </c>
      <c r="L1024" s="55">
        <v>195</v>
      </c>
      <c r="M1024" s="55">
        <v>49</v>
      </c>
      <c r="N1024" s="55">
        <v>58</v>
      </c>
      <c r="O1024" s="55">
        <v>94</v>
      </c>
      <c r="P1024" s="55">
        <v>47</v>
      </c>
      <c r="Q1024" s="55">
        <v>366</v>
      </c>
      <c r="R1024" s="47" t="s">
        <v>377</v>
      </c>
      <c r="S1024" s="56" t="s">
        <v>378</v>
      </c>
      <c r="T1024" s="50">
        <f t="shared" ref="T1024:T1086" si="33">K1024*$AE$2*$AH$2/SUM(K1024:O1024)+K1024*$AE$3*$AI$2/SUM(K1024:O1024)+$AH$7*L1024*$AH$4*$AE$4/SUM(K1024:O1024)+$AI$7*L1024*$AH$4*$AE$6/SUM(K1024:O1024)+$AJ$7*L1024*$AH$4*$AE$7/SUM(K1024:O1024)+$AK$7*L1024*$AH$4*$AE$9/SUM(K1024:O1024)+L1024*$AI$4*$AH$7*$AE$5/SUM(K1024:O1024)+L1024*$AI$4*$AE$8*$AJ$7/SUM(K1024:O1024)+M1024*$AH$4*$AE$10/SUM(K1024:O1024)+M1024*$AI$4*$AE$11/SUM(K1024:O1024)+N1024*$AH$4*$AE$12/SUM(K1024:O1024)+N1024*$AI$4*$AE$13/SUM(K1024:O1024)+O1024*$AE$17*$AK$17/SUM(K1024:O1024)+O1024*$AE$16*$AJ$17/SUM(K1024:O1024)+O1024*$AE$15*$AI$17/SUM(K1024:O1024)+O1024*$AE$14*$AH$17/SUM(K1024:O1024)</f>
        <v>2.2455444028566212</v>
      </c>
      <c r="U1024" s="51">
        <f t="shared" si="32"/>
        <v>0.34137327398327066</v>
      </c>
      <c r="V1024" s="44"/>
    </row>
    <row r="1025" spans="1:22" x14ac:dyDescent="0.25">
      <c r="A1025" s="47">
        <v>2005</v>
      </c>
      <c r="B1025" s="47" t="s">
        <v>376</v>
      </c>
      <c r="C1025" s="47" t="s">
        <v>228</v>
      </c>
      <c r="D1025" s="55">
        <v>12745</v>
      </c>
      <c r="E1025" s="55">
        <v>12012</v>
      </c>
      <c r="F1025" s="55">
        <v>734</v>
      </c>
      <c r="G1025" s="55">
        <v>163</v>
      </c>
      <c r="H1025" s="55">
        <v>11312</v>
      </c>
      <c r="I1025" s="55">
        <v>53</v>
      </c>
      <c r="J1025" s="55">
        <v>483</v>
      </c>
      <c r="K1025" s="55">
        <v>394</v>
      </c>
      <c r="L1025" s="55">
        <v>167</v>
      </c>
      <c r="M1025" s="55">
        <v>42</v>
      </c>
      <c r="N1025" s="55">
        <v>51</v>
      </c>
      <c r="O1025" s="55">
        <v>81</v>
      </c>
      <c r="P1025" s="55">
        <v>45</v>
      </c>
      <c r="Q1025" s="55">
        <v>365</v>
      </c>
      <c r="R1025" s="47" t="s">
        <v>377</v>
      </c>
      <c r="S1025" s="56" t="s">
        <v>378</v>
      </c>
      <c r="T1025" s="50">
        <f t="shared" si="33"/>
        <v>2.2155039710220028</v>
      </c>
      <c r="U1025" s="51">
        <f t="shared" si="32"/>
        <v>0.29677783443825234</v>
      </c>
      <c r="V1025" s="44"/>
    </row>
    <row r="1026" spans="1:22" x14ac:dyDescent="0.25">
      <c r="A1026" s="47">
        <v>2006</v>
      </c>
      <c r="B1026" s="47" t="s">
        <v>376</v>
      </c>
      <c r="C1026" s="47" t="s">
        <v>228</v>
      </c>
      <c r="D1026" s="55">
        <v>15325</v>
      </c>
      <c r="E1026" s="55">
        <v>14432</v>
      </c>
      <c r="F1026" s="55">
        <v>894</v>
      </c>
      <c r="G1026" s="55">
        <v>209</v>
      </c>
      <c r="H1026" s="55">
        <v>13467</v>
      </c>
      <c r="I1026" s="55">
        <v>73</v>
      </c>
      <c r="J1026" s="55">
        <v>683</v>
      </c>
      <c r="K1026" s="55">
        <v>460</v>
      </c>
      <c r="L1026" s="55">
        <v>225</v>
      </c>
      <c r="M1026" s="55">
        <v>53</v>
      </c>
      <c r="N1026" s="55">
        <v>68</v>
      </c>
      <c r="O1026" s="55">
        <v>87</v>
      </c>
      <c r="P1026" s="55">
        <v>46</v>
      </c>
      <c r="Q1026" s="55">
        <v>363</v>
      </c>
      <c r="R1026" s="47" t="s">
        <v>377</v>
      </c>
      <c r="S1026" s="56" t="s">
        <v>378</v>
      </c>
      <c r="T1026" s="50">
        <f t="shared" si="33"/>
        <v>2.3223941706436348</v>
      </c>
      <c r="U1026" s="51">
        <f t="shared" si="32"/>
        <v>0.37891022091136223</v>
      </c>
      <c r="V1026" s="44"/>
    </row>
    <row r="1027" spans="1:22" x14ac:dyDescent="0.25">
      <c r="A1027" s="59">
        <v>2007</v>
      </c>
      <c r="B1027" s="59" t="s">
        <v>376</v>
      </c>
      <c r="C1027" s="59" t="s">
        <v>228</v>
      </c>
      <c r="D1027" s="60">
        <v>15714</v>
      </c>
      <c r="E1027" s="60">
        <v>14796</v>
      </c>
      <c r="F1027" s="60">
        <v>918</v>
      </c>
      <c r="G1027" s="60">
        <v>221</v>
      </c>
      <c r="H1027" s="60">
        <v>13780</v>
      </c>
      <c r="I1027" s="60">
        <v>73</v>
      </c>
      <c r="J1027" s="60">
        <v>722</v>
      </c>
      <c r="K1027" s="60">
        <v>465</v>
      </c>
      <c r="L1027" s="60">
        <v>233</v>
      </c>
      <c r="M1027" s="60">
        <v>53</v>
      </c>
      <c r="N1027" s="60">
        <v>75</v>
      </c>
      <c r="O1027" s="60">
        <v>92</v>
      </c>
      <c r="P1027" s="60">
        <v>45</v>
      </c>
      <c r="Q1027" s="60">
        <v>348</v>
      </c>
      <c r="R1027" s="59" t="s">
        <v>377</v>
      </c>
      <c r="S1027" s="61" t="s">
        <v>378</v>
      </c>
      <c r="T1027" s="50">
        <f t="shared" si="33"/>
        <v>2.3531395221120133</v>
      </c>
      <c r="U1027" s="51">
        <f t="shared" ref="U1027:U1090" si="34">0.000001*F1027*T1027*365*0.5</f>
        <v>0.39423322983703613</v>
      </c>
      <c r="V1027" s="44"/>
    </row>
    <row r="1028" spans="1:22" x14ac:dyDescent="0.25">
      <c r="A1028" s="47">
        <v>2008</v>
      </c>
      <c r="B1028" s="47" t="s">
        <v>376</v>
      </c>
      <c r="C1028" s="47" t="s">
        <v>228</v>
      </c>
      <c r="D1028" s="55">
        <v>15838</v>
      </c>
      <c r="E1028" s="55">
        <v>14941</v>
      </c>
      <c r="F1028" s="55">
        <v>898</v>
      </c>
      <c r="G1028" s="55">
        <v>196</v>
      </c>
      <c r="H1028" s="55">
        <v>13935</v>
      </c>
      <c r="I1028" s="55">
        <v>81</v>
      </c>
      <c r="J1028" s="55">
        <v>729</v>
      </c>
      <c r="K1028" s="55">
        <v>429</v>
      </c>
      <c r="L1028" s="55">
        <v>223</v>
      </c>
      <c r="M1028" s="55">
        <v>51</v>
      </c>
      <c r="N1028" s="55">
        <v>76</v>
      </c>
      <c r="O1028" s="55">
        <v>119</v>
      </c>
      <c r="P1028" s="55">
        <v>47</v>
      </c>
      <c r="Q1028" s="55">
        <v>366</v>
      </c>
      <c r="R1028" s="47" t="s">
        <v>377</v>
      </c>
      <c r="S1028" s="56" t="s">
        <v>378</v>
      </c>
      <c r="T1028" s="50">
        <f t="shared" si="33"/>
        <v>2.3800203020057595</v>
      </c>
      <c r="U1028" s="51">
        <f t="shared" si="34"/>
        <v>0.39004962719421388</v>
      </c>
      <c r="V1028" s="44"/>
    </row>
    <row r="1029" spans="1:22" x14ac:dyDescent="0.25">
      <c r="A1029" s="47">
        <v>2009</v>
      </c>
      <c r="B1029" s="47" t="s">
        <v>376</v>
      </c>
      <c r="C1029" s="47" t="s">
        <v>228</v>
      </c>
      <c r="D1029" s="55">
        <v>16170</v>
      </c>
      <c r="E1029" s="55">
        <v>15296</v>
      </c>
      <c r="F1029" s="55">
        <v>874</v>
      </c>
      <c r="G1029" s="55">
        <v>205</v>
      </c>
      <c r="H1029" s="55">
        <v>14270</v>
      </c>
      <c r="I1029" s="55">
        <v>86</v>
      </c>
      <c r="J1029" s="55">
        <v>735</v>
      </c>
      <c r="K1029" s="55">
        <v>415</v>
      </c>
      <c r="L1029" s="55">
        <v>213</v>
      </c>
      <c r="M1029" s="55">
        <v>50</v>
      </c>
      <c r="N1029" s="55">
        <v>80</v>
      </c>
      <c r="O1029" s="55">
        <v>117</v>
      </c>
      <c r="P1029" s="55">
        <v>47</v>
      </c>
      <c r="Q1029" s="55">
        <v>365</v>
      </c>
      <c r="R1029" s="47" t="s">
        <v>377</v>
      </c>
      <c r="S1029" s="56" t="s">
        <v>378</v>
      </c>
      <c r="T1029" s="50">
        <f t="shared" si="33"/>
        <v>2.4045403473772322</v>
      </c>
      <c r="U1029" s="51">
        <f t="shared" si="34"/>
        <v>0.38353620810840544</v>
      </c>
      <c r="V1029" s="44"/>
    </row>
    <row r="1030" spans="1:22" x14ac:dyDescent="0.25">
      <c r="A1030" s="47">
        <v>2010</v>
      </c>
      <c r="B1030" s="47" t="s">
        <v>376</v>
      </c>
      <c r="C1030" s="47" t="s">
        <v>228</v>
      </c>
      <c r="D1030" s="55">
        <v>16617</v>
      </c>
      <c r="E1030" s="55">
        <v>15704</v>
      </c>
      <c r="F1030" s="55">
        <v>913</v>
      </c>
      <c r="G1030" s="55">
        <v>252</v>
      </c>
      <c r="H1030" s="55">
        <v>14561</v>
      </c>
      <c r="I1030" s="55">
        <v>83</v>
      </c>
      <c r="J1030" s="55">
        <v>808</v>
      </c>
      <c r="K1030" s="55">
        <v>419</v>
      </c>
      <c r="L1030" s="55">
        <v>235</v>
      </c>
      <c r="M1030" s="55">
        <v>49</v>
      </c>
      <c r="N1030" s="55">
        <v>94</v>
      </c>
      <c r="O1030" s="55">
        <v>116</v>
      </c>
      <c r="P1030" s="55">
        <v>46</v>
      </c>
      <c r="Q1030" s="55">
        <v>365</v>
      </c>
      <c r="R1030" s="47" t="s">
        <v>377</v>
      </c>
      <c r="S1030" s="56" t="s">
        <v>378</v>
      </c>
      <c r="T1030" s="50">
        <f t="shared" si="33"/>
        <v>2.485685726303652</v>
      </c>
      <c r="U1030" s="51">
        <f t="shared" si="34"/>
        <v>0.4141711699310302</v>
      </c>
      <c r="V1030" s="44"/>
    </row>
    <row r="1031" spans="1:22" x14ac:dyDescent="0.25">
      <c r="A1031" s="59">
        <v>2011</v>
      </c>
      <c r="B1031" s="59" t="s">
        <v>376</v>
      </c>
      <c r="C1031" s="59" t="s">
        <v>228</v>
      </c>
      <c r="D1031" s="60">
        <v>16347</v>
      </c>
      <c r="E1031" s="60">
        <v>15475</v>
      </c>
      <c r="F1031" s="60">
        <v>872</v>
      </c>
      <c r="G1031" s="60">
        <v>1386</v>
      </c>
      <c r="H1031" s="60">
        <v>13255</v>
      </c>
      <c r="I1031" s="60">
        <v>79</v>
      </c>
      <c r="J1031" s="60">
        <v>755</v>
      </c>
      <c r="K1031" s="60">
        <v>392</v>
      </c>
      <c r="L1031" s="60">
        <v>228</v>
      </c>
      <c r="M1031" s="60">
        <v>45</v>
      </c>
      <c r="N1031" s="60">
        <v>104</v>
      </c>
      <c r="O1031" s="60">
        <v>103</v>
      </c>
      <c r="P1031" s="60">
        <v>48</v>
      </c>
      <c r="Q1031" s="60">
        <v>365</v>
      </c>
      <c r="R1031" s="59" t="s">
        <v>377</v>
      </c>
      <c r="S1031" s="61" t="s">
        <v>378</v>
      </c>
      <c r="T1031" s="50">
        <f t="shared" si="33"/>
        <v>2.5670675463195241</v>
      </c>
      <c r="U1031" s="51">
        <f t="shared" si="34"/>
        <v>0.40852312932128904</v>
      </c>
      <c r="V1031" s="44"/>
    </row>
    <row r="1032" spans="1:22" x14ac:dyDescent="0.25">
      <c r="A1032" s="59">
        <v>2012</v>
      </c>
      <c r="B1032" s="59" t="s">
        <v>376</v>
      </c>
      <c r="C1032" s="59" t="s">
        <v>228</v>
      </c>
      <c r="D1032" s="60">
        <v>15489</v>
      </c>
      <c r="E1032" s="60">
        <v>14588</v>
      </c>
      <c r="F1032" s="60">
        <v>900</v>
      </c>
      <c r="G1032" s="60">
        <v>875</v>
      </c>
      <c r="H1032" s="60">
        <v>12872</v>
      </c>
      <c r="I1032" s="60">
        <v>87</v>
      </c>
      <c r="J1032" s="60">
        <v>754</v>
      </c>
      <c r="K1032" s="60">
        <v>418</v>
      </c>
      <c r="L1032" s="60">
        <v>233</v>
      </c>
      <c r="M1032" s="60">
        <v>54</v>
      </c>
      <c r="N1032" s="60">
        <v>102</v>
      </c>
      <c r="O1032" s="60">
        <v>94</v>
      </c>
      <c r="P1032" s="60">
        <v>60</v>
      </c>
      <c r="Q1032" s="60">
        <v>366</v>
      </c>
      <c r="R1032" s="59" t="s">
        <v>377</v>
      </c>
      <c r="S1032" s="61" t="s">
        <v>378</v>
      </c>
      <c r="T1032" s="50">
        <f t="shared" si="33"/>
        <v>2.5496311512056913</v>
      </c>
      <c r="U1032" s="51">
        <f t="shared" si="34"/>
        <v>0.41877691658553479</v>
      </c>
      <c r="V1032" s="44"/>
    </row>
    <row r="1033" spans="1:22" x14ac:dyDescent="0.25">
      <c r="A1033" s="59">
        <v>2013</v>
      </c>
      <c r="B1033" s="59" t="s">
        <v>376</v>
      </c>
      <c r="C1033" s="59" t="s">
        <v>228</v>
      </c>
      <c r="D1033" s="60">
        <v>16353</v>
      </c>
      <c r="E1033" s="60">
        <v>15412</v>
      </c>
      <c r="F1033" s="60">
        <v>941</v>
      </c>
      <c r="G1033" s="60">
        <v>835</v>
      </c>
      <c r="H1033" s="60">
        <v>13697</v>
      </c>
      <c r="I1033" s="60">
        <v>94</v>
      </c>
      <c r="J1033" s="60">
        <v>786</v>
      </c>
      <c r="K1033" s="60">
        <v>437</v>
      </c>
      <c r="L1033" s="60">
        <v>239</v>
      </c>
      <c r="M1033" s="60">
        <v>57</v>
      </c>
      <c r="N1033" s="60">
        <v>105</v>
      </c>
      <c r="O1033" s="60">
        <v>103</v>
      </c>
      <c r="P1033" s="60">
        <v>58</v>
      </c>
      <c r="Q1033" s="60">
        <v>365</v>
      </c>
      <c r="R1033" s="59" t="s">
        <v>377</v>
      </c>
      <c r="S1033" s="61" t="s">
        <v>378</v>
      </c>
      <c r="T1033" s="50">
        <f t="shared" si="33"/>
        <v>2.5351143945416279</v>
      </c>
      <c r="U1033" s="51">
        <f t="shared" si="34"/>
        <v>0.43536153276062012</v>
      </c>
      <c r="V1033" s="44"/>
    </row>
    <row r="1034" spans="1:22" x14ac:dyDescent="0.25">
      <c r="A1034" s="59">
        <v>2014</v>
      </c>
      <c r="B1034" s="59" t="s">
        <v>376</v>
      </c>
      <c r="C1034" s="59" t="s">
        <v>228</v>
      </c>
      <c r="D1034" s="60">
        <v>15972</v>
      </c>
      <c r="E1034" s="60">
        <v>15056</v>
      </c>
      <c r="F1034" s="60">
        <v>916</v>
      </c>
      <c r="G1034" s="60">
        <v>601</v>
      </c>
      <c r="H1034" s="60">
        <v>13445</v>
      </c>
      <c r="I1034" s="60">
        <v>84</v>
      </c>
      <c r="J1034" s="60">
        <v>926</v>
      </c>
      <c r="K1034" s="60">
        <v>399</v>
      </c>
      <c r="L1034" s="60">
        <v>249</v>
      </c>
      <c r="M1034" s="60">
        <v>53</v>
      </c>
      <c r="N1034" s="60">
        <v>126</v>
      </c>
      <c r="O1034" s="60">
        <v>90</v>
      </c>
      <c r="P1034" s="60">
        <v>48</v>
      </c>
      <c r="Q1034" s="60">
        <v>365</v>
      </c>
      <c r="R1034" s="59" t="s">
        <v>377</v>
      </c>
      <c r="S1034" s="61" t="s">
        <v>378</v>
      </c>
      <c r="T1034" s="50">
        <f t="shared" si="33"/>
        <v>2.7018717319234766</v>
      </c>
      <c r="U1034" s="51">
        <f t="shared" si="34"/>
        <v>0.45167189742564756</v>
      </c>
      <c r="V1034" s="44"/>
    </row>
    <row r="1035" spans="1:22" x14ac:dyDescent="0.25">
      <c r="A1035" s="47">
        <v>2015</v>
      </c>
      <c r="B1035" s="47" t="s">
        <v>376</v>
      </c>
      <c r="C1035" s="47" t="s">
        <v>228</v>
      </c>
      <c r="D1035" s="55">
        <v>17014</v>
      </c>
      <c r="E1035" s="55">
        <v>16070</v>
      </c>
      <c r="F1035" s="55">
        <v>943</v>
      </c>
      <c r="G1035" s="55">
        <v>226</v>
      </c>
      <c r="H1035" s="55">
        <v>14192</v>
      </c>
      <c r="I1035" s="55">
        <v>77</v>
      </c>
      <c r="J1035" s="55">
        <v>1575</v>
      </c>
      <c r="K1035" s="55">
        <v>371</v>
      </c>
      <c r="L1035" s="55">
        <v>293</v>
      </c>
      <c r="M1035" s="55">
        <v>50</v>
      </c>
      <c r="N1035" s="55">
        <v>173</v>
      </c>
      <c r="O1035" s="55">
        <v>56</v>
      </c>
      <c r="P1035" s="55">
        <v>53</v>
      </c>
      <c r="Q1035" s="55">
        <v>365</v>
      </c>
      <c r="R1035" s="47" t="s">
        <v>377</v>
      </c>
      <c r="S1035" s="56" t="s">
        <v>378</v>
      </c>
      <c r="T1035" s="50">
        <f t="shared" si="33"/>
        <v>3.0052138198092022</v>
      </c>
      <c r="U1035" s="51">
        <f t="shared" si="34"/>
        <v>0.51718978535461413</v>
      </c>
      <c r="V1035" s="44"/>
    </row>
    <row r="1036" spans="1:22" x14ac:dyDescent="0.25">
      <c r="A1036" s="47">
        <v>2016</v>
      </c>
      <c r="B1036" s="47" t="s">
        <v>376</v>
      </c>
      <c r="C1036" s="47" t="s">
        <v>228</v>
      </c>
      <c r="D1036" s="55">
        <v>17368</v>
      </c>
      <c r="E1036" s="55">
        <v>16389</v>
      </c>
      <c r="F1036" s="55">
        <v>979</v>
      </c>
      <c r="G1036" s="55">
        <v>216</v>
      </c>
      <c r="H1036" s="55">
        <v>14450</v>
      </c>
      <c r="I1036" s="55">
        <v>77</v>
      </c>
      <c r="J1036" s="55">
        <v>1645</v>
      </c>
      <c r="K1036" s="55">
        <v>392</v>
      </c>
      <c r="L1036" s="55">
        <v>297</v>
      </c>
      <c r="M1036" s="55">
        <v>50</v>
      </c>
      <c r="N1036" s="55">
        <v>187</v>
      </c>
      <c r="O1036" s="55">
        <v>53</v>
      </c>
      <c r="P1036" s="55">
        <v>50</v>
      </c>
      <c r="Q1036" s="55">
        <v>366</v>
      </c>
      <c r="R1036" s="47" t="s">
        <v>377</v>
      </c>
      <c r="S1036" s="56" t="s">
        <v>378</v>
      </c>
      <c r="T1036" s="50">
        <f t="shared" si="33"/>
        <v>3.0100197519491352</v>
      </c>
      <c r="U1036" s="51">
        <f t="shared" si="34"/>
        <v>0.53779270403137214</v>
      </c>
      <c r="V1036" s="44"/>
    </row>
    <row r="1037" spans="1:22" x14ac:dyDescent="0.25">
      <c r="A1037" s="47">
        <v>2017</v>
      </c>
      <c r="B1037" s="47" t="s">
        <v>376</v>
      </c>
      <c r="C1037" s="47" t="s">
        <v>228</v>
      </c>
      <c r="D1037" s="55">
        <v>17514</v>
      </c>
      <c r="E1037" s="55">
        <v>16508</v>
      </c>
      <c r="F1037" s="55">
        <v>1006</v>
      </c>
      <c r="G1037" s="55">
        <v>213</v>
      </c>
      <c r="H1037" s="55">
        <v>14500</v>
      </c>
      <c r="I1037" s="55">
        <v>84</v>
      </c>
      <c r="J1037" s="55">
        <v>1710</v>
      </c>
      <c r="K1037" s="55">
        <v>377</v>
      </c>
      <c r="L1037" s="55">
        <v>319</v>
      </c>
      <c r="M1037" s="55">
        <v>65</v>
      </c>
      <c r="N1037" s="55">
        <v>187</v>
      </c>
      <c r="O1037" s="55">
        <v>57</v>
      </c>
      <c r="P1037" s="55">
        <v>47</v>
      </c>
      <c r="Q1037" s="55">
        <v>365</v>
      </c>
      <c r="R1037" s="47" t="s">
        <v>377</v>
      </c>
      <c r="S1037" s="56" t="s">
        <v>378</v>
      </c>
      <c r="T1037" s="50">
        <f t="shared" si="33"/>
        <v>3.0882188168046487</v>
      </c>
      <c r="U1037" s="51">
        <f t="shared" si="34"/>
        <v>0.56698153367124937</v>
      </c>
      <c r="V1037" s="44"/>
    </row>
    <row r="1038" spans="1:22" x14ac:dyDescent="0.25">
      <c r="A1038" s="47">
        <v>2018</v>
      </c>
      <c r="B1038" s="47" t="s">
        <v>376</v>
      </c>
      <c r="C1038" s="47" t="s">
        <v>228</v>
      </c>
      <c r="D1038" s="55">
        <v>17896</v>
      </c>
      <c r="E1038" s="55">
        <v>16870</v>
      </c>
      <c r="F1038" s="55">
        <v>1027</v>
      </c>
      <c r="G1038" s="55">
        <v>206</v>
      </c>
      <c r="H1038" s="55">
        <v>14763</v>
      </c>
      <c r="I1038" s="55">
        <v>86</v>
      </c>
      <c r="J1038" s="55">
        <v>1815</v>
      </c>
      <c r="K1038" s="55">
        <v>370</v>
      </c>
      <c r="L1038" s="55">
        <v>343</v>
      </c>
      <c r="M1038" s="55">
        <v>73</v>
      </c>
      <c r="N1038" s="55">
        <v>189</v>
      </c>
      <c r="O1038" s="55">
        <v>51</v>
      </c>
      <c r="P1038" s="55">
        <v>47</v>
      </c>
      <c r="Q1038" s="55">
        <v>364</v>
      </c>
      <c r="R1038" s="47" t="s">
        <v>377</v>
      </c>
      <c r="S1038" s="56" t="s">
        <v>378</v>
      </c>
      <c r="T1038" s="50">
        <f t="shared" si="33"/>
        <v>3.1503067641230347</v>
      </c>
      <c r="U1038" s="51">
        <f t="shared" si="34"/>
        <v>0.59045412103267003</v>
      </c>
      <c r="V1038" s="44"/>
    </row>
    <row r="1039" spans="1:22" x14ac:dyDescent="0.25">
      <c r="A1039" s="47">
        <v>2019</v>
      </c>
      <c r="B1039" s="47" t="s">
        <v>376</v>
      </c>
      <c r="C1039" s="47" t="s">
        <v>228</v>
      </c>
      <c r="D1039" s="55">
        <v>17988</v>
      </c>
      <c r="E1039" s="55">
        <v>16953</v>
      </c>
      <c r="F1039" s="55">
        <v>1035</v>
      </c>
      <c r="G1039" s="55">
        <v>206</v>
      </c>
      <c r="H1039" s="55">
        <v>14793</v>
      </c>
      <c r="I1039" s="55">
        <v>81</v>
      </c>
      <c r="J1039" s="55">
        <v>1873</v>
      </c>
      <c r="K1039" s="55">
        <v>372</v>
      </c>
      <c r="L1039" s="55">
        <v>352</v>
      </c>
      <c r="M1039" s="55">
        <v>73</v>
      </c>
      <c r="N1039" s="55">
        <v>189</v>
      </c>
      <c r="O1039" s="55">
        <v>48</v>
      </c>
      <c r="P1039" s="55">
        <v>48</v>
      </c>
      <c r="Q1039" s="55">
        <v>363</v>
      </c>
      <c r="R1039" s="47" t="s">
        <v>377</v>
      </c>
      <c r="S1039" s="56" t="s">
        <v>378</v>
      </c>
      <c r="T1039" s="50">
        <f t="shared" si="33"/>
        <v>3.1551798471122456</v>
      </c>
      <c r="U1039" s="51">
        <f t="shared" si="34"/>
        <v>0.59597403337141419</v>
      </c>
      <c r="V1039" s="44"/>
    </row>
    <row r="1040" spans="1:22" x14ac:dyDescent="0.25">
      <c r="A1040" s="59">
        <v>2020</v>
      </c>
      <c r="B1040" s="59" t="s">
        <v>376</v>
      </c>
      <c r="C1040" s="59" t="s">
        <v>228</v>
      </c>
      <c r="D1040" s="60">
        <v>13581</v>
      </c>
      <c r="E1040" s="60">
        <v>12924</v>
      </c>
      <c r="F1040" s="60">
        <v>630</v>
      </c>
      <c r="G1040" s="60">
        <v>185</v>
      </c>
      <c r="H1040" s="60">
        <v>11592</v>
      </c>
      <c r="I1040" s="60">
        <v>79</v>
      </c>
      <c r="J1040" s="60">
        <v>1069</v>
      </c>
      <c r="K1040" s="60">
        <v>134</v>
      </c>
      <c r="L1040" s="60">
        <v>225</v>
      </c>
      <c r="M1040" s="60">
        <v>17</v>
      </c>
      <c r="N1040" s="60">
        <v>66</v>
      </c>
      <c r="O1040" s="60">
        <v>188</v>
      </c>
      <c r="P1040" s="60">
        <v>47</v>
      </c>
      <c r="Q1040" s="60">
        <v>345</v>
      </c>
      <c r="R1040" s="59" t="s">
        <v>377</v>
      </c>
      <c r="S1040" s="61" t="s">
        <v>378</v>
      </c>
      <c r="T1040" s="50">
        <f t="shared" si="33"/>
        <v>2.8408489370194689</v>
      </c>
      <c r="U1040" s="51">
        <f t="shared" si="34"/>
        <v>0.32662660653381342</v>
      </c>
      <c r="V1040" s="44"/>
    </row>
    <row r="1041" spans="1:22" x14ac:dyDescent="0.25">
      <c r="A1041" s="59">
        <v>2021</v>
      </c>
      <c r="B1041" s="59" t="s">
        <v>376</v>
      </c>
      <c r="C1041" s="59" t="s">
        <v>228</v>
      </c>
      <c r="D1041" s="60">
        <v>16093</v>
      </c>
      <c r="E1041" s="60">
        <v>15328</v>
      </c>
      <c r="F1041" s="60">
        <v>732</v>
      </c>
      <c r="G1041" s="60">
        <v>217</v>
      </c>
      <c r="H1041" s="60">
        <v>13775</v>
      </c>
      <c r="I1041" s="60">
        <v>93</v>
      </c>
      <c r="J1041" s="60">
        <v>1243</v>
      </c>
      <c r="K1041" s="60">
        <v>151</v>
      </c>
      <c r="L1041" s="60">
        <v>260</v>
      </c>
      <c r="M1041" s="60">
        <v>17</v>
      </c>
      <c r="N1041" s="60">
        <v>75</v>
      </c>
      <c r="O1041" s="60">
        <v>229</v>
      </c>
      <c r="P1041" s="60">
        <v>47</v>
      </c>
      <c r="Q1041" s="60">
        <v>365</v>
      </c>
      <c r="R1041" s="59" t="s">
        <v>377</v>
      </c>
      <c r="S1041" s="61" t="s">
        <v>378</v>
      </c>
      <c r="T1041" s="50">
        <f t="shared" si="33"/>
        <v>2.8201838992593067</v>
      </c>
      <c r="U1041" s="51">
        <f t="shared" si="34"/>
        <v>0.37674836710205079</v>
      </c>
      <c r="V1041" s="44"/>
    </row>
    <row r="1042" spans="1:22" x14ac:dyDescent="0.25">
      <c r="A1042" s="59">
        <v>2022</v>
      </c>
      <c r="B1042" s="59" t="s">
        <v>376</v>
      </c>
      <c r="C1042" s="59" t="s">
        <v>228</v>
      </c>
      <c r="D1042" s="60">
        <v>15124</v>
      </c>
      <c r="E1042" s="60">
        <v>14464</v>
      </c>
      <c r="F1042" s="60">
        <v>630</v>
      </c>
      <c r="G1042" s="60">
        <v>209</v>
      </c>
      <c r="H1042" s="60">
        <v>13136</v>
      </c>
      <c r="I1042" s="60">
        <v>80</v>
      </c>
      <c r="J1042" s="60">
        <v>1038</v>
      </c>
      <c r="K1042" s="60">
        <v>149</v>
      </c>
      <c r="L1042" s="60">
        <v>193</v>
      </c>
      <c r="M1042" s="60">
        <v>14</v>
      </c>
      <c r="N1042" s="60">
        <v>62</v>
      </c>
      <c r="O1042" s="60">
        <v>212</v>
      </c>
      <c r="P1042" s="60">
        <v>40</v>
      </c>
      <c r="Q1042" s="60">
        <v>365</v>
      </c>
      <c r="R1042" s="59" t="s">
        <v>377</v>
      </c>
      <c r="S1042" s="61" t="s">
        <v>378</v>
      </c>
      <c r="T1042" s="50">
        <f t="shared" si="33"/>
        <v>2.6723117036365331</v>
      </c>
      <c r="U1042" s="51">
        <f t="shared" si="34"/>
        <v>0.30724903812561033</v>
      </c>
      <c r="V1042" s="44"/>
    </row>
    <row r="1043" spans="1:22" ht="13.8" thickBot="1" x14ac:dyDescent="0.3">
      <c r="A1043" s="66">
        <v>2023</v>
      </c>
      <c r="B1043" s="66" t="s">
        <v>376</v>
      </c>
      <c r="C1043" s="66" t="s">
        <v>228</v>
      </c>
      <c r="D1043" s="67">
        <v>17874</v>
      </c>
      <c r="E1043" s="67">
        <v>17131</v>
      </c>
      <c r="F1043" s="67">
        <v>712</v>
      </c>
      <c r="G1043" s="67">
        <v>260</v>
      </c>
      <c r="H1043" s="67">
        <v>15837</v>
      </c>
      <c r="I1043" s="67">
        <v>82</v>
      </c>
      <c r="J1043" s="67">
        <v>952</v>
      </c>
      <c r="K1043" s="67">
        <v>220</v>
      </c>
      <c r="L1043" s="67">
        <v>164</v>
      </c>
      <c r="M1043" s="67">
        <v>13</v>
      </c>
      <c r="N1043" s="67">
        <v>77</v>
      </c>
      <c r="O1043" s="67">
        <v>238</v>
      </c>
      <c r="P1043" s="67">
        <v>43</v>
      </c>
      <c r="Q1043" s="67">
        <v>364</v>
      </c>
      <c r="R1043" s="66" t="s">
        <v>377</v>
      </c>
      <c r="S1043" s="68" t="s">
        <v>378</v>
      </c>
      <c r="T1043" s="50">
        <f t="shared" si="33"/>
        <v>2.4789336129520718</v>
      </c>
      <c r="U1043" s="51">
        <f t="shared" si="34"/>
        <v>0.32211263366699217</v>
      </c>
      <c r="V1043" s="44"/>
    </row>
    <row r="1044" spans="1:22" x14ac:dyDescent="0.25">
      <c r="A1044" s="46">
        <v>2002</v>
      </c>
      <c r="B1044" s="46" t="s">
        <v>379</v>
      </c>
      <c r="C1044" s="46" t="s">
        <v>228</v>
      </c>
      <c r="D1044" s="48">
        <v>9451</v>
      </c>
      <c r="E1044" s="48">
        <v>8881</v>
      </c>
      <c r="F1044" s="48">
        <v>570</v>
      </c>
      <c r="G1044" s="48">
        <v>152</v>
      </c>
      <c r="H1044" s="48">
        <v>8409</v>
      </c>
      <c r="I1044" s="48">
        <v>50</v>
      </c>
      <c r="J1044" s="48">
        <v>268</v>
      </c>
      <c r="K1044" s="48">
        <v>325</v>
      </c>
      <c r="L1044" s="48">
        <v>96</v>
      </c>
      <c r="M1044" s="48">
        <v>27</v>
      </c>
      <c r="N1044" s="48">
        <v>37</v>
      </c>
      <c r="O1044" s="48">
        <v>85</v>
      </c>
      <c r="P1044" s="48">
        <v>70</v>
      </c>
      <c r="Q1044" s="48">
        <v>358</v>
      </c>
      <c r="R1044" s="46" t="s">
        <v>380</v>
      </c>
      <c r="S1044" s="49" t="s">
        <v>381</v>
      </c>
      <c r="T1044" s="50">
        <f t="shared" si="33"/>
        <v>2.011798005756579</v>
      </c>
      <c r="U1044" s="51">
        <f t="shared" si="34"/>
        <v>0.2092772875488281</v>
      </c>
      <c r="V1044" s="52">
        <f>IF(SLOPE(U1044:U1065,A1044:A1065)&gt;0,SLOPE(U1044:U1065,A1044:A1065),0)</f>
        <v>9.4710110367469556E-4</v>
      </c>
    </row>
    <row r="1045" spans="1:22" x14ac:dyDescent="0.25">
      <c r="A1045" s="47">
        <v>2003</v>
      </c>
      <c r="B1045" s="47" t="s">
        <v>379</v>
      </c>
      <c r="C1045" s="47" t="s">
        <v>228</v>
      </c>
      <c r="D1045" s="55">
        <v>9708</v>
      </c>
      <c r="E1045" s="55">
        <v>9095</v>
      </c>
      <c r="F1045" s="55">
        <v>612</v>
      </c>
      <c r="G1045" s="55">
        <v>153</v>
      </c>
      <c r="H1045" s="55">
        <v>8585</v>
      </c>
      <c r="I1045" s="55">
        <v>49</v>
      </c>
      <c r="J1045" s="55">
        <v>308</v>
      </c>
      <c r="K1045" s="55">
        <v>345</v>
      </c>
      <c r="L1045" s="55">
        <v>110</v>
      </c>
      <c r="M1045" s="55">
        <v>33</v>
      </c>
      <c r="N1045" s="55">
        <v>38</v>
      </c>
      <c r="O1045" s="55">
        <v>85</v>
      </c>
      <c r="P1045" s="55">
        <v>69</v>
      </c>
      <c r="Q1045" s="55">
        <v>365</v>
      </c>
      <c r="R1045" s="47" t="s">
        <v>380</v>
      </c>
      <c r="S1045" s="56" t="s">
        <v>381</v>
      </c>
      <c r="T1045" s="50">
        <f t="shared" si="33"/>
        <v>2.0514123195517082</v>
      </c>
      <c r="U1045" s="51">
        <f t="shared" si="34"/>
        <v>0.22912224197073031</v>
      </c>
      <c r="V1045" s="44"/>
    </row>
    <row r="1046" spans="1:22" x14ac:dyDescent="0.25">
      <c r="A1046" s="47">
        <v>2004</v>
      </c>
      <c r="B1046" s="47" t="s">
        <v>379</v>
      </c>
      <c r="C1046" s="47" t="s">
        <v>228</v>
      </c>
      <c r="D1046" s="55">
        <v>9699</v>
      </c>
      <c r="E1046" s="55">
        <v>9090</v>
      </c>
      <c r="F1046" s="55">
        <v>609</v>
      </c>
      <c r="G1046" s="55">
        <v>140</v>
      </c>
      <c r="H1046" s="55">
        <v>8557</v>
      </c>
      <c r="I1046" s="55">
        <v>47</v>
      </c>
      <c r="J1046" s="55">
        <v>346</v>
      </c>
      <c r="K1046" s="55">
        <v>324</v>
      </c>
      <c r="L1046" s="55">
        <v>128</v>
      </c>
      <c r="M1046" s="55">
        <v>33</v>
      </c>
      <c r="N1046" s="55">
        <v>39</v>
      </c>
      <c r="O1046" s="55">
        <v>86</v>
      </c>
      <c r="P1046" s="55">
        <v>68</v>
      </c>
      <c r="Q1046" s="55">
        <v>366</v>
      </c>
      <c r="R1046" s="47" t="s">
        <v>380</v>
      </c>
      <c r="S1046" s="56" t="s">
        <v>381</v>
      </c>
      <c r="T1046" s="50">
        <f t="shared" si="33"/>
        <v>2.1514126937115776</v>
      </c>
      <c r="U1046" s="51">
        <f t="shared" si="34"/>
        <v>0.23911338531083901</v>
      </c>
      <c r="V1046" s="44"/>
    </row>
    <row r="1047" spans="1:22" x14ac:dyDescent="0.25">
      <c r="A1047" s="47">
        <v>2005</v>
      </c>
      <c r="B1047" s="47" t="s">
        <v>379</v>
      </c>
      <c r="C1047" s="47" t="s">
        <v>228</v>
      </c>
      <c r="D1047" s="55">
        <v>9712</v>
      </c>
      <c r="E1047" s="55">
        <v>9101</v>
      </c>
      <c r="F1047" s="55">
        <v>610</v>
      </c>
      <c r="G1047" s="55">
        <v>129</v>
      </c>
      <c r="H1047" s="55">
        <v>8539</v>
      </c>
      <c r="I1047" s="55">
        <v>43</v>
      </c>
      <c r="J1047" s="55">
        <v>391</v>
      </c>
      <c r="K1047" s="55">
        <v>320</v>
      </c>
      <c r="L1047" s="55">
        <v>131</v>
      </c>
      <c r="M1047" s="55">
        <v>34</v>
      </c>
      <c r="N1047" s="55">
        <v>39</v>
      </c>
      <c r="O1047" s="55">
        <v>87</v>
      </c>
      <c r="P1047" s="55">
        <v>69</v>
      </c>
      <c r="Q1047" s="55">
        <v>365</v>
      </c>
      <c r="R1047" s="47" t="s">
        <v>380</v>
      </c>
      <c r="S1047" s="56" t="s">
        <v>381</v>
      </c>
      <c r="T1047" s="50">
        <f t="shared" si="33"/>
        <v>2.1726608750863083</v>
      </c>
      <c r="U1047" s="51">
        <f t="shared" si="34"/>
        <v>0.24187147191898326</v>
      </c>
      <c r="V1047" s="44"/>
    </row>
    <row r="1048" spans="1:22" x14ac:dyDescent="0.25">
      <c r="A1048" s="47">
        <v>2006</v>
      </c>
      <c r="B1048" s="47" t="s">
        <v>379</v>
      </c>
      <c r="C1048" s="47" t="s">
        <v>228</v>
      </c>
      <c r="D1048" s="55">
        <v>9689</v>
      </c>
      <c r="E1048" s="55">
        <v>9093</v>
      </c>
      <c r="F1048" s="55">
        <v>596</v>
      </c>
      <c r="G1048" s="55">
        <v>116</v>
      </c>
      <c r="H1048" s="55">
        <v>8515</v>
      </c>
      <c r="I1048" s="55">
        <v>42</v>
      </c>
      <c r="J1048" s="55">
        <v>420</v>
      </c>
      <c r="K1048" s="55">
        <v>304</v>
      </c>
      <c r="L1048" s="55">
        <v>134</v>
      </c>
      <c r="M1048" s="55">
        <v>35</v>
      </c>
      <c r="N1048" s="55">
        <v>41</v>
      </c>
      <c r="O1048" s="55">
        <v>82</v>
      </c>
      <c r="P1048" s="55">
        <v>69</v>
      </c>
      <c r="Q1048" s="55">
        <v>365</v>
      </c>
      <c r="R1048" s="47" t="s">
        <v>380</v>
      </c>
      <c r="S1048" s="56" t="s">
        <v>381</v>
      </c>
      <c r="T1048" s="50">
        <f t="shared" si="33"/>
        <v>2.2391141832594905</v>
      </c>
      <c r="U1048" s="51">
        <f t="shared" si="34"/>
        <v>0.24354844971313477</v>
      </c>
      <c r="V1048" s="44"/>
    </row>
    <row r="1049" spans="1:22" x14ac:dyDescent="0.25">
      <c r="A1049" s="59">
        <v>2007</v>
      </c>
      <c r="B1049" s="59" t="s">
        <v>379</v>
      </c>
      <c r="C1049" s="59" t="s">
        <v>228</v>
      </c>
      <c r="D1049" s="60">
        <v>9956</v>
      </c>
      <c r="E1049" s="60">
        <v>9336</v>
      </c>
      <c r="F1049" s="60">
        <v>621</v>
      </c>
      <c r="G1049" s="60">
        <v>126</v>
      </c>
      <c r="H1049" s="60">
        <v>8723</v>
      </c>
      <c r="I1049" s="60">
        <v>43</v>
      </c>
      <c r="J1049" s="60">
        <v>444</v>
      </c>
      <c r="K1049" s="60">
        <v>314</v>
      </c>
      <c r="L1049" s="60">
        <v>143</v>
      </c>
      <c r="M1049" s="60">
        <v>35</v>
      </c>
      <c r="N1049" s="60">
        <v>47</v>
      </c>
      <c r="O1049" s="60">
        <v>83</v>
      </c>
      <c r="P1049" s="60">
        <v>69</v>
      </c>
      <c r="Q1049" s="60">
        <v>349</v>
      </c>
      <c r="R1049" s="59" t="s">
        <v>380</v>
      </c>
      <c r="S1049" s="61" t="s">
        <v>381</v>
      </c>
      <c r="T1049" s="50">
        <f t="shared" si="33"/>
        <v>2.2754109314553612</v>
      </c>
      <c r="U1049" s="51">
        <f t="shared" si="34"/>
        <v>0.25787800938916478</v>
      </c>
      <c r="V1049" s="44"/>
    </row>
    <row r="1050" spans="1:22" x14ac:dyDescent="0.25">
      <c r="A1050" s="47">
        <v>2008</v>
      </c>
      <c r="B1050" s="47" t="s">
        <v>379</v>
      </c>
      <c r="C1050" s="47" t="s">
        <v>228</v>
      </c>
      <c r="D1050" s="55">
        <v>9708</v>
      </c>
      <c r="E1050" s="55">
        <v>9120</v>
      </c>
      <c r="F1050" s="55">
        <v>588</v>
      </c>
      <c r="G1050" s="55">
        <v>107</v>
      </c>
      <c r="H1050" s="55">
        <v>8525</v>
      </c>
      <c r="I1050" s="55">
        <v>44</v>
      </c>
      <c r="J1050" s="55">
        <v>445</v>
      </c>
      <c r="K1050" s="55">
        <v>285</v>
      </c>
      <c r="L1050" s="55">
        <v>134</v>
      </c>
      <c r="M1050" s="55">
        <v>36</v>
      </c>
      <c r="N1050" s="55">
        <v>53</v>
      </c>
      <c r="O1050" s="55">
        <v>80</v>
      </c>
      <c r="P1050" s="55">
        <v>69</v>
      </c>
      <c r="Q1050" s="55">
        <v>366</v>
      </c>
      <c r="R1050" s="47" t="s">
        <v>380</v>
      </c>
      <c r="S1050" s="56" t="s">
        <v>381</v>
      </c>
      <c r="T1050" s="50">
        <f t="shared" si="33"/>
        <v>2.3719279012874686</v>
      </c>
      <c r="U1050" s="51">
        <f t="shared" si="34"/>
        <v>0.25453158308715823</v>
      </c>
      <c r="V1050" s="44"/>
    </row>
    <row r="1051" spans="1:22" x14ac:dyDescent="0.25">
      <c r="A1051" s="47">
        <v>2009</v>
      </c>
      <c r="B1051" s="47" t="s">
        <v>379</v>
      </c>
      <c r="C1051" s="47" t="s">
        <v>228</v>
      </c>
      <c r="D1051" s="55">
        <v>9801</v>
      </c>
      <c r="E1051" s="55">
        <v>9203</v>
      </c>
      <c r="F1051" s="55">
        <v>598</v>
      </c>
      <c r="G1051" s="55">
        <v>115</v>
      </c>
      <c r="H1051" s="55">
        <v>8590</v>
      </c>
      <c r="I1051" s="55">
        <v>49</v>
      </c>
      <c r="J1051" s="55">
        <v>449</v>
      </c>
      <c r="K1051" s="55">
        <v>292</v>
      </c>
      <c r="L1051" s="55">
        <v>135</v>
      </c>
      <c r="M1051" s="55">
        <v>37</v>
      </c>
      <c r="N1051" s="55">
        <v>59</v>
      </c>
      <c r="O1051" s="55">
        <v>74</v>
      </c>
      <c r="P1051" s="55">
        <v>68</v>
      </c>
      <c r="Q1051" s="55">
        <v>365</v>
      </c>
      <c r="R1051" s="47" t="s">
        <v>380</v>
      </c>
      <c r="S1051" s="56" t="s">
        <v>381</v>
      </c>
      <c r="T1051" s="50">
        <f t="shared" si="33"/>
        <v>2.4046580129652164</v>
      </c>
      <c r="U1051" s="51">
        <f t="shared" si="34"/>
        <v>0.26243235224495892</v>
      </c>
      <c r="V1051" s="44"/>
    </row>
    <row r="1052" spans="1:22" x14ac:dyDescent="0.25">
      <c r="A1052" s="59">
        <v>2010</v>
      </c>
      <c r="B1052" s="59" t="s">
        <v>379</v>
      </c>
      <c r="C1052" s="59" t="s">
        <v>228</v>
      </c>
      <c r="D1052" s="60">
        <v>9979</v>
      </c>
      <c r="E1052" s="60">
        <v>9368</v>
      </c>
      <c r="F1052" s="60">
        <v>611</v>
      </c>
      <c r="G1052" s="60">
        <v>110</v>
      </c>
      <c r="H1052" s="60">
        <v>8742</v>
      </c>
      <c r="I1052" s="60">
        <v>46</v>
      </c>
      <c r="J1052" s="60">
        <v>470</v>
      </c>
      <c r="K1052" s="60">
        <v>286</v>
      </c>
      <c r="L1052" s="60">
        <v>146</v>
      </c>
      <c r="M1052" s="60">
        <v>38</v>
      </c>
      <c r="N1052" s="60">
        <v>67</v>
      </c>
      <c r="O1052" s="60">
        <v>75</v>
      </c>
      <c r="P1052" s="60">
        <v>68</v>
      </c>
      <c r="Q1052" s="60">
        <v>365</v>
      </c>
      <c r="R1052" s="59" t="s">
        <v>380</v>
      </c>
      <c r="S1052" s="61" t="s">
        <v>381</v>
      </c>
      <c r="T1052" s="50">
        <f t="shared" si="33"/>
        <v>2.497639371585223</v>
      </c>
      <c r="U1052" s="51">
        <f t="shared" si="34"/>
        <v>0.27850552222703928</v>
      </c>
      <c r="V1052" s="44"/>
    </row>
    <row r="1053" spans="1:22" x14ac:dyDescent="0.25">
      <c r="A1053" s="47">
        <v>2011</v>
      </c>
      <c r="B1053" s="47" t="s">
        <v>379</v>
      </c>
      <c r="C1053" s="47" t="s">
        <v>228</v>
      </c>
      <c r="D1053" s="55">
        <v>10011</v>
      </c>
      <c r="E1053" s="55">
        <v>9393</v>
      </c>
      <c r="F1053" s="55">
        <v>617</v>
      </c>
      <c r="G1053" s="55">
        <v>116</v>
      </c>
      <c r="H1053" s="55">
        <v>8739</v>
      </c>
      <c r="I1053" s="55">
        <v>45</v>
      </c>
      <c r="J1053" s="55">
        <v>493</v>
      </c>
      <c r="K1053" s="55">
        <v>298</v>
      </c>
      <c r="L1053" s="55">
        <v>144</v>
      </c>
      <c r="M1053" s="55">
        <v>37</v>
      </c>
      <c r="N1053" s="55">
        <v>64</v>
      </c>
      <c r="O1053" s="55">
        <v>74</v>
      </c>
      <c r="P1053" s="55">
        <v>73</v>
      </c>
      <c r="Q1053" s="55">
        <v>365</v>
      </c>
      <c r="R1053" s="47" t="s">
        <v>380</v>
      </c>
      <c r="S1053" s="56" t="s">
        <v>381</v>
      </c>
      <c r="T1053" s="50">
        <f t="shared" si="33"/>
        <v>2.4395421472979129</v>
      </c>
      <c r="U1053" s="51">
        <f t="shared" si="34"/>
        <v>0.27469854464111321</v>
      </c>
      <c r="V1053" s="44"/>
    </row>
    <row r="1054" spans="1:22" x14ac:dyDescent="0.25">
      <c r="A1054" s="47">
        <v>2012</v>
      </c>
      <c r="B1054" s="47" t="s">
        <v>379</v>
      </c>
      <c r="C1054" s="47" t="s">
        <v>228</v>
      </c>
      <c r="D1054" s="55">
        <v>9719</v>
      </c>
      <c r="E1054" s="55">
        <v>9141</v>
      </c>
      <c r="F1054" s="55">
        <v>578</v>
      </c>
      <c r="G1054" s="55">
        <v>109</v>
      </c>
      <c r="H1054" s="55">
        <v>8504</v>
      </c>
      <c r="I1054" s="55">
        <v>44</v>
      </c>
      <c r="J1054" s="55">
        <v>484</v>
      </c>
      <c r="K1054" s="55">
        <v>268</v>
      </c>
      <c r="L1054" s="55">
        <v>135</v>
      </c>
      <c r="M1054" s="55">
        <v>34</v>
      </c>
      <c r="N1054" s="55">
        <v>67</v>
      </c>
      <c r="O1054" s="55">
        <v>75</v>
      </c>
      <c r="P1054" s="55">
        <v>82</v>
      </c>
      <c r="Q1054" s="55">
        <v>366</v>
      </c>
      <c r="R1054" s="47" t="s">
        <v>380</v>
      </c>
      <c r="S1054" s="56" t="s">
        <v>381</v>
      </c>
      <c r="T1054" s="50">
        <f t="shared" si="33"/>
        <v>2.5068519921706329</v>
      </c>
      <c r="U1054" s="51">
        <f t="shared" si="34"/>
        <v>0.26443528239411918</v>
      </c>
      <c r="V1054" s="44"/>
    </row>
    <row r="1055" spans="1:22" x14ac:dyDescent="0.25">
      <c r="A1055" s="47">
        <v>2013</v>
      </c>
      <c r="B1055" s="47" t="s">
        <v>379</v>
      </c>
      <c r="C1055" s="47" t="s">
        <v>228</v>
      </c>
      <c r="D1055" s="55">
        <v>9718</v>
      </c>
      <c r="E1055" s="55">
        <v>9143</v>
      </c>
      <c r="F1055" s="55">
        <v>576</v>
      </c>
      <c r="G1055" s="55">
        <v>107</v>
      </c>
      <c r="H1055" s="55">
        <v>8498</v>
      </c>
      <c r="I1055" s="55">
        <v>45</v>
      </c>
      <c r="J1055" s="55">
        <v>493</v>
      </c>
      <c r="K1055" s="55">
        <v>266</v>
      </c>
      <c r="L1055" s="55">
        <v>137</v>
      </c>
      <c r="M1055" s="55">
        <v>34</v>
      </c>
      <c r="N1055" s="55">
        <v>68</v>
      </c>
      <c r="O1055" s="55">
        <v>71</v>
      </c>
      <c r="P1055" s="55">
        <v>80</v>
      </c>
      <c r="Q1055" s="55">
        <v>365</v>
      </c>
      <c r="R1055" s="47" t="s">
        <v>380</v>
      </c>
      <c r="S1055" s="56" t="s">
        <v>381</v>
      </c>
      <c r="T1055" s="50">
        <f t="shared" si="33"/>
        <v>2.5284834480285645</v>
      </c>
      <c r="U1055" s="51">
        <f t="shared" si="34"/>
        <v>0.2657941800567627</v>
      </c>
      <c r="V1055" s="44"/>
    </row>
    <row r="1056" spans="1:22" x14ac:dyDescent="0.25">
      <c r="A1056" s="47">
        <v>2014</v>
      </c>
      <c r="B1056" s="47" t="s">
        <v>379</v>
      </c>
      <c r="C1056" s="47" t="s">
        <v>228</v>
      </c>
      <c r="D1056" s="55">
        <v>9831</v>
      </c>
      <c r="E1056" s="55">
        <v>9261</v>
      </c>
      <c r="F1056" s="55">
        <v>570</v>
      </c>
      <c r="G1056" s="55">
        <v>108</v>
      </c>
      <c r="H1056" s="55">
        <v>8604</v>
      </c>
      <c r="I1056" s="55">
        <v>48</v>
      </c>
      <c r="J1056" s="55">
        <v>500</v>
      </c>
      <c r="K1056" s="55">
        <v>258</v>
      </c>
      <c r="L1056" s="55">
        <v>140</v>
      </c>
      <c r="M1056" s="55">
        <v>32</v>
      </c>
      <c r="N1056" s="55">
        <v>77</v>
      </c>
      <c r="O1056" s="55">
        <v>63</v>
      </c>
      <c r="P1056" s="55">
        <v>72</v>
      </c>
      <c r="Q1056" s="55">
        <v>365</v>
      </c>
      <c r="R1056" s="47" t="s">
        <v>380</v>
      </c>
      <c r="S1056" s="56" t="s">
        <v>381</v>
      </c>
      <c r="T1056" s="50">
        <f t="shared" si="33"/>
        <v>2.6173079170093203</v>
      </c>
      <c r="U1056" s="51">
        <f t="shared" si="34"/>
        <v>0.27226545606689451</v>
      </c>
      <c r="V1056" s="44"/>
    </row>
    <row r="1057" spans="1:22" x14ac:dyDescent="0.25">
      <c r="A1057" s="47">
        <v>2015</v>
      </c>
      <c r="B1057" s="47" t="s">
        <v>379</v>
      </c>
      <c r="C1057" s="47" t="s">
        <v>228</v>
      </c>
      <c r="D1057" s="55">
        <v>10193</v>
      </c>
      <c r="E1057" s="55">
        <v>9640</v>
      </c>
      <c r="F1057" s="55">
        <v>553</v>
      </c>
      <c r="G1057" s="55">
        <v>117</v>
      </c>
      <c r="H1057" s="55">
        <v>8942</v>
      </c>
      <c r="I1057" s="55">
        <v>50</v>
      </c>
      <c r="J1057" s="55">
        <v>531</v>
      </c>
      <c r="K1057" s="55">
        <v>254</v>
      </c>
      <c r="L1057" s="55">
        <v>125</v>
      </c>
      <c r="M1057" s="55">
        <v>32</v>
      </c>
      <c r="N1057" s="55">
        <v>77</v>
      </c>
      <c r="O1057" s="55">
        <v>65</v>
      </c>
      <c r="P1057" s="55">
        <v>72</v>
      </c>
      <c r="Q1057" s="55">
        <v>365</v>
      </c>
      <c r="R1057" s="47" t="s">
        <v>380</v>
      </c>
      <c r="S1057" s="56" t="s">
        <v>381</v>
      </c>
      <c r="T1057" s="50">
        <f t="shared" si="33"/>
        <v>2.5959491308946938</v>
      </c>
      <c r="U1057" s="51">
        <f t="shared" si="34"/>
        <v>0.26198967616271973</v>
      </c>
      <c r="V1057" s="44"/>
    </row>
    <row r="1058" spans="1:22" x14ac:dyDescent="0.25">
      <c r="A1058" s="47">
        <v>2016</v>
      </c>
      <c r="B1058" s="47" t="s">
        <v>379</v>
      </c>
      <c r="C1058" s="47" t="s">
        <v>228</v>
      </c>
      <c r="D1058" s="55">
        <v>10481</v>
      </c>
      <c r="E1058" s="55">
        <v>9906</v>
      </c>
      <c r="F1058" s="55">
        <v>574</v>
      </c>
      <c r="G1058" s="55">
        <v>118</v>
      </c>
      <c r="H1058" s="55">
        <v>9183</v>
      </c>
      <c r="I1058" s="55">
        <v>49</v>
      </c>
      <c r="J1058" s="55">
        <v>555</v>
      </c>
      <c r="K1058" s="55">
        <v>263</v>
      </c>
      <c r="L1058" s="55">
        <v>129</v>
      </c>
      <c r="M1058" s="55">
        <v>32</v>
      </c>
      <c r="N1058" s="55">
        <v>89</v>
      </c>
      <c r="O1058" s="55">
        <v>61</v>
      </c>
      <c r="P1058" s="55">
        <v>71</v>
      </c>
      <c r="Q1058" s="55">
        <v>366</v>
      </c>
      <c r="R1058" s="47" t="s">
        <v>380</v>
      </c>
      <c r="S1058" s="56" t="s">
        <v>381</v>
      </c>
      <c r="T1058" s="50">
        <f t="shared" si="33"/>
        <v>2.656191587016143</v>
      </c>
      <c r="U1058" s="51">
        <f t="shared" si="34"/>
        <v>0.27824934969787601</v>
      </c>
      <c r="V1058" s="44"/>
    </row>
    <row r="1059" spans="1:22" x14ac:dyDescent="0.25">
      <c r="A1059" s="47">
        <v>2017</v>
      </c>
      <c r="B1059" s="47" t="s">
        <v>379</v>
      </c>
      <c r="C1059" s="47" t="s">
        <v>228</v>
      </c>
      <c r="D1059" s="55">
        <v>10769</v>
      </c>
      <c r="E1059" s="55">
        <v>10166</v>
      </c>
      <c r="F1059" s="55">
        <v>604</v>
      </c>
      <c r="G1059" s="55">
        <v>110</v>
      </c>
      <c r="H1059" s="55">
        <v>9412</v>
      </c>
      <c r="I1059" s="55">
        <v>50</v>
      </c>
      <c r="J1059" s="55">
        <v>593</v>
      </c>
      <c r="K1059" s="55">
        <v>266</v>
      </c>
      <c r="L1059" s="55">
        <v>150</v>
      </c>
      <c r="M1059" s="55">
        <v>36</v>
      </c>
      <c r="N1059" s="55">
        <v>87</v>
      </c>
      <c r="O1059" s="55">
        <v>64</v>
      </c>
      <c r="P1059" s="55">
        <v>71</v>
      </c>
      <c r="Q1059" s="55">
        <v>365</v>
      </c>
      <c r="R1059" s="47" t="s">
        <v>380</v>
      </c>
      <c r="S1059" s="56" t="s">
        <v>381</v>
      </c>
      <c r="T1059" s="50">
        <f t="shared" si="33"/>
        <v>2.6872928124676103</v>
      </c>
      <c r="U1059" s="51">
        <f t="shared" si="34"/>
        <v>0.29622028671830464</v>
      </c>
      <c r="V1059" s="44"/>
    </row>
    <row r="1060" spans="1:22" x14ac:dyDescent="0.25">
      <c r="A1060" s="47">
        <v>2018</v>
      </c>
      <c r="B1060" s="47" t="s">
        <v>379</v>
      </c>
      <c r="C1060" s="47" t="s">
        <v>228</v>
      </c>
      <c r="D1060" s="55">
        <v>10865</v>
      </c>
      <c r="E1060" s="55">
        <v>10226</v>
      </c>
      <c r="F1060" s="55">
        <v>639</v>
      </c>
      <c r="G1060" s="55">
        <v>113</v>
      </c>
      <c r="H1060" s="55">
        <v>9424</v>
      </c>
      <c r="I1060" s="55">
        <v>53</v>
      </c>
      <c r="J1060" s="55">
        <v>635</v>
      </c>
      <c r="K1060" s="55">
        <v>279</v>
      </c>
      <c r="L1060" s="55">
        <v>166</v>
      </c>
      <c r="M1060" s="55">
        <v>39</v>
      </c>
      <c r="N1060" s="55">
        <v>91</v>
      </c>
      <c r="O1060" s="55">
        <v>65</v>
      </c>
      <c r="P1060" s="55">
        <v>70</v>
      </c>
      <c r="Q1060" s="55">
        <v>365</v>
      </c>
      <c r="R1060" s="47" t="s">
        <v>380</v>
      </c>
      <c r="S1060" s="56" t="s">
        <v>381</v>
      </c>
      <c r="T1060" s="50">
        <f t="shared" si="33"/>
        <v>2.7086381492614748</v>
      </c>
      <c r="U1060" s="51">
        <f t="shared" si="34"/>
        <v>0.31587460937150003</v>
      </c>
      <c r="V1060" s="44"/>
    </row>
    <row r="1061" spans="1:22" x14ac:dyDescent="0.25">
      <c r="A1061" s="59">
        <v>2019</v>
      </c>
      <c r="B1061" s="59" t="s">
        <v>379</v>
      </c>
      <c r="C1061" s="59" t="s">
        <v>228</v>
      </c>
      <c r="D1061" s="60">
        <v>11099</v>
      </c>
      <c r="E1061" s="60">
        <v>10447</v>
      </c>
      <c r="F1061" s="60">
        <v>651</v>
      </c>
      <c r="G1061" s="60">
        <v>128</v>
      </c>
      <c r="H1061" s="60">
        <v>9611</v>
      </c>
      <c r="I1061" s="60">
        <v>56</v>
      </c>
      <c r="J1061" s="60">
        <v>652</v>
      </c>
      <c r="K1061" s="60">
        <v>283</v>
      </c>
      <c r="L1061" s="60">
        <v>168</v>
      </c>
      <c r="M1061" s="60">
        <v>41</v>
      </c>
      <c r="N1061" s="60">
        <v>92</v>
      </c>
      <c r="O1061" s="60">
        <v>67</v>
      </c>
      <c r="P1061" s="60">
        <v>70</v>
      </c>
      <c r="Q1061" s="60">
        <v>254</v>
      </c>
      <c r="R1061" s="59" t="s">
        <v>380</v>
      </c>
      <c r="S1061" s="61" t="s">
        <v>381</v>
      </c>
      <c r="T1061" s="50">
        <f t="shared" si="33"/>
        <v>2.710514502928187</v>
      </c>
      <c r="U1061" s="51">
        <f t="shared" si="34"/>
        <v>0.32202945180664055</v>
      </c>
      <c r="V1061" s="44"/>
    </row>
    <row r="1062" spans="1:22" x14ac:dyDescent="0.25">
      <c r="A1062" s="59">
        <v>2020</v>
      </c>
      <c r="B1062" s="59" t="s">
        <v>379</v>
      </c>
      <c r="C1062" s="59" t="s">
        <v>228</v>
      </c>
      <c r="D1062" s="60">
        <v>8588</v>
      </c>
      <c r="E1062" s="60">
        <v>8127</v>
      </c>
      <c r="F1062" s="60">
        <v>446</v>
      </c>
      <c r="G1062" s="60">
        <v>109</v>
      </c>
      <c r="H1062" s="60">
        <v>7472</v>
      </c>
      <c r="I1062" s="60">
        <v>50</v>
      </c>
      <c r="J1062" s="60">
        <v>496</v>
      </c>
      <c r="K1062" s="60">
        <v>173</v>
      </c>
      <c r="L1062" s="60">
        <v>95</v>
      </c>
      <c r="M1062" s="60">
        <v>7</v>
      </c>
      <c r="N1062" s="60">
        <v>45</v>
      </c>
      <c r="O1062" s="60">
        <v>125</v>
      </c>
      <c r="P1062" s="60">
        <v>68</v>
      </c>
      <c r="Q1062" s="60">
        <v>345</v>
      </c>
      <c r="R1062" s="59" t="s">
        <v>380</v>
      </c>
      <c r="S1062" s="61" t="s">
        <v>381</v>
      </c>
      <c r="T1062" s="50">
        <f t="shared" si="33"/>
        <v>2.3278259277343749</v>
      </c>
      <c r="U1062" s="51">
        <f t="shared" si="34"/>
        <v>0.18947339138793942</v>
      </c>
      <c r="V1062" s="44"/>
    </row>
    <row r="1063" spans="1:22" x14ac:dyDescent="0.25">
      <c r="A1063" s="59">
        <v>2021</v>
      </c>
      <c r="B1063" s="59" t="s">
        <v>379</v>
      </c>
      <c r="C1063" s="59" t="s">
        <v>228</v>
      </c>
      <c r="D1063" s="60">
        <v>9963</v>
      </c>
      <c r="E1063" s="60">
        <v>9464</v>
      </c>
      <c r="F1063" s="60">
        <v>482</v>
      </c>
      <c r="G1063" s="60">
        <v>123</v>
      </c>
      <c r="H1063" s="60">
        <v>8729</v>
      </c>
      <c r="I1063" s="60">
        <v>58</v>
      </c>
      <c r="J1063" s="60">
        <v>553</v>
      </c>
      <c r="K1063" s="60">
        <v>177</v>
      </c>
      <c r="L1063" s="60">
        <v>100</v>
      </c>
      <c r="M1063" s="60">
        <v>7</v>
      </c>
      <c r="N1063" s="60">
        <v>50</v>
      </c>
      <c r="O1063" s="60">
        <v>147</v>
      </c>
      <c r="P1063" s="60">
        <v>67</v>
      </c>
      <c r="Q1063" s="60">
        <v>365</v>
      </c>
      <c r="R1063" s="59" t="s">
        <v>380</v>
      </c>
      <c r="S1063" s="61" t="s">
        <v>381</v>
      </c>
      <c r="T1063" s="50">
        <f t="shared" si="33"/>
        <v>2.3453592267898902</v>
      </c>
      <c r="U1063" s="51">
        <f t="shared" si="34"/>
        <v>0.20630952438457265</v>
      </c>
      <c r="V1063" s="44"/>
    </row>
    <row r="1064" spans="1:22" x14ac:dyDescent="0.25">
      <c r="A1064" s="59">
        <v>2022</v>
      </c>
      <c r="B1064" s="59" t="s">
        <v>379</v>
      </c>
      <c r="C1064" s="59" t="s">
        <v>228</v>
      </c>
      <c r="D1064" s="60">
        <v>10717</v>
      </c>
      <c r="E1064" s="60">
        <v>10186</v>
      </c>
      <c r="F1064" s="60">
        <v>508</v>
      </c>
      <c r="G1064" s="60">
        <v>129</v>
      </c>
      <c r="H1064" s="60">
        <v>9260</v>
      </c>
      <c r="I1064" s="60">
        <v>61</v>
      </c>
      <c r="J1064" s="60">
        <v>736</v>
      </c>
      <c r="K1064" s="60">
        <v>132</v>
      </c>
      <c r="L1064" s="60">
        <v>153</v>
      </c>
      <c r="M1064" s="60">
        <v>9</v>
      </c>
      <c r="N1064" s="60">
        <v>51</v>
      </c>
      <c r="O1064" s="60">
        <v>163</v>
      </c>
      <c r="P1064" s="60">
        <v>70</v>
      </c>
      <c r="Q1064" s="60">
        <v>365</v>
      </c>
      <c r="R1064" s="59" t="s">
        <v>380</v>
      </c>
      <c r="S1064" s="61" t="s">
        <v>381</v>
      </c>
      <c r="T1064" s="50">
        <f t="shared" si="33"/>
        <v>2.6322264591727667</v>
      </c>
      <c r="U1064" s="51">
        <f t="shared" si="34"/>
        <v>0.2440337150299072</v>
      </c>
      <c r="V1064" s="44"/>
    </row>
    <row r="1065" spans="1:22" ht="13.8" thickBot="1" x14ac:dyDescent="0.3">
      <c r="A1065" s="66">
        <v>2023</v>
      </c>
      <c r="B1065" s="66" t="s">
        <v>379</v>
      </c>
      <c r="C1065" s="66" t="s">
        <v>228</v>
      </c>
      <c r="D1065" s="67">
        <v>11010</v>
      </c>
      <c r="E1065" s="67">
        <v>10496</v>
      </c>
      <c r="F1065" s="67">
        <v>497</v>
      </c>
      <c r="G1065" s="67">
        <v>136</v>
      </c>
      <c r="H1065" s="67">
        <v>9510</v>
      </c>
      <c r="I1065" s="67">
        <v>60</v>
      </c>
      <c r="J1065" s="67">
        <v>791</v>
      </c>
      <c r="K1065" s="67">
        <v>114</v>
      </c>
      <c r="L1065" s="67">
        <v>146</v>
      </c>
      <c r="M1065" s="67">
        <v>10</v>
      </c>
      <c r="N1065" s="67">
        <v>51</v>
      </c>
      <c r="O1065" s="67">
        <v>176</v>
      </c>
      <c r="P1065" s="67">
        <v>70</v>
      </c>
      <c r="Q1065" s="67">
        <v>364</v>
      </c>
      <c r="R1065" s="66" t="s">
        <v>380</v>
      </c>
      <c r="S1065" s="68" t="s">
        <v>381</v>
      </c>
      <c r="T1065" s="50">
        <f t="shared" si="33"/>
        <v>2.6653565779442272</v>
      </c>
      <c r="U1065" s="51">
        <f t="shared" si="34"/>
        <v>0.24175450501098622</v>
      </c>
      <c r="V1065" s="44"/>
    </row>
    <row r="1066" spans="1:22" x14ac:dyDescent="0.25">
      <c r="A1066" s="46">
        <v>2002</v>
      </c>
      <c r="B1066" s="46" t="s">
        <v>382</v>
      </c>
      <c r="C1066" s="46" t="s">
        <v>228</v>
      </c>
      <c r="D1066" s="48">
        <v>1307</v>
      </c>
      <c r="E1066" s="48">
        <v>1241</v>
      </c>
      <c r="F1066" s="48">
        <v>66</v>
      </c>
      <c r="G1066" s="48">
        <v>125</v>
      </c>
      <c r="H1066" s="48">
        <v>1069</v>
      </c>
      <c r="I1066" s="48">
        <v>7</v>
      </c>
      <c r="J1066" s="48">
        <v>40</v>
      </c>
      <c r="K1066" s="48">
        <v>42</v>
      </c>
      <c r="L1066" s="48">
        <v>15</v>
      </c>
      <c r="M1066" s="48">
        <v>1</v>
      </c>
      <c r="N1066" s="48">
        <v>1</v>
      </c>
      <c r="O1066" s="48">
        <v>7</v>
      </c>
      <c r="P1066" s="48">
        <v>60</v>
      </c>
      <c r="Q1066" s="48">
        <v>365</v>
      </c>
      <c r="R1066" s="46" t="s">
        <v>383</v>
      </c>
      <c r="S1066" s="49" t="s">
        <v>384</v>
      </c>
      <c r="T1066" s="50">
        <f t="shared" si="33"/>
        <v>1.7351367742365054</v>
      </c>
      <c r="U1066" s="51">
        <f t="shared" si="34"/>
        <v>2.0899722445678705E-2</v>
      </c>
      <c r="V1066" s="52">
        <f>IF(SLOPE(U1066:U1086,A1066:A1086)&gt;0,SLOPE(U1066:U1086,A1066:A1086),0)</f>
        <v>4.3364042655817628E-6</v>
      </c>
    </row>
    <row r="1067" spans="1:22" x14ac:dyDescent="0.25">
      <c r="A1067" s="47">
        <v>2003</v>
      </c>
      <c r="B1067" s="47" t="s">
        <v>382</v>
      </c>
      <c r="C1067" s="47" t="s">
        <v>228</v>
      </c>
      <c r="D1067" s="55">
        <v>1348</v>
      </c>
      <c r="E1067" s="55">
        <v>1284</v>
      </c>
      <c r="F1067" s="55">
        <v>64</v>
      </c>
      <c r="G1067" s="55">
        <v>102</v>
      </c>
      <c r="H1067" s="55">
        <v>1120</v>
      </c>
      <c r="I1067" s="55">
        <v>8</v>
      </c>
      <c r="J1067" s="55">
        <v>54</v>
      </c>
      <c r="K1067" s="55">
        <v>41</v>
      </c>
      <c r="L1067" s="55">
        <v>15</v>
      </c>
      <c r="M1067" s="55">
        <v>1</v>
      </c>
      <c r="N1067" s="55">
        <v>1</v>
      </c>
      <c r="O1067" s="55">
        <v>6</v>
      </c>
      <c r="P1067" s="55">
        <v>60</v>
      </c>
      <c r="Q1067" s="55">
        <v>365</v>
      </c>
      <c r="R1067" s="47" t="s">
        <v>383</v>
      </c>
      <c r="S1067" s="56" t="s">
        <v>384</v>
      </c>
      <c r="T1067" s="50">
        <f t="shared" si="33"/>
        <v>1.748789043426513</v>
      </c>
      <c r="U1067" s="51">
        <f t="shared" si="34"/>
        <v>2.0425856027221672E-2</v>
      </c>
      <c r="V1067" s="44"/>
    </row>
    <row r="1068" spans="1:22" x14ac:dyDescent="0.25">
      <c r="A1068" s="47">
        <v>2004</v>
      </c>
      <c r="B1068" s="47" t="s">
        <v>382</v>
      </c>
      <c r="C1068" s="47" t="s">
        <v>228</v>
      </c>
      <c r="D1068" s="55">
        <v>1265</v>
      </c>
      <c r="E1068" s="55">
        <v>1209</v>
      </c>
      <c r="F1068" s="55">
        <v>56</v>
      </c>
      <c r="G1068" s="55">
        <v>63</v>
      </c>
      <c r="H1068" s="55">
        <v>1087</v>
      </c>
      <c r="I1068" s="55">
        <v>7</v>
      </c>
      <c r="J1068" s="55">
        <v>53</v>
      </c>
      <c r="K1068" s="55">
        <v>37</v>
      </c>
      <c r="L1068" s="55">
        <v>12</v>
      </c>
      <c r="M1068" s="55">
        <v>0</v>
      </c>
      <c r="N1068" s="55">
        <v>1</v>
      </c>
      <c r="O1068" s="55">
        <v>6</v>
      </c>
      <c r="P1068" s="55">
        <v>60</v>
      </c>
      <c r="Q1068" s="55">
        <v>366</v>
      </c>
      <c r="R1068" s="47" t="s">
        <v>383</v>
      </c>
      <c r="S1068" s="56" t="s">
        <v>384</v>
      </c>
      <c r="T1068" s="50">
        <f t="shared" si="33"/>
        <v>1.6448301478794645</v>
      </c>
      <c r="U1068" s="51">
        <f t="shared" si="34"/>
        <v>1.6810164111328126E-2</v>
      </c>
      <c r="V1068" s="44"/>
    </row>
    <row r="1069" spans="1:22" x14ac:dyDescent="0.25">
      <c r="A1069" s="47">
        <v>2005</v>
      </c>
      <c r="B1069" s="47" t="s">
        <v>382</v>
      </c>
      <c r="C1069" s="47" t="s">
        <v>228</v>
      </c>
      <c r="D1069" s="55">
        <v>1225</v>
      </c>
      <c r="E1069" s="55">
        <v>1175</v>
      </c>
      <c r="F1069" s="55">
        <v>50</v>
      </c>
      <c r="G1069" s="55">
        <v>61</v>
      </c>
      <c r="H1069" s="55">
        <v>1056</v>
      </c>
      <c r="I1069" s="55">
        <v>7</v>
      </c>
      <c r="J1069" s="55">
        <v>52</v>
      </c>
      <c r="K1069" s="55">
        <v>32</v>
      </c>
      <c r="L1069" s="55">
        <v>11</v>
      </c>
      <c r="M1069" s="55">
        <v>0</v>
      </c>
      <c r="N1069" s="55">
        <v>1</v>
      </c>
      <c r="O1069" s="55">
        <v>7</v>
      </c>
      <c r="P1069" s="55">
        <v>61</v>
      </c>
      <c r="Q1069" s="55">
        <v>365</v>
      </c>
      <c r="R1069" s="47" t="s">
        <v>383</v>
      </c>
      <c r="S1069" s="56" t="s">
        <v>384</v>
      </c>
      <c r="T1069" s="50">
        <f t="shared" si="33"/>
        <v>1.6878579532398894</v>
      </c>
      <c r="U1069" s="51">
        <f t="shared" si="34"/>
        <v>1.5401703823313989E-2</v>
      </c>
      <c r="V1069" s="44"/>
    </row>
    <row r="1070" spans="1:22" x14ac:dyDescent="0.25">
      <c r="A1070" s="47">
        <v>2006</v>
      </c>
      <c r="B1070" s="47" t="s">
        <v>382</v>
      </c>
      <c r="C1070" s="47" t="s">
        <v>228</v>
      </c>
      <c r="D1070" s="55">
        <v>1156</v>
      </c>
      <c r="E1070" s="55">
        <v>1114</v>
      </c>
      <c r="F1070" s="55">
        <v>43</v>
      </c>
      <c r="G1070" s="55">
        <v>62</v>
      </c>
      <c r="H1070" s="55">
        <v>998</v>
      </c>
      <c r="I1070" s="55">
        <v>6</v>
      </c>
      <c r="J1070" s="55">
        <v>47</v>
      </c>
      <c r="K1070" s="55">
        <v>24</v>
      </c>
      <c r="L1070" s="55">
        <v>10</v>
      </c>
      <c r="M1070" s="55">
        <v>0</v>
      </c>
      <c r="N1070" s="55">
        <v>1</v>
      </c>
      <c r="O1070" s="55">
        <v>7</v>
      </c>
      <c r="P1070" s="55">
        <v>61</v>
      </c>
      <c r="Q1070" s="55">
        <v>365</v>
      </c>
      <c r="R1070" s="47" t="s">
        <v>383</v>
      </c>
      <c r="S1070" s="56" t="s">
        <v>384</v>
      </c>
      <c r="T1070" s="50">
        <f t="shared" si="33"/>
        <v>1.8056652832031248</v>
      </c>
      <c r="U1070" s="51">
        <f t="shared" si="34"/>
        <v>1.4169958309936521E-2</v>
      </c>
      <c r="V1070" s="44"/>
    </row>
    <row r="1071" spans="1:22" x14ac:dyDescent="0.25">
      <c r="A1071" s="59">
        <v>2007</v>
      </c>
      <c r="B1071" s="59" t="s">
        <v>382</v>
      </c>
      <c r="C1071" s="59" t="s">
        <v>228</v>
      </c>
      <c r="D1071" s="60">
        <v>1150</v>
      </c>
      <c r="E1071" s="60">
        <v>1106</v>
      </c>
      <c r="F1071" s="60">
        <v>44</v>
      </c>
      <c r="G1071" s="60">
        <v>57</v>
      </c>
      <c r="H1071" s="60">
        <v>993</v>
      </c>
      <c r="I1071" s="60">
        <v>6</v>
      </c>
      <c r="J1071" s="60">
        <v>51</v>
      </c>
      <c r="K1071" s="60">
        <v>25</v>
      </c>
      <c r="L1071" s="60">
        <v>10</v>
      </c>
      <c r="M1071" s="60">
        <v>0</v>
      </c>
      <c r="N1071" s="60">
        <v>1</v>
      </c>
      <c r="O1071" s="60">
        <v>8</v>
      </c>
      <c r="P1071" s="60">
        <v>62</v>
      </c>
      <c r="Q1071" s="60">
        <v>349</v>
      </c>
      <c r="R1071" s="59" t="s">
        <v>383</v>
      </c>
      <c r="S1071" s="61" t="s">
        <v>384</v>
      </c>
      <c r="T1071" s="50">
        <f t="shared" si="33"/>
        <v>1.7826015957919028</v>
      </c>
      <c r="U1071" s="51">
        <f t="shared" si="34"/>
        <v>1.4314290814208978E-2</v>
      </c>
      <c r="V1071" s="44"/>
    </row>
    <row r="1072" spans="1:22" x14ac:dyDescent="0.25">
      <c r="A1072" s="47">
        <v>2008</v>
      </c>
      <c r="B1072" s="47" t="s">
        <v>382</v>
      </c>
      <c r="C1072" s="47" t="s">
        <v>228</v>
      </c>
      <c r="D1072" s="55">
        <v>1150</v>
      </c>
      <c r="E1072" s="55">
        <v>1095</v>
      </c>
      <c r="F1072" s="55">
        <v>55</v>
      </c>
      <c r="G1072" s="55">
        <v>53</v>
      </c>
      <c r="H1072" s="55">
        <v>973</v>
      </c>
      <c r="I1072" s="55">
        <v>6</v>
      </c>
      <c r="J1072" s="55">
        <v>62</v>
      </c>
      <c r="K1072" s="55">
        <v>33</v>
      </c>
      <c r="L1072" s="55">
        <v>12</v>
      </c>
      <c r="M1072" s="55">
        <v>1</v>
      </c>
      <c r="N1072" s="55">
        <v>2</v>
      </c>
      <c r="O1072" s="55">
        <v>8</v>
      </c>
      <c r="P1072" s="55">
        <v>61</v>
      </c>
      <c r="Q1072" s="55">
        <v>366</v>
      </c>
      <c r="R1072" s="47" t="s">
        <v>383</v>
      </c>
      <c r="S1072" s="56" t="s">
        <v>384</v>
      </c>
      <c r="T1072" s="50">
        <f t="shared" si="33"/>
        <v>1.8546160888671877</v>
      </c>
      <c r="U1072" s="51">
        <f t="shared" si="34"/>
        <v>1.8615708992004393E-2</v>
      </c>
      <c r="V1072" s="44"/>
    </row>
    <row r="1073" spans="1:22" x14ac:dyDescent="0.25">
      <c r="A1073" s="47">
        <v>2009</v>
      </c>
      <c r="B1073" s="47" t="s">
        <v>382</v>
      </c>
      <c r="C1073" s="47" t="s">
        <v>228</v>
      </c>
      <c r="D1073" s="55">
        <v>1157</v>
      </c>
      <c r="E1073" s="55">
        <v>1104</v>
      </c>
      <c r="F1073" s="55">
        <v>53</v>
      </c>
      <c r="G1073" s="55">
        <v>56</v>
      </c>
      <c r="H1073" s="55">
        <v>980</v>
      </c>
      <c r="I1073" s="55">
        <v>6</v>
      </c>
      <c r="J1073" s="55">
        <v>62</v>
      </c>
      <c r="K1073" s="55">
        <v>33</v>
      </c>
      <c r="L1073" s="55">
        <v>10</v>
      </c>
      <c r="M1073" s="55">
        <v>0</v>
      </c>
      <c r="N1073" s="55">
        <v>2</v>
      </c>
      <c r="O1073" s="55">
        <v>8</v>
      </c>
      <c r="P1073" s="55">
        <v>61</v>
      </c>
      <c r="Q1073" s="55">
        <v>365</v>
      </c>
      <c r="R1073" s="47" t="s">
        <v>383</v>
      </c>
      <c r="S1073" s="56" t="s">
        <v>384</v>
      </c>
      <c r="T1073" s="50">
        <f t="shared" si="33"/>
        <v>1.7180414854805424</v>
      </c>
      <c r="U1073" s="51">
        <f t="shared" si="34"/>
        <v>1.6617756268310545E-2</v>
      </c>
      <c r="V1073" s="44"/>
    </row>
    <row r="1074" spans="1:22" x14ac:dyDescent="0.25">
      <c r="A1074" s="59">
        <v>2010</v>
      </c>
      <c r="B1074" s="59" t="s">
        <v>382</v>
      </c>
      <c r="C1074" s="59" t="s">
        <v>228</v>
      </c>
      <c r="D1074" s="60">
        <v>1145</v>
      </c>
      <c r="E1074" s="60">
        <v>1095</v>
      </c>
      <c r="F1074" s="60">
        <v>50</v>
      </c>
      <c r="G1074" s="60">
        <v>54</v>
      </c>
      <c r="H1074" s="60">
        <v>971</v>
      </c>
      <c r="I1074" s="60">
        <v>7</v>
      </c>
      <c r="J1074" s="60">
        <v>62</v>
      </c>
      <c r="K1074" s="60">
        <v>29</v>
      </c>
      <c r="L1074" s="60">
        <v>10</v>
      </c>
      <c r="M1074" s="60">
        <v>0</v>
      </c>
      <c r="N1074" s="60">
        <v>1</v>
      </c>
      <c r="O1074" s="60">
        <v>9</v>
      </c>
      <c r="P1074" s="60">
        <v>61</v>
      </c>
      <c r="Q1074" s="60">
        <v>365</v>
      </c>
      <c r="R1074" s="59" t="s">
        <v>383</v>
      </c>
      <c r="S1074" s="61" t="s">
        <v>384</v>
      </c>
      <c r="T1074" s="50">
        <f t="shared" si="33"/>
        <v>1.7031801558514033</v>
      </c>
      <c r="U1074" s="51">
        <f t="shared" si="34"/>
        <v>1.5541518922144053E-2</v>
      </c>
      <c r="V1074" s="44"/>
    </row>
    <row r="1075" spans="1:22" x14ac:dyDescent="0.25">
      <c r="A1075" s="47">
        <v>2011</v>
      </c>
      <c r="B1075" s="47" t="s">
        <v>382</v>
      </c>
      <c r="C1075" s="47" t="s">
        <v>228</v>
      </c>
      <c r="D1075" s="55">
        <v>1132</v>
      </c>
      <c r="E1075" s="55">
        <v>1082</v>
      </c>
      <c r="F1075" s="55">
        <v>50</v>
      </c>
      <c r="G1075" s="55">
        <v>55</v>
      </c>
      <c r="H1075" s="55">
        <v>955</v>
      </c>
      <c r="I1075" s="55">
        <v>6</v>
      </c>
      <c r="J1075" s="55">
        <v>65</v>
      </c>
      <c r="K1075" s="55">
        <v>30</v>
      </c>
      <c r="L1075" s="55">
        <v>9</v>
      </c>
      <c r="M1075" s="55">
        <v>0</v>
      </c>
      <c r="N1075" s="55">
        <v>1</v>
      </c>
      <c r="O1075" s="55">
        <v>9</v>
      </c>
      <c r="P1075" s="55">
        <v>67</v>
      </c>
      <c r="Q1075" s="55">
        <v>365</v>
      </c>
      <c r="R1075" s="47" t="s">
        <v>383</v>
      </c>
      <c r="S1075" s="56" t="s">
        <v>384</v>
      </c>
      <c r="T1075" s="50">
        <f t="shared" si="33"/>
        <v>1.6426020657286355</v>
      </c>
      <c r="U1075" s="51">
        <f t="shared" si="34"/>
        <v>1.4988743849773797E-2</v>
      </c>
      <c r="V1075" s="44"/>
    </row>
    <row r="1076" spans="1:22" x14ac:dyDescent="0.25">
      <c r="A1076" s="47">
        <v>2012</v>
      </c>
      <c r="B1076" s="47" t="s">
        <v>382</v>
      </c>
      <c r="C1076" s="47" t="s">
        <v>228</v>
      </c>
      <c r="D1076" s="55">
        <v>1044</v>
      </c>
      <c r="E1076" s="55">
        <v>992</v>
      </c>
      <c r="F1076" s="55">
        <v>52</v>
      </c>
      <c r="G1076" s="55">
        <v>51</v>
      </c>
      <c r="H1076" s="55">
        <v>869</v>
      </c>
      <c r="I1076" s="55">
        <v>6</v>
      </c>
      <c r="J1076" s="55">
        <v>65</v>
      </c>
      <c r="K1076" s="55">
        <v>27</v>
      </c>
      <c r="L1076" s="55">
        <v>11</v>
      </c>
      <c r="M1076" s="55">
        <v>0</v>
      </c>
      <c r="N1076" s="55">
        <v>1</v>
      </c>
      <c r="O1076" s="55">
        <v>12</v>
      </c>
      <c r="P1076" s="55">
        <v>76</v>
      </c>
      <c r="Q1076" s="55">
        <v>366</v>
      </c>
      <c r="R1076" s="47" t="s">
        <v>383</v>
      </c>
      <c r="S1076" s="56" t="s">
        <v>384</v>
      </c>
      <c r="T1076" s="50">
        <f t="shared" si="33"/>
        <v>1.783933991076899</v>
      </c>
      <c r="U1076" s="51">
        <f t="shared" si="34"/>
        <v>1.6929533575319771E-2</v>
      </c>
      <c r="V1076" s="44"/>
    </row>
    <row r="1077" spans="1:22" x14ac:dyDescent="0.25">
      <c r="A1077" s="47">
        <v>2013</v>
      </c>
      <c r="B1077" s="47" t="s">
        <v>382</v>
      </c>
      <c r="C1077" s="47" t="s">
        <v>228</v>
      </c>
      <c r="D1077" s="55">
        <v>1001</v>
      </c>
      <c r="E1077" s="55">
        <v>956</v>
      </c>
      <c r="F1077" s="55">
        <v>45</v>
      </c>
      <c r="G1077" s="55">
        <v>52</v>
      </c>
      <c r="H1077" s="55">
        <v>836</v>
      </c>
      <c r="I1077" s="55">
        <v>7</v>
      </c>
      <c r="J1077" s="55">
        <v>61</v>
      </c>
      <c r="K1077" s="55">
        <v>24</v>
      </c>
      <c r="L1077" s="55">
        <v>8</v>
      </c>
      <c r="M1077" s="55">
        <v>0</v>
      </c>
      <c r="N1077" s="55">
        <v>1</v>
      </c>
      <c r="O1077" s="55">
        <v>11</v>
      </c>
      <c r="P1077" s="55">
        <v>73</v>
      </c>
      <c r="Q1077" s="55">
        <v>365</v>
      </c>
      <c r="R1077" s="47" t="s">
        <v>383</v>
      </c>
      <c r="S1077" s="56" t="s">
        <v>384</v>
      </c>
      <c r="T1077" s="50">
        <f t="shared" si="33"/>
        <v>1.7144941850142046</v>
      </c>
      <c r="U1077" s="51">
        <f t="shared" si="34"/>
        <v>1.4080283494429153E-2</v>
      </c>
      <c r="V1077" s="44"/>
    </row>
    <row r="1078" spans="1:22" x14ac:dyDescent="0.25">
      <c r="A1078" s="59">
        <v>2014</v>
      </c>
      <c r="B1078" s="59" t="s">
        <v>382</v>
      </c>
      <c r="C1078" s="59" t="s">
        <v>228</v>
      </c>
      <c r="D1078" s="60">
        <v>918</v>
      </c>
      <c r="E1078" s="60">
        <v>872</v>
      </c>
      <c r="F1078" s="60">
        <v>46</v>
      </c>
      <c r="G1078" s="60">
        <v>53</v>
      </c>
      <c r="H1078" s="60">
        <v>749</v>
      </c>
      <c r="I1078" s="60">
        <v>6</v>
      </c>
      <c r="J1078" s="60">
        <v>65</v>
      </c>
      <c r="K1078" s="60">
        <v>24</v>
      </c>
      <c r="L1078" s="60">
        <v>11</v>
      </c>
      <c r="M1078" s="60">
        <v>0</v>
      </c>
      <c r="N1078" s="60">
        <v>1</v>
      </c>
      <c r="O1078" s="60">
        <v>10</v>
      </c>
      <c r="P1078" s="60">
        <v>64</v>
      </c>
      <c r="Q1078" s="60">
        <v>365</v>
      </c>
      <c r="R1078" s="59" t="s">
        <v>383</v>
      </c>
      <c r="S1078" s="61" t="s">
        <v>384</v>
      </c>
      <c r="T1078" s="50">
        <f t="shared" si="33"/>
        <v>1.8473760986328127</v>
      </c>
      <c r="U1078" s="51">
        <f t="shared" si="34"/>
        <v>1.5508722348022462E-2</v>
      </c>
      <c r="V1078" s="44"/>
    </row>
    <row r="1079" spans="1:22" x14ac:dyDescent="0.25">
      <c r="A1079" s="47">
        <v>2015</v>
      </c>
      <c r="B1079" s="47" t="s">
        <v>382</v>
      </c>
      <c r="C1079" s="47" t="s">
        <v>228</v>
      </c>
      <c r="D1079" s="55">
        <v>1105</v>
      </c>
      <c r="E1079" s="55">
        <v>1040</v>
      </c>
      <c r="F1079" s="55">
        <v>66</v>
      </c>
      <c r="G1079" s="55">
        <v>57</v>
      </c>
      <c r="H1079" s="55">
        <v>865</v>
      </c>
      <c r="I1079" s="55">
        <v>7</v>
      </c>
      <c r="J1079" s="55">
        <v>111</v>
      </c>
      <c r="K1079" s="55">
        <v>35</v>
      </c>
      <c r="L1079" s="55">
        <v>13</v>
      </c>
      <c r="M1079" s="55">
        <v>1</v>
      </c>
      <c r="N1079" s="55">
        <v>8</v>
      </c>
      <c r="O1079" s="55">
        <v>8</v>
      </c>
      <c r="P1079" s="55">
        <v>65</v>
      </c>
      <c r="Q1079" s="55">
        <v>365</v>
      </c>
      <c r="R1079" s="47" t="s">
        <v>383</v>
      </c>
      <c r="S1079" s="56" t="s">
        <v>384</v>
      </c>
      <c r="T1079" s="50">
        <f t="shared" si="33"/>
        <v>2.2489963378906244</v>
      </c>
      <c r="U1079" s="51">
        <f t="shared" si="34"/>
        <v>2.7089160889892567E-2</v>
      </c>
      <c r="V1079" s="44"/>
    </row>
    <row r="1080" spans="1:22" x14ac:dyDescent="0.25">
      <c r="A1080" s="47">
        <v>2016</v>
      </c>
      <c r="B1080" s="47" t="s">
        <v>382</v>
      </c>
      <c r="C1080" s="47" t="s">
        <v>228</v>
      </c>
      <c r="D1080" s="55">
        <v>1129</v>
      </c>
      <c r="E1080" s="55">
        <v>1052</v>
      </c>
      <c r="F1080" s="55">
        <v>77</v>
      </c>
      <c r="G1080" s="55">
        <v>69</v>
      </c>
      <c r="H1080" s="55">
        <v>870</v>
      </c>
      <c r="I1080" s="55">
        <v>9</v>
      </c>
      <c r="J1080" s="55">
        <v>104</v>
      </c>
      <c r="K1080" s="55">
        <v>41</v>
      </c>
      <c r="L1080" s="55">
        <v>17</v>
      </c>
      <c r="M1080" s="55">
        <v>1</v>
      </c>
      <c r="N1080" s="55">
        <v>6</v>
      </c>
      <c r="O1080" s="55">
        <v>14</v>
      </c>
      <c r="P1080" s="55">
        <v>46</v>
      </c>
      <c r="Q1080" s="55">
        <v>366</v>
      </c>
      <c r="R1080" s="47" t="s">
        <v>383</v>
      </c>
      <c r="S1080" s="56" t="s">
        <v>384</v>
      </c>
      <c r="T1080" s="50">
        <f t="shared" si="33"/>
        <v>2.083029213434533</v>
      </c>
      <c r="U1080" s="51">
        <f t="shared" si="34"/>
        <v>2.9271768021788772E-2</v>
      </c>
      <c r="V1080" s="44"/>
    </row>
    <row r="1081" spans="1:22" x14ac:dyDescent="0.25">
      <c r="A1081" s="47">
        <v>2017</v>
      </c>
      <c r="B1081" s="47" t="s">
        <v>382</v>
      </c>
      <c r="C1081" s="47" t="s">
        <v>228</v>
      </c>
      <c r="D1081" s="55">
        <v>1112</v>
      </c>
      <c r="E1081" s="55">
        <v>1024</v>
      </c>
      <c r="F1081" s="55">
        <v>88</v>
      </c>
      <c r="G1081" s="55">
        <v>68</v>
      </c>
      <c r="H1081" s="55">
        <v>837</v>
      </c>
      <c r="I1081" s="55">
        <v>10</v>
      </c>
      <c r="J1081" s="55">
        <v>109</v>
      </c>
      <c r="K1081" s="55">
        <v>44</v>
      </c>
      <c r="L1081" s="55">
        <v>20</v>
      </c>
      <c r="M1081" s="55">
        <v>1</v>
      </c>
      <c r="N1081" s="55">
        <v>10</v>
      </c>
      <c r="O1081" s="55">
        <v>14</v>
      </c>
      <c r="P1081" s="55">
        <v>56</v>
      </c>
      <c r="Q1081" s="55">
        <v>365</v>
      </c>
      <c r="R1081" s="47" t="s">
        <v>383</v>
      </c>
      <c r="S1081" s="56" t="s">
        <v>384</v>
      </c>
      <c r="T1081" s="50">
        <f t="shared" si="33"/>
        <v>2.280179950842697</v>
      </c>
      <c r="U1081" s="51">
        <f t="shared" si="34"/>
        <v>3.6619690010533716E-2</v>
      </c>
      <c r="V1081" s="44"/>
    </row>
    <row r="1082" spans="1:22" x14ac:dyDescent="0.25">
      <c r="A1082" s="59">
        <v>2018</v>
      </c>
      <c r="B1082" s="59" t="s">
        <v>382</v>
      </c>
      <c r="C1082" s="59" t="s">
        <v>228</v>
      </c>
      <c r="D1082" s="60">
        <v>1154</v>
      </c>
      <c r="E1082" s="60">
        <v>1070</v>
      </c>
      <c r="F1082" s="60">
        <v>83</v>
      </c>
      <c r="G1082" s="60">
        <v>73</v>
      </c>
      <c r="H1082" s="60">
        <v>884</v>
      </c>
      <c r="I1082" s="60">
        <v>10</v>
      </c>
      <c r="J1082" s="60">
        <v>104</v>
      </c>
      <c r="K1082" s="60">
        <v>42</v>
      </c>
      <c r="L1082" s="60">
        <v>17</v>
      </c>
      <c r="M1082" s="60">
        <v>1</v>
      </c>
      <c r="N1082" s="60">
        <v>3</v>
      </c>
      <c r="O1082" s="60">
        <v>20</v>
      </c>
      <c r="P1082" s="60">
        <v>69</v>
      </c>
      <c r="Q1082" s="60">
        <v>157</v>
      </c>
      <c r="R1082" s="59" t="s">
        <v>383</v>
      </c>
      <c r="S1082" s="61" t="s">
        <v>384</v>
      </c>
      <c r="T1082" s="50">
        <f t="shared" si="33"/>
        <v>1.899163171239646</v>
      </c>
      <c r="U1082" s="51">
        <f t="shared" si="34"/>
        <v>2.8767574136352538E-2</v>
      </c>
      <c r="V1082" s="44"/>
    </row>
    <row r="1083" spans="1:22" x14ac:dyDescent="0.25">
      <c r="A1083" s="59">
        <v>2020</v>
      </c>
      <c r="B1083" s="59" t="s">
        <v>382</v>
      </c>
      <c r="C1083" s="59" t="s">
        <v>228</v>
      </c>
      <c r="D1083" s="60">
        <v>42</v>
      </c>
      <c r="E1083" s="60">
        <v>39</v>
      </c>
      <c r="F1083" s="60">
        <v>3</v>
      </c>
      <c r="G1083" s="60">
        <v>0</v>
      </c>
      <c r="H1083" s="60">
        <v>33</v>
      </c>
      <c r="I1083" s="60">
        <v>1</v>
      </c>
      <c r="J1083" s="60">
        <v>5</v>
      </c>
      <c r="K1083" s="60">
        <v>1</v>
      </c>
      <c r="L1083" s="60">
        <v>1</v>
      </c>
      <c r="M1083" s="60">
        <v>0</v>
      </c>
      <c r="N1083" s="60">
        <v>0</v>
      </c>
      <c r="O1083" s="60">
        <v>1</v>
      </c>
      <c r="P1083" s="60">
        <v>4</v>
      </c>
      <c r="Q1083" s="60">
        <v>343</v>
      </c>
      <c r="R1083" s="59" t="s">
        <v>383</v>
      </c>
      <c r="S1083" s="61" t="s">
        <v>384</v>
      </c>
      <c r="T1083" s="50">
        <f t="shared" si="33"/>
        <v>2.1243770345052084</v>
      </c>
      <c r="U1083" s="51">
        <f t="shared" si="34"/>
        <v>1.1630964263916017E-3</v>
      </c>
      <c r="V1083" s="44"/>
    </row>
    <row r="1084" spans="1:22" x14ac:dyDescent="0.25">
      <c r="A1084" s="59">
        <v>2021</v>
      </c>
      <c r="B1084" s="59" t="s">
        <v>382</v>
      </c>
      <c r="C1084" s="59" t="s">
        <v>228</v>
      </c>
      <c r="D1084" s="60">
        <v>813</v>
      </c>
      <c r="E1084" s="60">
        <v>773</v>
      </c>
      <c r="F1084" s="60">
        <v>38</v>
      </c>
      <c r="G1084" s="60">
        <v>27</v>
      </c>
      <c r="H1084" s="60">
        <v>684</v>
      </c>
      <c r="I1084" s="60">
        <v>6</v>
      </c>
      <c r="J1084" s="60">
        <v>56</v>
      </c>
      <c r="K1084" s="60">
        <v>12</v>
      </c>
      <c r="L1084" s="60">
        <v>6</v>
      </c>
      <c r="M1084" s="60">
        <v>0</v>
      </c>
      <c r="N1084" s="60">
        <v>2</v>
      </c>
      <c r="O1084" s="60">
        <v>17</v>
      </c>
      <c r="P1084" s="60">
        <v>34</v>
      </c>
      <c r="Q1084" s="60">
        <v>365</v>
      </c>
      <c r="R1084" s="59" t="s">
        <v>383</v>
      </c>
      <c r="S1084" s="61" t="s">
        <v>384</v>
      </c>
      <c r="T1084" s="50">
        <f t="shared" si="33"/>
        <v>2.0289257152660474</v>
      </c>
      <c r="U1084" s="51">
        <f t="shared" si="34"/>
        <v>1.4070599835370037E-2</v>
      </c>
      <c r="V1084" s="44"/>
    </row>
    <row r="1085" spans="1:22" x14ac:dyDescent="0.25">
      <c r="A1085" s="59">
        <v>2022</v>
      </c>
      <c r="B1085" s="59" t="s">
        <v>382</v>
      </c>
      <c r="C1085" s="59" t="s">
        <v>228</v>
      </c>
      <c r="D1085" s="60">
        <v>993</v>
      </c>
      <c r="E1085" s="60">
        <v>953</v>
      </c>
      <c r="F1085" s="60">
        <v>38</v>
      </c>
      <c r="G1085" s="60">
        <v>36</v>
      </c>
      <c r="H1085" s="60">
        <v>847</v>
      </c>
      <c r="I1085" s="60">
        <v>7</v>
      </c>
      <c r="J1085" s="60">
        <v>63</v>
      </c>
      <c r="K1085" s="60">
        <v>11</v>
      </c>
      <c r="L1085" s="60">
        <v>5</v>
      </c>
      <c r="M1085" s="60">
        <v>0</v>
      </c>
      <c r="N1085" s="60">
        <v>2</v>
      </c>
      <c r="O1085" s="60">
        <v>20</v>
      </c>
      <c r="P1085" s="60">
        <v>34</v>
      </c>
      <c r="Q1085" s="60">
        <v>365</v>
      </c>
      <c r="R1085" s="59" t="s">
        <v>383</v>
      </c>
      <c r="S1085" s="61" t="s">
        <v>384</v>
      </c>
      <c r="T1085" s="50">
        <f t="shared" si="33"/>
        <v>1.9960560045744244</v>
      </c>
      <c r="U1085" s="51">
        <f t="shared" si="34"/>
        <v>1.3842648391723632E-2</v>
      </c>
      <c r="V1085" s="44"/>
    </row>
    <row r="1086" spans="1:22" ht="13.8" thickBot="1" x14ac:dyDescent="0.3">
      <c r="A1086" s="66">
        <v>2023</v>
      </c>
      <c r="B1086" s="66" t="s">
        <v>382</v>
      </c>
      <c r="C1086" s="66" t="s">
        <v>228</v>
      </c>
      <c r="D1086" s="67">
        <v>1040</v>
      </c>
      <c r="E1086" s="67">
        <v>998</v>
      </c>
      <c r="F1086" s="67">
        <v>39</v>
      </c>
      <c r="G1086" s="67">
        <v>37</v>
      </c>
      <c r="H1086" s="67">
        <v>886</v>
      </c>
      <c r="I1086" s="67">
        <v>7</v>
      </c>
      <c r="J1086" s="67">
        <v>68</v>
      </c>
      <c r="K1086" s="67">
        <v>11</v>
      </c>
      <c r="L1086" s="67">
        <v>5</v>
      </c>
      <c r="M1086" s="67">
        <v>0</v>
      </c>
      <c r="N1086" s="67">
        <v>3</v>
      </c>
      <c r="O1086" s="67">
        <v>20</v>
      </c>
      <c r="P1086" s="67">
        <v>33</v>
      </c>
      <c r="Q1086" s="67">
        <v>364</v>
      </c>
      <c r="R1086" s="66" t="s">
        <v>383</v>
      </c>
      <c r="S1086" s="68" t="s">
        <v>384</v>
      </c>
      <c r="T1086" s="50">
        <f t="shared" si="33"/>
        <v>2.1027088654346957</v>
      </c>
      <c r="U1086" s="51">
        <f t="shared" si="34"/>
        <v>1.4966030349731447E-2</v>
      </c>
      <c r="V1086" s="44"/>
    </row>
    <row r="1087" spans="1:22" x14ac:dyDescent="0.25">
      <c r="A1087" s="46">
        <v>2002</v>
      </c>
      <c r="B1087" s="46" t="s">
        <v>385</v>
      </c>
      <c r="C1087" s="46" t="s">
        <v>228</v>
      </c>
      <c r="D1087" s="48">
        <v>8063</v>
      </c>
      <c r="E1087" s="48">
        <v>7729</v>
      </c>
      <c r="F1087" s="48">
        <v>334</v>
      </c>
      <c r="G1087" s="48">
        <v>452</v>
      </c>
      <c r="H1087" s="48">
        <v>6913</v>
      </c>
      <c r="I1087" s="48">
        <v>130</v>
      </c>
      <c r="J1087" s="48">
        <v>233</v>
      </c>
      <c r="K1087" s="48">
        <v>185</v>
      </c>
      <c r="L1087" s="48">
        <v>78</v>
      </c>
      <c r="M1087" s="48">
        <v>18</v>
      </c>
      <c r="N1087" s="48">
        <v>23</v>
      </c>
      <c r="O1087" s="48">
        <v>31</v>
      </c>
      <c r="P1087" s="48">
        <v>65</v>
      </c>
      <c r="Q1087" s="48">
        <v>365</v>
      </c>
      <c r="R1087" s="46" t="s">
        <v>386</v>
      </c>
      <c r="S1087" s="49" t="s">
        <v>387</v>
      </c>
      <c r="T1087" s="50">
        <f t="shared" ref="T1087:T1150" si="35">K1087*$AE$2*$AH$2/SUM(K1087:O1087)+K1087*$AE$3*$AI$2/SUM(K1087:O1087)+$AH$7*L1087*$AH$4*$AE$4/SUM(K1087:O1087)+$AI$7*L1087*$AH$4*$AE$6/SUM(K1087:O1087)+$AJ$7*L1087*$AH$4*$AE$7/SUM(K1087:O1087)+$AK$7*L1087*$AH$4*$AE$9/SUM(K1087:O1087)+L1087*$AI$4*$AH$7*$AE$5/SUM(K1087:O1087)+L1087*$AI$4*$AE$8*$AJ$7/SUM(K1087:O1087)+M1087*$AH$4*$AE$10/SUM(K1087:O1087)+M1087*$AI$4*$AE$11/SUM(K1087:O1087)+N1087*$AH$4*$AE$12/SUM(K1087:O1087)+N1087*$AI$4*$AE$13/SUM(K1087:O1087)+O1087*$AE$17*$AK$17/SUM(K1087:O1087)+O1087*$AE$16*$AJ$17/SUM(K1087:O1087)+O1087*$AE$15*$AI$17/SUM(K1087:O1087)+O1087*$AE$14*$AH$17/SUM(K1087:O1087)</f>
        <v>2.1958286570079291</v>
      </c>
      <c r="U1087" s="51">
        <f t="shared" si="34"/>
        <v>0.13384673578791831</v>
      </c>
      <c r="V1087" s="52">
        <f>IF(SLOPE(U1087:U1105,A1087:A1105)&gt;0,SLOPE(U1087:U1105,A1087:A1105),0)</f>
        <v>0</v>
      </c>
    </row>
    <row r="1088" spans="1:22" x14ac:dyDescent="0.25">
      <c r="A1088" s="47">
        <v>2003</v>
      </c>
      <c r="B1088" s="47" t="s">
        <v>385</v>
      </c>
      <c r="C1088" s="47" t="s">
        <v>228</v>
      </c>
      <c r="D1088" s="55">
        <v>8088</v>
      </c>
      <c r="E1088" s="55">
        <v>7736</v>
      </c>
      <c r="F1088" s="55">
        <v>352</v>
      </c>
      <c r="G1088" s="55">
        <v>465</v>
      </c>
      <c r="H1088" s="55">
        <v>6880</v>
      </c>
      <c r="I1088" s="55">
        <v>124</v>
      </c>
      <c r="J1088" s="55">
        <v>266</v>
      </c>
      <c r="K1088" s="55">
        <v>191</v>
      </c>
      <c r="L1088" s="55">
        <v>87</v>
      </c>
      <c r="M1088" s="55">
        <v>21</v>
      </c>
      <c r="N1088" s="55">
        <v>22</v>
      </c>
      <c r="O1088" s="55">
        <v>30</v>
      </c>
      <c r="P1088" s="55">
        <v>65</v>
      </c>
      <c r="Q1088" s="55">
        <v>365</v>
      </c>
      <c r="R1088" s="47" t="s">
        <v>386</v>
      </c>
      <c r="S1088" s="56" t="s">
        <v>387</v>
      </c>
      <c r="T1088" s="50">
        <f t="shared" si="35"/>
        <v>2.2286188144086094</v>
      </c>
      <c r="U1088" s="51">
        <f t="shared" si="34"/>
        <v>0.14316647263760907</v>
      </c>
      <c r="V1088" s="44"/>
    </row>
    <row r="1089" spans="1:22" x14ac:dyDescent="0.25">
      <c r="A1089" s="47">
        <v>2004</v>
      </c>
      <c r="B1089" s="47" t="s">
        <v>385</v>
      </c>
      <c r="C1089" s="47" t="s">
        <v>228</v>
      </c>
      <c r="D1089" s="55">
        <v>8121</v>
      </c>
      <c r="E1089" s="55">
        <v>7746</v>
      </c>
      <c r="F1089" s="55">
        <v>375</v>
      </c>
      <c r="G1089" s="55">
        <v>442</v>
      </c>
      <c r="H1089" s="55">
        <v>6900</v>
      </c>
      <c r="I1089" s="55">
        <v>129</v>
      </c>
      <c r="J1089" s="55">
        <v>276</v>
      </c>
      <c r="K1089" s="55">
        <v>216</v>
      </c>
      <c r="L1089" s="55">
        <v>84</v>
      </c>
      <c r="M1089" s="55">
        <v>21</v>
      </c>
      <c r="N1089" s="55">
        <v>26</v>
      </c>
      <c r="O1089" s="55">
        <v>29</v>
      </c>
      <c r="P1089" s="55">
        <v>65</v>
      </c>
      <c r="Q1089" s="55">
        <v>366</v>
      </c>
      <c r="R1089" s="47" t="s">
        <v>386</v>
      </c>
      <c r="S1089" s="56" t="s">
        <v>387</v>
      </c>
      <c r="T1089" s="50">
        <f t="shared" si="35"/>
        <v>2.1647769229970075</v>
      </c>
      <c r="U1089" s="51">
        <f t="shared" si="34"/>
        <v>0.14815192066760768</v>
      </c>
      <c r="V1089" s="44"/>
    </row>
    <row r="1090" spans="1:22" x14ac:dyDescent="0.25">
      <c r="A1090" s="47">
        <v>2005</v>
      </c>
      <c r="B1090" s="47" t="s">
        <v>385</v>
      </c>
      <c r="C1090" s="47" t="s">
        <v>228</v>
      </c>
      <c r="D1090" s="55">
        <v>8051</v>
      </c>
      <c r="E1090" s="55">
        <v>7543</v>
      </c>
      <c r="F1090" s="55">
        <v>508</v>
      </c>
      <c r="G1090" s="55">
        <v>417</v>
      </c>
      <c r="H1090" s="55">
        <v>6926</v>
      </c>
      <c r="I1090" s="55">
        <v>6</v>
      </c>
      <c r="J1090" s="55">
        <v>194</v>
      </c>
      <c r="K1090" s="55">
        <v>310</v>
      </c>
      <c r="L1090" s="55">
        <v>134</v>
      </c>
      <c r="M1090" s="55">
        <v>3</v>
      </c>
      <c r="N1090" s="55">
        <v>37</v>
      </c>
      <c r="O1090" s="55">
        <v>24</v>
      </c>
      <c r="P1090" s="55">
        <v>65</v>
      </c>
      <c r="Q1090" s="55">
        <v>365</v>
      </c>
      <c r="R1090" s="47" t="s">
        <v>386</v>
      </c>
      <c r="S1090" s="56" t="s">
        <v>387</v>
      </c>
      <c r="T1090" s="50">
        <f t="shared" si="35"/>
        <v>2.0532479017362819</v>
      </c>
      <c r="U1090" s="51">
        <f t="shared" si="34"/>
        <v>0.1903566129699707</v>
      </c>
      <c r="V1090" s="44"/>
    </row>
    <row r="1091" spans="1:22" x14ac:dyDescent="0.25">
      <c r="A1091" s="47">
        <v>2006</v>
      </c>
      <c r="B1091" s="47" t="s">
        <v>385</v>
      </c>
      <c r="C1091" s="47" t="s">
        <v>228</v>
      </c>
      <c r="D1091" s="55">
        <v>7996</v>
      </c>
      <c r="E1091" s="55">
        <v>7466</v>
      </c>
      <c r="F1091" s="55">
        <v>530</v>
      </c>
      <c r="G1091" s="55">
        <v>419</v>
      </c>
      <c r="H1091" s="55">
        <v>6855</v>
      </c>
      <c r="I1091" s="55">
        <v>0</v>
      </c>
      <c r="J1091" s="55">
        <v>192</v>
      </c>
      <c r="K1091" s="55">
        <v>319</v>
      </c>
      <c r="L1091" s="55">
        <v>145</v>
      </c>
      <c r="M1091" s="55">
        <v>0</v>
      </c>
      <c r="N1091" s="55">
        <v>34</v>
      </c>
      <c r="O1091" s="55">
        <v>33</v>
      </c>
      <c r="P1091" s="55">
        <v>65</v>
      </c>
      <c r="Q1091" s="55">
        <v>365</v>
      </c>
      <c r="R1091" s="47" t="s">
        <v>386</v>
      </c>
      <c r="S1091" s="56" t="s">
        <v>387</v>
      </c>
      <c r="T1091" s="50">
        <f t="shared" si="35"/>
        <v>2.0221233084870822</v>
      </c>
      <c r="U1091" s="51">
        <f t="shared" ref="U1091:U1154" si="36">0.000001*F1091*T1091*365*0.5</f>
        <v>0.19558987701341304</v>
      </c>
      <c r="V1091" s="44"/>
    </row>
    <row r="1092" spans="1:22" x14ac:dyDescent="0.25">
      <c r="A1092" s="59">
        <v>2007</v>
      </c>
      <c r="B1092" s="59" t="s">
        <v>385</v>
      </c>
      <c r="C1092" s="59" t="s">
        <v>228</v>
      </c>
      <c r="D1092" s="60">
        <v>8209</v>
      </c>
      <c r="E1092" s="60">
        <v>7685</v>
      </c>
      <c r="F1092" s="60">
        <v>524</v>
      </c>
      <c r="G1092" s="60">
        <v>426</v>
      </c>
      <c r="H1092" s="60">
        <v>7054</v>
      </c>
      <c r="I1092" s="60">
        <v>0</v>
      </c>
      <c r="J1092" s="60">
        <v>205</v>
      </c>
      <c r="K1092" s="60">
        <v>308</v>
      </c>
      <c r="L1092" s="60">
        <v>145</v>
      </c>
      <c r="M1092" s="60">
        <v>0</v>
      </c>
      <c r="N1092" s="60">
        <v>34</v>
      </c>
      <c r="O1092" s="60">
        <v>37</v>
      </c>
      <c r="P1092" s="60">
        <v>64</v>
      </c>
      <c r="Q1092" s="60">
        <v>353</v>
      </c>
      <c r="R1092" s="59" t="s">
        <v>386</v>
      </c>
      <c r="S1092" s="61" t="s">
        <v>387</v>
      </c>
      <c r="T1092" s="50">
        <f t="shared" si="35"/>
        <v>2.0458195507253398</v>
      </c>
      <c r="U1092" s="51">
        <f t="shared" si="36"/>
        <v>0.19564172363586421</v>
      </c>
      <c r="V1092" s="44"/>
    </row>
    <row r="1093" spans="1:22" x14ac:dyDescent="0.25">
      <c r="A1093" s="47">
        <v>2008</v>
      </c>
      <c r="B1093" s="47" t="s">
        <v>385</v>
      </c>
      <c r="C1093" s="47" t="s">
        <v>228</v>
      </c>
      <c r="D1093" s="55">
        <v>8104</v>
      </c>
      <c r="E1093" s="55">
        <v>7726</v>
      </c>
      <c r="F1093" s="55">
        <v>378</v>
      </c>
      <c r="G1093" s="55">
        <v>406</v>
      </c>
      <c r="H1093" s="55">
        <v>6897</v>
      </c>
      <c r="I1093" s="55">
        <v>115</v>
      </c>
      <c r="J1093" s="55">
        <v>308</v>
      </c>
      <c r="K1093" s="55">
        <v>196</v>
      </c>
      <c r="L1093" s="55">
        <v>94</v>
      </c>
      <c r="M1093" s="55">
        <v>15</v>
      </c>
      <c r="N1093" s="55">
        <v>28</v>
      </c>
      <c r="O1093" s="55">
        <v>45</v>
      </c>
      <c r="P1093" s="55">
        <v>64</v>
      </c>
      <c r="Q1093" s="55">
        <v>366</v>
      </c>
      <c r="R1093" s="47" t="s">
        <v>386</v>
      </c>
      <c r="S1093" s="56" t="s">
        <v>387</v>
      </c>
      <c r="T1093" s="50">
        <f t="shared" si="35"/>
        <v>2.2354103435536539</v>
      </c>
      <c r="U1093" s="51">
        <f t="shared" si="36"/>
        <v>0.1542097825500488</v>
      </c>
      <c r="V1093" s="44"/>
    </row>
    <row r="1094" spans="1:22" x14ac:dyDescent="0.25">
      <c r="A1094" s="59">
        <v>2009</v>
      </c>
      <c r="B1094" s="59" t="s">
        <v>385</v>
      </c>
      <c r="C1094" s="59" t="s">
        <v>228</v>
      </c>
      <c r="D1094" s="60">
        <v>8430</v>
      </c>
      <c r="E1094" s="60">
        <v>8079</v>
      </c>
      <c r="F1094" s="60">
        <v>351</v>
      </c>
      <c r="G1094" s="60">
        <v>454</v>
      </c>
      <c r="H1094" s="60">
        <v>7153</v>
      </c>
      <c r="I1094" s="60">
        <v>122</v>
      </c>
      <c r="J1094" s="60">
        <v>350</v>
      </c>
      <c r="K1094" s="60">
        <v>172</v>
      </c>
      <c r="L1094" s="60">
        <v>88</v>
      </c>
      <c r="M1094" s="60">
        <v>19</v>
      </c>
      <c r="N1094" s="60">
        <v>28</v>
      </c>
      <c r="O1094" s="60">
        <v>44</v>
      </c>
      <c r="P1094" s="60">
        <v>64</v>
      </c>
      <c r="Q1094" s="60">
        <v>365</v>
      </c>
      <c r="R1094" s="59" t="s">
        <v>386</v>
      </c>
      <c r="S1094" s="61" t="s">
        <v>387</v>
      </c>
      <c r="T1094" s="50">
        <f t="shared" si="35"/>
        <v>2.3422649433538103</v>
      </c>
      <c r="U1094" s="51">
        <f t="shared" si="36"/>
        <v>0.1500396366088867</v>
      </c>
      <c r="V1094" s="44"/>
    </row>
    <row r="1095" spans="1:22" x14ac:dyDescent="0.25">
      <c r="A1095" s="47">
        <v>2010</v>
      </c>
      <c r="B1095" s="47" t="s">
        <v>385</v>
      </c>
      <c r="C1095" s="47" t="s">
        <v>228</v>
      </c>
      <c r="D1095" s="55">
        <v>8551</v>
      </c>
      <c r="E1095" s="55">
        <v>8111</v>
      </c>
      <c r="F1095" s="55">
        <v>440</v>
      </c>
      <c r="G1095" s="55">
        <v>432</v>
      </c>
      <c r="H1095" s="55">
        <v>7273</v>
      </c>
      <c r="I1095" s="55">
        <v>74</v>
      </c>
      <c r="J1095" s="55">
        <v>333</v>
      </c>
      <c r="K1095" s="55">
        <v>233</v>
      </c>
      <c r="L1095" s="55">
        <v>122</v>
      </c>
      <c r="M1095" s="55">
        <v>13</v>
      </c>
      <c r="N1095" s="55">
        <v>35</v>
      </c>
      <c r="O1095" s="55">
        <v>38</v>
      </c>
      <c r="P1095" s="55">
        <v>65</v>
      </c>
      <c r="Q1095" s="55">
        <v>365</v>
      </c>
      <c r="R1095" s="47" t="s">
        <v>386</v>
      </c>
      <c r="S1095" s="56" t="s">
        <v>387</v>
      </c>
      <c r="T1095" s="50">
        <f t="shared" si="35"/>
        <v>2.2691811324139022</v>
      </c>
      <c r="U1095" s="51">
        <f t="shared" si="36"/>
        <v>0.18221524493283631</v>
      </c>
      <c r="V1095" s="44"/>
    </row>
    <row r="1096" spans="1:22" x14ac:dyDescent="0.25">
      <c r="A1096" s="47">
        <v>2011</v>
      </c>
      <c r="B1096" s="47" t="s">
        <v>385</v>
      </c>
      <c r="C1096" s="47" t="s">
        <v>228</v>
      </c>
      <c r="D1096" s="55">
        <v>8681</v>
      </c>
      <c r="E1096" s="55">
        <v>8134</v>
      </c>
      <c r="F1096" s="55">
        <v>547</v>
      </c>
      <c r="G1096" s="55">
        <v>468</v>
      </c>
      <c r="H1096" s="55">
        <v>7403</v>
      </c>
      <c r="I1096" s="55">
        <v>0</v>
      </c>
      <c r="J1096" s="55">
        <v>263</v>
      </c>
      <c r="K1096" s="55">
        <v>316</v>
      </c>
      <c r="L1096" s="55">
        <v>154</v>
      </c>
      <c r="M1096" s="55">
        <v>0</v>
      </c>
      <c r="N1096" s="55">
        <v>46</v>
      </c>
      <c r="O1096" s="55">
        <v>31</v>
      </c>
      <c r="P1096" s="55">
        <v>69</v>
      </c>
      <c r="Q1096" s="55">
        <v>365</v>
      </c>
      <c r="R1096" s="47" t="s">
        <v>386</v>
      </c>
      <c r="S1096" s="56" t="s">
        <v>387</v>
      </c>
      <c r="T1096" s="50">
        <f t="shared" si="35"/>
        <v>2.149180584616373</v>
      </c>
      <c r="U1096" s="51">
        <f t="shared" si="36"/>
        <v>0.21454732481079097</v>
      </c>
      <c r="V1096" s="44"/>
    </row>
    <row r="1097" spans="1:22" x14ac:dyDescent="0.25">
      <c r="A1097" s="47">
        <v>2012</v>
      </c>
      <c r="B1097" s="47" t="s">
        <v>385</v>
      </c>
      <c r="C1097" s="47" t="s">
        <v>228</v>
      </c>
      <c r="D1097" s="55">
        <v>8318</v>
      </c>
      <c r="E1097" s="55">
        <v>7792</v>
      </c>
      <c r="F1097" s="55">
        <v>526</v>
      </c>
      <c r="G1097" s="55">
        <v>431</v>
      </c>
      <c r="H1097" s="55">
        <v>7097</v>
      </c>
      <c r="I1097" s="55">
        <v>0</v>
      </c>
      <c r="J1097" s="55">
        <v>264</v>
      </c>
      <c r="K1097" s="55">
        <v>294</v>
      </c>
      <c r="L1097" s="55">
        <v>151</v>
      </c>
      <c r="M1097" s="55">
        <v>0</v>
      </c>
      <c r="N1097" s="55">
        <v>48</v>
      </c>
      <c r="O1097" s="55">
        <v>33</v>
      </c>
      <c r="P1097" s="55">
        <v>78</v>
      </c>
      <c r="Q1097" s="55">
        <v>366</v>
      </c>
      <c r="R1097" s="47" t="s">
        <v>386</v>
      </c>
      <c r="S1097" s="56" t="s">
        <v>387</v>
      </c>
      <c r="T1097" s="50">
        <f t="shared" si="35"/>
        <v>2.2098430236120183</v>
      </c>
      <c r="U1097" s="51">
        <f t="shared" si="36"/>
        <v>0.21213388105163572</v>
      </c>
      <c r="V1097" s="44"/>
    </row>
    <row r="1098" spans="1:22" x14ac:dyDescent="0.25">
      <c r="A1098" s="47">
        <v>2013</v>
      </c>
      <c r="B1098" s="47" t="s">
        <v>385</v>
      </c>
      <c r="C1098" s="47" t="s">
        <v>228</v>
      </c>
      <c r="D1098" s="55">
        <v>8188</v>
      </c>
      <c r="E1098" s="55">
        <v>7667</v>
      </c>
      <c r="F1098" s="55">
        <v>520</v>
      </c>
      <c r="G1098" s="55">
        <v>419</v>
      </c>
      <c r="H1098" s="55">
        <v>6975</v>
      </c>
      <c r="I1098" s="55">
        <v>0</v>
      </c>
      <c r="J1098" s="55">
        <v>273</v>
      </c>
      <c r="K1098" s="55">
        <v>296</v>
      </c>
      <c r="L1098" s="55">
        <v>139</v>
      </c>
      <c r="M1098" s="55">
        <v>0</v>
      </c>
      <c r="N1098" s="55">
        <v>44</v>
      </c>
      <c r="O1098" s="55">
        <v>42</v>
      </c>
      <c r="P1098" s="55">
        <v>76</v>
      </c>
      <c r="Q1098" s="55">
        <v>365</v>
      </c>
      <c r="R1098" s="47" t="s">
        <v>386</v>
      </c>
      <c r="S1098" s="56" t="s">
        <v>387</v>
      </c>
      <c r="T1098" s="50">
        <f t="shared" si="35"/>
        <v>2.1308002821909486</v>
      </c>
      <c r="U1098" s="51">
        <f t="shared" si="36"/>
        <v>0.20221294677992099</v>
      </c>
      <c r="V1098" s="44"/>
    </row>
    <row r="1099" spans="1:22" x14ac:dyDescent="0.25">
      <c r="A1099" s="59">
        <v>2014</v>
      </c>
      <c r="B1099" s="59" t="s">
        <v>385</v>
      </c>
      <c r="C1099" s="59" t="s">
        <v>228</v>
      </c>
      <c r="D1099" s="60">
        <v>8106</v>
      </c>
      <c r="E1099" s="60">
        <v>7615</v>
      </c>
      <c r="F1099" s="60">
        <v>491</v>
      </c>
      <c r="G1099" s="60">
        <v>427</v>
      </c>
      <c r="H1099" s="60">
        <v>6907</v>
      </c>
      <c r="I1099" s="60">
        <v>0</v>
      </c>
      <c r="J1099" s="60">
        <v>282</v>
      </c>
      <c r="K1099" s="60">
        <v>275</v>
      </c>
      <c r="L1099" s="60">
        <v>131</v>
      </c>
      <c r="M1099" s="60">
        <v>0</v>
      </c>
      <c r="N1099" s="60">
        <v>44</v>
      </c>
      <c r="O1099" s="60">
        <v>41</v>
      </c>
      <c r="P1099" s="60">
        <v>68</v>
      </c>
      <c r="Q1099" s="60">
        <v>365</v>
      </c>
      <c r="R1099" s="59" t="s">
        <v>386</v>
      </c>
      <c r="S1099" s="61" t="s">
        <v>387</v>
      </c>
      <c r="T1099" s="50">
        <f t="shared" si="35"/>
        <v>2.1612465765617044</v>
      </c>
      <c r="U1099" s="51">
        <f t="shared" si="36"/>
        <v>0.19366390260925295</v>
      </c>
      <c r="V1099" s="44"/>
    </row>
    <row r="1100" spans="1:22" x14ac:dyDescent="0.25">
      <c r="A1100" s="59">
        <v>2015</v>
      </c>
      <c r="B1100" s="59" t="s">
        <v>385</v>
      </c>
      <c r="C1100" s="59" t="s">
        <v>228</v>
      </c>
      <c r="D1100" s="60">
        <v>8307</v>
      </c>
      <c r="E1100" s="60">
        <v>7772</v>
      </c>
      <c r="F1100" s="60">
        <v>535</v>
      </c>
      <c r="G1100" s="60">
        <v>435</v>
      </c>
      <c r="H1100" s="60">
        <v>7028</v>
      </c>
      <c r="I1100" s="60">
        <v>0</v>
      </c>
      <c r="J1100" s="60">
        <v>309</v>
      </c>
      <c r="K1100" s="60">
        <v>293</v>
      </c>
      <c r="L1100" s="60">
        <v>144</v>
      </c>
      <c r="M1100" s="60">
        <v>0</v>
      </c>
      <c r="N1100" s="60">
        <v>52</v>
      </c>
      <c r="O1100" s="60">
        <v>47</v>
      </c>
      <c r="P1100" s="60">
        <v>63</v>
      </c>
      <c r="Q1100" s="60">
        <v>365</v>
      </c>
      <c r="R1100" s="59" t="s">
        <v>386</v>
      </c>
      <c r="S1100" s="61" t="s">
        <v>387</v>
      </c>
      <c r="T1100" s="50">
        <f t="shared" si="35"/>
        <v>2.2104300974376168</v>
      </c>
      <c r="U1100" s="51">
        <f t="shared" si="36"/>
        <v>0.21582086863856531</v>
      </c>
      <c r="V1100" s="44"/>
    </row>
    <row r="1101" spans="1:22" x14ac:dyDescent="0.25">
      <c r="A1101" s="59">
        <v>2019</v>
      </c>
      <c r="B1101" s="59" t="s">
        <v>385</v>
      </c>
      <c r="C1101" s="59" t="s">
        <v>228</v>
      </c>
      <c r="D1101" s="60">
        <v>8008</v>
      </c>
      <c r="E1101" s="60">
        <v>7446</v>
      </c>
      <c r="F1101" s="60">
        <v>562</v>
      </c>
      <c r="G1101" s="60">
        <v>623</v>
      </c>
      <c r="H1101" s="60">
        <v>6505</v>
      </c>
      <c r="I1101" s="60">
        <v>0</v>
      </c>
      <c r="J1101" s="60">
        <v>318</v>
      </c>
      <c r="K1101" s="60">
        <v>294</v>
      </c>
      <c r="L1101" s="60">
        <v>144</v>
      </c>
      <c r="M1101" s="60">
        <v>0</v>
      </c>
      <c r="N1101" s="60">
        <v>65</v>
      </c>
      <c r="O1101" s="60">
        <v>59</v>
      </c>
      <c r="P1101" s="60">
        <v>56</v>
      </c>
      <c r="Q1101" s="60">
        <v>225</v>
      </c>
      <c r="R1101" s="59" t="s">
        <v>386</v>
      </c>
      <c r="S1101" s="61" t="s">
        <v>387</v>
      </c>
      <c r="T1101" s="50">
        <f t="shared" si="35"/>
        <v>2.2901771539979983</v>
      </c>
      <c r="U1101" s="51">
        <f t="shared" si="36"/>
        <v>0.23489201979980467</v>
      </c>
      <c r="V1101" s="44"/>
    </row>
    <row r="1102" spans="1:22" x14ac:dyDescent="0.25">
      <c r="A1102" s="59">
        <v>2020</v>
      </c>
      <c r="B1102" s="59" t="s">
        <v>385</v>
      </c>
      <c r="C1102" s="59" t="s">
        <v>228</v>
      </c>
      <c r="D1102" s="60">
        <v>6257</v>
      </c>
      <c r="E1102" s="60">
        <v>5996</v>
      </c>
      <c r="F1102" s="60">
        <v>239</v>
      </c>
      <c r="G1102" s="60">
        <v>267</v>
      </c>
      <c r="H1102" s="60">
        <v>4992</v>
      </c>
      <c r="I1102" s="60">
        <v>66</v>
      </c>
      <c r="J1102" s="60">
        <v>670</v>
      </c>
      <c r="K1102" s="60">
        <v>67</v>
      </c>
      <c r="L1102" s="60">
        <v>68</v>
      </c>
      <c r="M1102" s="60">
        <v>2</v>
      </c>
      <c r="N1102" s="60">
        <v>27</v>
      </c>
      <c r="O1102" s="60">
        <v>75</v>
      </c>
      <c r="P1102" s="60">
        <v>72</v>
      </c>
      <c r="Q1102" s="60">
        <v>353</v>
      </c>
      <c r="R1102" s="59" t="s">
        <v>386</v>
      </c>
      <c r="S1102" s="61" t="s">
        <v>387</v>
      </c>
      <c r="T1102" s="50">
        <f t="shared" si="35"/>
        <v>2.6015881603033471</v>
      </c>
      <c r="U1102" s="51">
        <f t="shared" si="36"/>
        <v>0.11347477158203122</v>
      </c>
      <c r="V1102" s="44"/>
    </row>
    <row r="1103" spans="1:22" x14ac:dyDescent="0.25">
      <c r="A1103" s="59">
        <v>2021</v>
      </c>
      <c r="B1103" s="59" t="s">
        <v>385</v>
      </c>
      <c r="C1103" s="59" t="s">
        <v>228</v>
      </c>
      <c r="D1103" s="60">
        <v>7987</v>
      </c>
      <c r="E1103" s="60">
        <v>7661</v>
      </c>
      <c r="F1103" s="60">
        <v>301</v>
      </c>
      <c r="G1103" s="60">
        <v>332</v>
      </c>
      <c r="H1103" s="60">
        <v>6347</v>
      </c>
      <c r="I1103" s="60">
        <v>73</v>
      </c>
      <c r="J1103" s="60">
        <v>909</v>
      </c>
      <c r="K1103" s="60">
        <v>81</v>
      </c>
      <c r="L1103" s="60">
        <v>88</v>
      </c>
      <c r="M1103" s="60">
        <v>2</v>
      </c>
      <c r="N1103" s="60">
        <v>32</v>
      </c>
      <c r="O1103" s="60">
        <v>97</v>
      </c>
      <c r="P1103" s="60">
        <v>72</v>
      </c>
      <c r="Q1103" s="60">
        <v>365</v>
      </c>
      <c r="R1103" s="59" t="s">
        <v>386</v>
      </c>
      <c r="S1103" s="61" t="s">
        <v>387</v>
      </c>
      <c r="T1103" s="50">
        <f t="shared" si="35"/>
        <v>2.5958220865885417</v>
      </c>
      <c r="U1103" s="51">
        <f t="shared" si="36"/>
        <v>0.14259499677152507</v>
      </c>
      <c r="V1103" s="44"/>
    </row>
    <row r="1104" spans="1:22" x14ac:dyDescent="0.25">
      <c r="A1104" s="59">
        <v>2022</v>
      </c>
      <c r="B1104" s="59" t="s">
        <v>385</v>
      </c>
      <c r="C1104" s="59" t="s">
        <v>228</v>
      </c>
      <c r="D1104" s="60">
        <v>8649</v>
      </c>
      <c r="E1104" s="60">
        <v>8338</v>
      </c>
      <c r="F1104" s="60">
        <v>287</v>
      </c>
      <c r="G1104" s="60">
        <v>369</v>
      </c>
      <c r="H1104" s="60">
        <v>6914</v>
      </c>
      <c r="I1104" s="60">
        <v>75</v>
      </c>
      <c r="J1104" s="60">
        <v>981</v>
      </c>
      <c r="K1104" s="60">
        <v>81</v>
      </c>
      <c r="L1104" s="60">
        <v>80</v>
      </c>
      <c r="M1104" s="60">
        <v>2</v>
      </c>
      <c r="N1104" s="60">
        <v>33</v>
      </c>
      <c r="O1104" s="60">
        <v>91</v>
      </c>
      <c r="P1104" s="60">
        <v>72</v>
      </c>
      <c r="Q1104" s="60">
        <v>365</v>
      </c>
      <c r="R1104" s="59" t="s">
        <v>386</v>
      </c>
      <c r="S1104" s="61" t="s">
        <v>387</v>
      </c>
      <c r="T1104" s="50">
        <f t="shared" si="35"/>
        <v>2.5921944584331449</v>
      </c>
      <c r="U1104" s="51">
        <f t="shared" si="36"/>
        <v>0.13577266524658205</v>
      </c>
      <c r="V1104" s="44"/>
    </row>
    <row r="1105" spans="1:22" ht="13.8" thickBot="1" x14ac:dyDescent="0.3">
      <c r="A1105" s="66">
        <v>2023</v>
      </c>
      <c r="B1105" s="66" t="s">
        <v>385</v>
      </c>
      <c r="C1105" s="66" t="s">
        <v>228</v>
      </c>
      <c r="D1105" s="67">
        <v>8748</v>
      </c>
      <c r="E1105" s="67">
        <v>8431</v>
      </c>
      <c r="F1105" s="67">
        <v>292</v>
      </c>
      <c r="G1105" s="67">
        <v>378</v>
      </c>
      <c r="H1105" s="67">
        <v>7014</v>
      </c>
      <c r="I1105" s="67">
        <v>75</v>
      </c>
      <c r="J1105" s="67">
        <v>963</v>
      </c>
      <c r="K1105" s="67">
        <v>76</v>
      </c>
      <c r="L1105" s="67">
        <v>80</v>
      </c>
      <c r="M1105" s="67">
        <v>2</v>
      </c>
      <c r="N1105" s="67">
        <v>34</v>
      </c>
      <c r="O1105" s="67">
        <v>99</v>
      </c>
      <c r="P1105" s="67">
        <v>72</v>
      </c>
      <c r="Q1105" s="67">
        <v>364</v>
      </c>
      <c r="R1105" s="66" t="s">
        <v>386</v>
      </c>
      <c r="S1105" s="68" t="s">
        <v>387</v>
      </c>
      <c r="T1105" s="50">
        <f t="shared" si="35"/>
        <v>2.6129895564862538</v>
      </c>
      <c r="U1105" s="51">
        <f t="shared" si="36"/>
        <v>0.13924621346515248</v>
      </c>
      <c r="V1105" s="44"/>
    </row>
    <row r="1106" spans="1:22" x14ac:dyDescent="0.25">
      <c r="A1106" s="46">
        <v>2002</v>
      </c>
      <c r="B1106" s="46" t="s">
        <v>388</v>
      </c>
      <c r="C1106" s="46" t="s">
        <v>228</v>
      </c>
      <c r="D1106" s="48">
        <v>2426</v>
      </c>
      <c r="E1106" s="48">
        <v>2201</v>
      </c>
      <c r="F1106" s="48">
        <v>224</v>
      </c>
      <c r="G1106" s="48">
        <v>198</v>
      </c>
      <c r="H1106" s="48">
        <v>1895</v>
      </c>
      <c r="I1106" s="48">
        <v>43</v>
      </c>
      <c r="J1106" s="48">
        <v>65</v>
      </c>
      <c r="K1106" s="48">
        <v>112</v>
      </c>
      <c r="L1106" s="48">
        <v>76</v>
      </c>
      <c r="M1106" s="48">
        <v>9</v>
      </c>
      <c r="N1106" s="48">
        <v>26</v>
      </c>
      <c r="O1106" s="48">
        <v>1</v>
      </c>
      <c r="P1106" s="48">
        <v>54</v>
      </c>
      <c r="Q1106" s="48">
        <v>365</v>
      </c>
      <c r="R1106" s="46" t="s">
        <v>389</v>
      </c>
      <c r="S1106" s="49" t="s">
        <v>390</v>
      </c>
      <c r="T1106" s="50">
        <f t="shared" si="35"/>
        <v>2.6188497488839286</v>
      </c>
      <c r="U1106" s="51">
        <f t="shared" si="36"/>
        <v>0.10705857773437501</v>
      </c>
      <c r="V1106" s="52">
        <f>IF(SLOPE(U1106:U1126,A1106:A1126)&gt;0,SLOPE(U1106:U1126,A1106:A1126),0)</f>
        <v>0</v>
      </c>
    </row>
    <row r="1107" spans="1:22" x14ac:dyDescent="0.25">
      <c r="A1107" s="47">
        <v>2003</v>
      </c>
      <c r="B1107" s="47" t="s">
        <v>388</v>
      </c>
      <c r="C1107" s="47" t="s">
        <v>228</v>
      </c>
      <c r="D1107" s="55">
        <v>2475</v>
      </c>
      <c r="E1107" s="55">
        <v>2266</v>
      </c>
      <c r="F1107" s="55">
        <v>209</v>
      </c>
      <c r="G1107" s="55">
        <v>204</v>
      </c>
      <c r="H1107" s="55">
        <v>1935</v>
      </c>
      <c r="I1107" s="55">
        <v>46</v>
      </c>
      <c r="J1107" s="55">
        <v>82</v>
      </c>
      <c r="K1107" s="55">
        <v>106</v>
      </c>
      <c r="L1107" s="55">
        <v>73</v>
      </c>
      <c r="M1107" s="55">
        <v>7</v>
      </c>
      <c r="N1107" s="55">
        <v>21</v>
      </c>
      <c r="O1107" s="55">
        <v>1</v>
      </c>
      <c r="P1107" s="55">
        <v>54</v>
      </c>
      <c r="Q1107" s="55">
        <v>365</v>
      </c>
      <c r="R1107" s="47" t="s">
        <v>389</v>
      </c>
      <c r="S1107" s="56" t="s">
        <v>390</v>
      </c>
      <c r="T1107" s="50">
        <f t="shared" si="35"/>
        <v>2.5440725766695458</v>
      </c>
      <c r="U1107" s="51">
        <f t="shared" si="36"/>
        <v>9.7037288255618151E-2</v>
      </c>
      <c r="V1107" s="44"/>
    </row>
    <row r="1108" spans="1:22" x14ac:dyDescent="0.25">
      <c r="A1108" s="47">
        <v>2004</v>
      </c>
      <c r="B1108" s="47" t="s">
        <v>388</v>
      </c>
      <c r="C1108" s="47" t="s">
        <v>228</v>
      </c>
      <c r="D1108" s="55">
        <v>2563</v>
      </c>
      <c r="E1108" s="55">
        <v>2343</v>
      </c>
      <c r="F1108" s="55">
        <v>221</v>
      </c>
      <c r="G1108" s="55">
        <v>192</v>
      </c>
      <c r="H1108" s="55">
        <v>2014</v>
      </c>
      <c r="I1108" s="55">
        <v>47</v>
      </c>
      <c r="J1108" s="55">
        <v>89</v>
      </c>
      <c r="K1108" s="55">
        <v>125</v>
      </c>
      <c r="L1108" s="55">
        <v>65</v>
      </c>
      <c r="M1108" s="55">
        <v>8</v>
      </c>
      <c r="N1108" s="55">
        <v>22</v>
      </c>
      <c r="O1108" s="55">
        <v>1</v>
      </c>
      <c r="P1108" s="55">
        <v>54</v>
      </c>
      <c r="Q1108" s="55">
        <v>366</v>
      </c>
      <c r="R1108" s="47" t="s">
        <v>389</v>
      </c>
      <c r="S1108" s="56" t="s">
        <v>390</v>
      </c>
      <c r="T1108" s="50">
        <f t="shared" si="35"/>
        <v>2.3788060584435091</v>
      </c>
      <c r="U1108" s="51">
        <f t="shared" si="36"/>
        <v>9.5943195352172828E-2</v>
      </c>
      <c r="V1108" s="44"/>
    </row>
    <row r="1109" spans="1:22" x14ac:dyDescent="0.25">
      <c r="A1109" s="47">
        <v>2005</v>
      </c>
      <c r="B1109" s="47" t="s">
        <v>388</v>
      </c>
      <c r="C1109" s="47" t="s">
        <v>228</v>
      </c>
      <c r="D1109" s="55">
        <v>2385</v>
      </c>
      <c r="E1109" s="55">
        <v>2178</v>
      </c>
      <c r="F1109" s="55">
        <v>207</v>
      </c>
      <c r="G1109" s="55">
        <v>185</v>
      </c>
      <c r="H1109" s="55">
        <v>1874</v>
      </c>
      <c r="I1109" s="55">
        <v>43</v>
      </c>
      <c r="J1109" s="55">
        <v>75</v>
      </c>
      <c r="K1109" s="55">
        <v>115</v>
      </c>
      <c r="L1109" s="55">
        <v>65</v>
      </c>
      <c r="M1109" s="55">
        <v>6</v>
      </c>
      <c r="N1109" s="55">
        <v>20</v>
      </c>
      <c r="O1109" s="55">
        <v>1</v>
      </c>
      <c r="P1109" s="55">
        <v>54</v>
      </c>
      <c r="Q1109" s="55">
        <v>365</v>
      </c>
      <c r="R1109" s="47" t="s">
        <v>389</v>
      </c>
      <c r="S1109" s="56" t="s">
        <v>390</v>
      </c>
      <c r="T1109" s="50">
        <f t="shared" si="35"/>
        <v>2.3904548151136016</v>
      </c>
      <c r="U1109" s="51">
        <f t="shared" si="36"/>
        <v>9.0305406777954067E-2</v>
      </c>
      <c r="V1109" s="44"/>
    </row>
    <row r="1110" spans="1:22" x14ac:dyDescent="0.25">
      <c r="A1110" s="47">
        <v>2006</v>
      </c>
      <c r="B1110" s="47" t="s">
        <v>388</v>
      </c>
      <c r="C1110" s="47" t="s">
        <v>228</v>
      </c>
      <c r="D1110" s="55">
        <v>2385</v>
      </c>
      <c r="E1110" s="55">
        <v>2172</v>
      </c>
      <c r="F1110" s="55">
        <v>213</v>
      </c>
      <c r="G1110" s="55">
        <v>193</v>
      </c>
      <c r="H1110" s="55">
        <v>1860</v>
      </c>
      <c r="I1110" s="55">
        <v>45</v>
      </c>
      <c r="J1110" s="55">
        <v>73</v>
      </c>
      <c r="K1110" s="55">
        <v>108</v>
      </c>
      <c r="L1110" s="55">
        <v>79</v>
      </c>
      <c r="M1110" s="55">
        <v>7</v>
      </c>
      <c r="N1110" s="55">
        <v>19</v>
      </c>
      <c r="O1110" s="55">
        <v>1</v>
      </c>
      <c r="P1110" s="55">
        <v>53</v>
      </c>
      <c r="Q1110" s="55">
        <v>365</v>
      </c>
      <c r="R1110" s="47" t="s">
        <v>389</v>
      </c>
      <c r="S1110" s="56" t="s">
        <v>390</v>
      </c>
      <c r="T1110" s="50">
        <f t="shared" si="35"/>
        <v>2.5286552814234078</v>
      </c>
      <c r="U1110" s="51">
        <f t="shared" si="36"/>
        <v>9.8295152427131424E-2</v>
      </c>
      <c r="V1110" s="44"/>
    </row>
    <row r="1111" spans="1:22" x14ac:dyDescent="0.25">
      <c r="A1111" s="59">
        <v>2007</v>
      </c>
      <c r="B1111" s="59" t="s">
        <v>388</v>
      </c>
      <c r="C1111" s="59" t="s">
        <v>228</v>
      </c>
      <c r="D1111" s="60">
        <v>2351</v>
      </c>
      <c r="E1111" s="60">
        <v>2167</v>
      </c>
      <c r="F1111" s="60">
        <v>185</v>
      </c>
      <c r="G1111" s="60">
        <v>200</v>
      </c>
      <c r="H1111" s="60">
        <v>1856</v>
      </c>
      <c r="I1111" s="60">
        <v>39</v>
      </c>
      <c r="J1111" s="60">
        <v>71</v>
      </c>
      <c r="K1111" s="60">
        <v>93</v>
      </c>
      <c r="L1111" s="60">
        <v>71</v>
      </c>
      <c r="M1111" s="60">
        <v>5</v>
      </c>
      <c r="N1111" s="60">
        <v>14</v>
      </c>
      <c r="O1111" s="60">
        <v>1</v>
      </c>
      <c r="P1111" s="60">
        <v>53</v>
      </c>
      <c r="Q1111" s="60">
        <v>349</v>
      </c>
      <c r="R1111" s="59" t="s">
        <v>389</v>
      </c>
      <c r="S1111" s="61" t="s">
        <v>390</v>
      </c>
      <c r="T1111" s="50">
        <f t="shared" si="35"/>
        <v>2.4865189195715867</v>
      </c>
      <c r="U1111" s="51">
        <f t="shared" si="36"/>
        <v>8.3951095022035696E-2</v>
      </c>
      <c r="V1111" s="44"/>
    </row>
    <row r="1112" spans="1:22" x14ac:dyDescent="0.25">
      <c r="A1112" s="47">
        <v>2008</v>
      </c>
      <c r="B1112" s="47" t="s">
        <v>388</v>
      </c>
      <c r="C1112" s="47" t="s">
        <v>228</v>
      </c>
      <c r="D1112" s="55">
        <v>2201</v>
      </c>
      <c r="E1112" s="55">
        <v>2078</v>
      </c>
      <c r="F1112" s="55">
        <v>123</v>
      </c>
      <c r="G1112" s="55">
        <v>186</v>
      </c>
      <c r="H1112" s="55">
        <v>1783</v>
      </c>
      <c r="I1112" s="55">
        <v>40</v>
      </c>
      <c r="J1112" s="55">
        <v>70</v>
      </c>
      <c r="K1112" s="55">
        <v>66</v>
      </c>
      <c r="L1112" s="55">
        <v>41</v>
      </c>
      <c r="M1112" s="55">
        <v>4</v>
      </c>
      <c r="N1112" s="55">
        <v>11</v>
      </c>
      <c r="O1112" s="55">
        <v>1</v>
      </c>
      <c r="P1112" s="55">
        <v>52</v>
      </c>
      <c r="Q1112" s="55">
        <v>366</v>
      </c>
      <c r="R1112" s="47" t="s">
        <v>389</v>
      </c>
      <c r="S1112" s="56" t="s">
        <v>390</v>
      </c>
      <c r="T1112" s="50">
        <f t="shared" si="35"/>
        <v>2.4283112713573423</v>
      </c>
      <c r="U1112" s="51">
        <f t="shared" si="36"/>
        <v>5.4509517263793932E-2</v>
      </c>
      <c r="V1112" s="44"/>
    </row>
    <row r="1113" spans="1:22" x14ac:dyDescent="0.25">
      <c r="A1113" s="47">
        <v>2009</v>
      </c>
      <c r="B1113" s="47" t="s">
        <v>388</v>
      </c>
      <c r="C1113" s="47" t="s">
        <v>228</v>
      </c>
      <c r="D1113" s="55">
        <v>2248</v>
      </c>
      <c r="E1113" s="55">
        <v>2125</v>
      </c>
      <c r="F1113" s="55">
        <v>123</v>
      </c>
      <c r="G1113" s="55">
        <v>185</v>
      </c>
      <c r="H1113" s="55">
        <v>1830</v>
      </c>
      <c r="I1113" s="55">
        <v>39</v>
      </c>
      <c r="J1113" s="55">
        <v>70</v>
      </c>
      <c r="K1113" s="55">
        <v>59</v>
      </c>
      <c r="L1113" s="55">
        <v>41</v>
      </c>
      <c r="M1113" s="55">
        <v>6</v>
      </c>
      <c r="N1113" s="55">
        <v>16</v>
      </c>
      <c r="O1113" s="55">
        <v>1</v>
      </c>
      <c r="P1113" s="55">
        <v>53</v>
      </c>
      <c r="Q1113" s="55">
        <v>365</v>
      </c>
      <c r="R1113" s="47" t="s">
        <v>389</v>
      </c>
      <c r="S1113" s="56" t="s">
        <v>390</v>
      </c>
      <c r="T1113" s="50">
        <f t="shared" si="35"/>
        <v>2.7178872606230944</v>
      </c>
      <c r="U1113" s="51">
        <f t="shared" si="36"/>
        <v>6.1009774282836902E-2</v>
      </c>
      <c r="V1113" s="44"/>
    </row>
    <row r="1114" spans="1:22" x14ac:dyDescent="0.25">
      <c r="A1114" s="47">
        <v>2010</v>
      </c>
      <c r="B1114" s="47" t="s">
        <v>388</v>
      </c>
      <c r="C1114" s="47" t="s">
        <v>228</v>
      </c>
      <c r="D1114" s="55">
        <v>2297</v>
      </c>
      <c r="E1114" s="55">
        <v>2192</v>
      </c>
      <c r="F1114" s="55">
        <v>105</v>
      </c>
      <c r="G1114" s="55">
        <v>180</v>
      </c>
      <c r="H1114" s="55">
        <v>1900</v>
      </c>
      <c r="I1114" s="55">
        <v>35</v>
      </c>
      <c r="J1114" s="55">
        <v>77</v>
      </c>
      <c r="K1114" s="55">
        <v>54</v>
      </c>
      <c r="L1114" s="55">
        <v>31</v>
      </c>
      <c r="M1114" s="55">
        <v>5</v>
      </c>
      <c r="N1114" s="55">
        <v>14</v>
      </c>
      <c r="O1114" s="55">
        <v>1</v>
      </c>
      <c r="P1114" s="55">
        <v>53</v>
      </c>
      <c r="Q1114" s="55">
        <v>365</v>
      </c>
      <c r="R1114" s="47" t="s">
        <v>389</v>
      </c>
      <c r="S1114" s="56" t="s">
        <v>390</v>
      </c>
      <c r="T1114" s="50">
        <f t="shared" si="35"/>
        <v>2.6184056338355655</v>
      </c>
      <c r="U1114" s="51">
        <f t="shared" si="36"/>
        <v>5.0175197958374017E-2</v>
      </c>
      <c r="V1114" s="44"/>
    </row>
    <row r="1115" spans="1:22" x14ac:dyDescent="0.25">
      <c r="A1115" s="47">
        <v>2011</v>
      </c>
      <c r="B1115" s="47" t="s">
        <v>388</v>
      </c>
      <c r="C1115" s="47" t="s">
        <v>228</v>
      </c>
      <c r="D1115" s="55">
        <v>2246</v>
      </c>
      <c r="E1115" s="55">
        <v>2156</v>
      </c>
      <c r="F1115" s="55">
        <v>89</v>
      </c>
      <c r="G1115" s="55">
        <v>180</v>
      </c>
      <c r="H1115" s="55">
        <v>1869</v>
      </c>
      <c r="I1115" s="55">
        <v>35</v>
      </c>
      <c r="J1115" s="55">
        <v>72</v>
      </c>
      <c r="K1115" s="55">
        <v>47</v>
      </c>
      <c r="L1115" s="55">
        <v>24</v>
      </c>
      <c r="M1115" s="55">
        <v>4</v>
      </c>
      <c r="N1115" s="55">
        <v>13</v>
      </c>
      <c r="O1115" s="55">
        <v>1</v>
      </c>
      <c r="P1115" s="55">
        <v>58</v>
      </c>
      <c r="Q1115" s="55">
        <v>365</v>
      </c>
      <c r="R1115" s="47" t="s">
        <v>389</v>
      </c>
      <c r="S1115" s="56" t="s">
        <v>390</v>
      </c>
      <c r="T1115" s="50">
        <f t="shared" si="35"/>
        <v>2.600380036429073</v>
      </c>
      <c r="U1115" s="51">
        <f t="shared" si="36"/>
        <v>4.2236672741699219E-2</v>
      </c>
      <c r="V1115" s="44"/>
    </row>
    <row r="1116" spans="1:22" x14ac:dyDescent="0.25">
      <c r="A1116" s="47">
        <v>2012</v>
      </c>
      <c r="B1116" s="47" t="s">
        <v>388</v>
      </c>
      <c r="C1116" s="47" t="s">
        <v>228</v>
      </c>
      <c r="D1116" s="55">
        <v>2006</v>
      </c>
      <c r="E1116" s="55">
        <v>1935</v>
      </c>
      <c r="F1116" s="55">
        <v>70</v>
      </c>
      <c r="G1116" s="55">
        <v>165</v>
      </c>
      <c r="H1116" s="55">
        <v>1668</v>
      </c>
      <c r="I1116" s="55">
        <v>33</v>
      </c>
      <c r="J1116" s="55">
        <v>69</v>
      </c>
      <c r="K1116" s="55">
        <v>36</v>
      </c>
      <c r="L1116" s="55">
        <v>20</v>
      </c>
      <c r="M1116" s="55">
        <v>4</v>
      </c>
      <c r="N1116" s="55">
        <v>10</v>
      </c>
      <c r="O1116" s="55">
        <v>1</v>
      </c>
      <c r="P1116" s="55">
        <v>68</v>
      </c>
      <c r="Q1116" s="55">
        <v>366</v>
      </c>
      <c r="R1116" s="47" t="s">
        <v>389</v>
      </c>
      <c r="S1116" s="56" t="s">
        <v>390</v>
      </c>
      <c r="T1116" s="50">
        <f t="shared" si="35"/>
        <v>2.6615467512103872</v>
      </c>
      <c r="U1116" s="51">
        <f t="shared" si="36"/>
        <v>3.4001259746712691E-2</v>
      </c>
      <c r="V1116" s="44"/>
    </row>
    <row r="1117" spans="1:22" x14ac:dyDescent="0.25">
      <c r="A1117" s="47">
        <v>2013</v>
      </c>
      <c r="B1117" s="47" t="s">
        <v>388</v>
      </c>
      <c r="C1117" s="47" t="s">
        <v>228</v>
      </c>
      <c r="D1117" s="55">
        <v>2059</v>
      </c>
      <c r="E1117" s="55">
        <v>1976</v>
      </c>
      <c r="F1117" s="55">
        <v>83</v>
      </c>
      <c r="G1117" s="55">
        <v>159</v>
      </c>
      <c r="H1117" s="55">
        <v>1702</v>
      </c>
      <c r="I1117" s="55">
        <v>36</v>
      </c>
      <c r="J1117" s="55">
        <v>78</v>
      </c>
      <c r="K1117" s="55">
        <v>45</v>
      </c>
      <c r="L1117" s="55">
        <v>22</v>
      </c>
      <c r="M1117" s="55">
        <v>4</v>
      </c>
      <c r="N1117" s="55">
        <v>11</v>
      </c>
      <c r="O1117" s="55">
        <v>1</v>
      </c>
      <c r="P1117" s="55">
        <v>65</v>
      </c>
      <c r="Q1117" s="55">
        <v>365</v>
      </c>
      <c r="R1117" s="47" t="s">
        <v>389</v>
      </c>
      <c r="S1117" s="56" t="s">
        <v>390</v>
      </c>
      <c r="T1117" s="50">
        <f t="shared" si="35"/>
        <v>2.5295545757247746</v>
      </c>
      <c r="U1117" s="51">
        <f t="shared" si="36"/>
        <v>3.8316427935791021E-2</v>
      </c>
      <c r="V1117" s="44"/>
    </row>
    <row r="1118" spans="1:22" x14ac:dyDescent="0.25">
      <c r="A1118" s="47">
        <v>2014</v>
      </c>
      <c r="B1118" s="47" t="s">
        <v>388</v>
      </c>
      <c r="C1118" s="47" t="s">
        <v>228</v>
      </c>
      <c r="D1118" s="55">
        <v>1988</v>
      </c>
      <c r="E1118" s="55">
        <v>1916</v>
      </c>
      <c r="F1118" s="55">
        <v>72</v>
      </c>
      <c r="G1118" s="55">
        <v>142</v>
      </c>
      <c r="H1118" s="55">
        <v>1683</v>
      </c>
      <c r="I1118" s="55">
        <v>33</v>
      </c>
      <c r="J1118" s="55">
        <v>58</v>
      </c>
      <c r="K1118" s="55">
        <v>40</v>
      </c>
      <c r="L1118" s="55">
        <v>18</v>
      </c>
      <c r="M1118" s="55">
        <v>4</v>
      </c>
      <c r="N1118" s="55">
        <v>10</v>
      </c>
      <c r="O1118" s="55">
        <v>1</v>
      </c>
      <c r="P1118" s="55">
        <v>58</v>
      </c>
      <c r="Q1118" s="55">
        <v>365</v>
      </c>
      <c r="R1118" s="47" t="s">
        <v>389</v>
      </c>
      <c r="S1118" s="56" t="s">
        <v>390</v>
      </c>
      <c r="T1118" s="50">
        <f t="shared" si="35"/>
        <v>2.5294482087435792</v>
      </c>
      <c r="U1118" s="51">
        <f t="shared" si="36"/>
        <v>3.323694946289063E-2</v>
      </c>
      <c r="V1118" s="44"/>
    </row>
    <row r="1119" spans="1:22" x14ac:dyDescent="0.25">
      <c r="A1119" s="47">
        <v>2015</v>
      </c>
      <c r="B1119" s="47" t="s">
        <v>388</v>
      </c>
      <c r="C1119" s="47" t="s">
        <v>228</v>
      </c>
      <c r="D1119" s="55">
        <v>1947</v>
      </c>
      <c r="E1119" s="55">
        <v>1875</v>
      </c>
      <c r="F1119" s="55">
        <v>72</v>
      </c>
      <c r="G1119" s="55">
        <v>108</v>
      </c>
      <c r="H1119" s="55">
        <v>1689</v>
      </c>
      <c r="I1119" s="55">
        <v>38</v>
      </c>
      <c r="J1119" s="55">
        <v>40</v>
      </c>
      <c r="K1119" s="55">
        <v>41</v>
      </c>
      <c r="L1119" s="55">
        <v>18</v>
      </c>
      <c r="M1119" s="55">
        <v>3</v>
      </c>
      <c r="N1119" s="55">
        <v>10</v>
      </c>
      <c r="O1119" s="55">
        <v>1</v>
      </c>
      <c r="P1119" s="55">
        <v>58</v>
      </c>
      <c r="Q1119" s="55">
        <v>365</v>
      </c>
      <c r="R1119" s="47" t="s">
        <v>389</v>
      </c>
      <c r="S1119" s="56" t="s">
        <v>390</v>
      </c>
      <c r="T1119" s="50">
        <f t="shared" si="35"/>
        <v>2.4686150537778255</v>
      </c>
      <c r="U1119" s="51">
        <f t="shared" si="36"/>
        <v>3.2437601806640633E-2</v>
      </c>
      <c r="V1119" s="44"/>
    </row>
    <row r="1120" spans="1:22" x14ac:dyDescent="0.25">
      <c r="A1120" s="47">
        <v>2016</v>
      </c>
      <c r="B1120" s="47" t="s">
        <v>388</v>
      </c>
      <c r="C1120" s="47" t="s">
        <v>228</v>
      </c>
      <c r="D1120" s="55">
        <v>1940</v>
      </c>
      <c r="E1120" s="55">
        <v>1866</v>
      </c>
      <c r="F1120" s="55">
        <v>75</v>
      </c>
      <c r="G1120" s="55">
        <v>108</v>
      </c>
      <c r="H1120" s="55">
        <v>1679</v>
      </c>
      <c r="I1120" s="55">
        <v>36</v>
      </c>
      <c r="J1120" s="55">
        <v>42</v>
      </c>
      <c r="K1120" s="55">
        <v>43</v>
      </c>
      <c r="L1120" s="55">
        <v>19</v>
      </c>
      <c r="M1120" s="55">
        <v>3</v>
      </c>
      <c r="N1120" s="55">
        <v>10</v>
      </c>
      <c r="O1120" s="55">
        <v>0</v>
      </c>
      <c r="P1120" s="55">
        <v>58</v>
      </c>
      <c r="Q1120" s="55">
        <v>366</v>
      </c>
      <c r="R1120" s="47" t="s">
        <v>389</v>
      </c>
      <c r="S1120" s="56" t="s">
        <v>390</v>
      </c>
      <c r="T1120" s="50">
        <f t="shared" si="35"/>
        <v>2.4508506998697919</v>
      </c>
      <c r="U1120" s="51">
        <f t="shared" si="36"/>
        <v>3.3546018954467773E-2</v>
      </c>
      <c r="V1120" s="44"/>
    </row>
    <row r="1121" spans="1:22" x14ac:dyDescent="0.25">
      <c r="A1121" s="47">
        <v>2017</v>
      </c>
      <c r="B1121" s="47" t="s">
        <v>388</v>
      </c>
      <c r="C1121" s="47" t="s">
        <v>228</v>
      </c>
      <c r="D1121" s="55">
        <v>2114</v>
      </c>
      <c r="E1121" s="55">
        <v>2035</v>
      </c>
      <c r="F1121" s="55">
        <v>79</v>
      </c>
      <c r="G1121" s="55">
        <v>121</v>
      </c>
      <c r="H1121" s="55">
        <v>1837</v>
      </c>
      <c r="I1121" s="55">
        <v>36</v>
      </c>
      <c r="J1121" s="55">
        <v>42</v>
      </c>
      <c r="K1121" s="55">
        <v>44</v>
      </c>
      <c r="L1121" s="55">
        <v>21</v>
      </c>
      <c r="M1121" s="55">
        <v>4</v>
      </c>
      <c r="N1121" s="55">
        <v>10</v>
      </c>
      <c r="O1121" s="55">
        <v>1</v>
      </c>
      <c r="P1121" s="55">
        <v>58</v>
      </c>
      <c r="Q1121" s="55">
        <v>365</v>
      </c>
      <c r="R1121" s="47" t="s">
        <v>389</v>
      </c>
      <c r="S1121" s="56" t="s">
        <v>390</v>
      </c>
      <c r="T1121" s="50">
        <f t="shared" si="35"/>
        <v>2.4901579132080083</v>
      </c>
      <c r="U1121" s="51">
        <f t="shared" si="36"/>
        <v>3.5901851713676457E-2</v>
      </c>
      <c r="V1121" s="44"/>
    </row>
    <row r="1122" spans="1:22" x14ac:dyDescent="0.25">
      <c r="A1122" s="47">
        <v>2018</v>
      </c>
      <c r="B1122" s="47" t="s">
        <v>388</v>
      </c>
      <c r="C1122" s="47" t="s">
        <v>228</v>
      </c>
      <c r="D1122" s="55">
        <v>2104</v>
      </c>
      <c r="E1122" s="55">
        <v>2021</v>
      </c>
      <c r="F1122" s="55">
        <v>83</v>
      </c>
      <c r="G1122" s="55">
        <v>126</v>
      </c>
      <c r="H1122" s="55">
        <v>1804</v>
      </c>
      <c r="I1122" s="55">
        <v>41</v>
      </c>
      <c r="J1122" s="55">
        <v>49</v>
      </c>
      <c r="K1122" s="55">
        <v>47</v>
      </c>
      <c r="L1122" s="55">
        <v>20</v>
      </c>
      <c r="M1122" s="55">
        <v>4</v>
      </c>
      <c r="N1122" s="55">
        <v>11</v>
      </c>
      <c r="O1122" s="55">
        <v>1</v>
      </c>
      <c r="P1122" s="55">
        <v>56</v>
      </c>
      <c r="Q1122" s="55">
        <v>355</v>
      </c>
      <c r="R1122" s="47" t="s">
        <v>389</v>
      </c>
      <c r="S1122" s="56" t="s">
        <v>390</v>
      </c>
      <c r="T1122" s="50">
        <f t="shared" si="35"/>
        <v>2.4580286379894583</v>
      </c>
      <c r="U1122" s="51">
        <f t="shared" si="36"/>
        <v>3.7232988793945314E-2</v>
      </c>
      <c r="V1122" s="44"/>
    </row>
    <row r="1123" spans="1:22" x14ac:dyDescent="0.25">
      <c r="A1123" s="59">
        <v>2020</v>
      </c>
      <c r="B1123" s="59" t="s">
        <v>388</v>
      </c>
      <c r="C1123" s="59" t="s">
        <v>228</v>
      </c>
      <c r="D1123" s="60">
        <v>1740</v>
      </c>
      <c r="E1123" s="60">
        <v>1670</v>
      </c>
      <c r="F1123" s="60">
        <v>64</v>
      </c>
      <c r="G1123" s="60">
        <v>114</v>
      </c>
      <c r="H1123" s="60">
        <v>1460</v>
      </c>
      <c r="I1123" s="60">
        <v>21</v>
      </c>
      <c r="J1123" s="60">
        <v>75</v>
      </c>
      <c r="K1123" s="60">
        <v>37</v>
      </c>
      <c r="L1123" s="60">
        <v>9</v>
      </c>
      <c r="M1123" s="60">
        <v>1</v>
      </c>
      <c r="N1123" s="60">
        <v>15</v>
      </c>
      <c r="O1123" s="60">
        <v>3</v>
      </c>
      <c r="P1123" s="60">
        <v>53</v>
      </c>
      <c r="Q1123" s="60">
        <v>357</v>
      </c>
      <c r="R1123" s="59" t="s">
        <v>389</v>
      </c>
      <c r="S1123" s="61" t="s">
        <v>390</v>
      </c>
      <c r="T1123" s="50">
        <f t="shared" si="35"/>
        <v>2.5668041053185098</v>
      </c>
      <c r="U1123" s="51">
        <f t="shared" si="36"/>
        <v>2.998027195012019E-2</v>
      </c>
      <c r="V1123" s="44"/>
    </row>
    <row r="1124" spans="1:22" x14ac:dyDescent="0.25">
      <c r="A1124" s="59">
        <v>2021</v>
      </c>
      <c r="B1124" s="59" t="s">
        <v>388</v>
      </c>
      <c r="C1124" s="59" t="s">
        <v>228</v>
      </c>
      <c r="D1124" s="60">
        <v>1920</v>
      </c>
      <c r="E1124" s="60">
        <v>1851</v>
      </c>
      <c r="F1124" s="60">
        <v>64</v>
      </c>
      <c r="G1124" s="60">
        <v>131</v>
      </c>
      <c r="H1124" s="60">
        <v>1616</v>
      </c>
      <c r="I1124" s="60">
        <v>21</v>
      </c>
      <c r="J1124" s="60">
        <v>83</v>
      </c>
      <c r="K1124" s="60">
        <v>39</v>
      </c>
      <c r="L1124" s="60">
        <v>8</v>
      </c>
      <c r="M1124" s="60">
        <v>1</v>
      </c>
      <c r="N1124" s="60">
        <v>14</v>
      </c>
      <c r="O1124" s="60">
        <v>3</v>
      </c>
      <c r="P1124" s="60">
        <v>53</v>
      </c>
      <c r="Q1124" s="60">
        <v>365</v>
      </c>
      <c r="R1124" s="59" t="s">
        <v>389</v>
      </c>
      <c r="S1124" s="61" t="s">
        <v>390</v>
      </c>
      <c r="T1124" s="50">
        <f t="shared" si="35"/>
        <v>2.4388722956730771</v>
      </c>
      <c r="U1124" s="51">
        <f t="shared" si="36"/>
        <v>2.8486028413461539E-2</v>
      </c>
      <c r="V1124" s="44"/>
    </row>
    <row r="1125" spans="1:22" x14ac:dyDescent="0.25">
      <c r="A1125" s="59">
        <v>2022</v>
      </c>
      <c r="B1125" s="59" t="s">
        <v>388</v>
      </c>
      <c r="C1125" s="59" t="s">
        <v>228</v>
      </c>
      <c r="D1125" s="60">
        <v>2151</v>
      </c>
      <c r="E1125" s="60">
        <v>2086</v>
      </c>
      <c r="F1125" s="60">
        <v>59</v>
      </c>
      <c r="G1125" s="60">
        <v>142</v>
      </c>
      <c r="H1125" s="60">
        <v>1833</v>
      </c>
      <c r="I1125" s="60">
        <v>21</v>
      </c>
      <c r="J1125" s="60">
        <v>91</v>
      </c>
      <c r="K1125" s="60">
        <v>33</v>
      </c>
      <c r="L1125" s="60">
        <v>8</v>
      </c>
      <c r="M1125" s="60">
        <v>1</v>
      </c>
      <c r="N1125" s="60">
        <v>13</v>
      </c>
      <c r="O1125" s="60">
        <v>4</v>
      </c>
      <c r="P1125" s="60">
        <v>53</v>
      </c>
      <c r="Q1125" s="60">
        <v>364</v>
      </c>
      <c r="R1125" s="59" t="s">
        <v>389</v>
      </c>
      <c r="S1125" s="61" t="s">
        <v>390</v>
      </c>
      <c r="T1125" s="50">
        <f t="shared" si="35"/>
        <v>2.5306741591631354</v>
      </c>
      <c r="U1125" s="51">
        <f t="shared" si="36"/>
        <v>2.7249034008789058E-2</v>
      </c>
      <c r="V1125" s="44"/>
    </row>
    <row r="1126" spans="1:22" ht="13.8" thickBot="1" x14ac:dyDescent="0.3">
      <c r="A1126" s="66">
        <v>2023</v>
      </c>
      <c r="B1126" s="66" t="s">
        <v>388</v>
      </c>
      <c r="C1126" s="66" t="s">
        <v>228</v>
      </c>
      <c r="D1126" s="67">
        <v>2218</v>
      </c>
      <c r="E1126" s="67">
        <v>2156</v>
      </c>
      <c r="F1126" s="67">
        <v>56</v>
      </c>
      <c r="G1126" s="67">
        <v>149</v>
      </c>
      <c r="H1126" s="67">
        <v>1899</v>
      </c>
      <c r="I1126" s="67">
        <v>20</v>
      </c>
      <c r="J1126" s="67">
        <v>88</v>
      </c>
      <c r="K1126" s="67">
        <v>32</v>
      </c>
      <c r="L1126" s="67">
        <v>7</v>
      </c>
      <c r="M1126" s="67">
        <v>1</v>
      </c>
      <c r="N1126" s="67">
        <v>12</v>
      </c>
      <c r="O1126" s="67">
        <v>3</v>
      </c>
      <c r="P1126" s="67">
        <v>53</v>
      </c>
      <c r="Q1126" s="67">
        <v>364</v>
      </c>
      <c r="R1126" s="66" t="s">
        <v>389</v>
      </c>
      <c r="S1126" s="68" t="s">
        <v>390</v>
      </c>
      <c r="T1126" s="50">
        <f t="shared" si="35"/>
        <v>2.4869295765269879</v>
      </c>
      <c r="U1126" s="51">
        <f t="shared" si="36"/>
        <v>2.5416420272105812E-2</v>
      </c>
      <c r="V1126" s="44"/>
    </row>
    <row r="1127" spans="1:22" x14ac:dyDescent="0.25">
      <c r="A1127" s="46">
        <v>2002</v>
      </c>
      <c r="B1127" s="46" t="s">
        <v>391</v>
      </c>
      <c r="C1127" s="46" t="s">
        <v>228</v>
      </c>
      <c r="D1127" s="48">
        <v>5165</v>
      </c>
      <c r="E1127" s="48">
        <v>4895</v>
      </c>
      <c r="F1127" s="48">
        <v>270</v>
      </c>
      <c r="G1127" s="48">
        <v>286</v>
      </c>
      <c r="H1127" s="48">
        <v>4421</v>
      </c>
      <c r="I1127" s="48">
        <v>40</v>
      </c>
      <c r="J1127" s="48">
        <v>148</v>
      </c>
      <c r="K1127" s="48">
        <v>156</v>
      </c>
      <c r="L1127" s="48">
        <v>38</v>
      </c>
      <c r="M1127" s="48">
        <v>7</v>
      </c>
      <c r="N1127" s="48">
        <v>7</v>
      </c>
      <c r="O1127" s="48">
        <v>62</v>
      </c>
      <c r="P1127" s="48">
        <v>67</v>
      </c>
      <c r="Q1127" s="48">
        <v>365</v>
      </c>
      <c r="R1127" s="46" t="s">
        <v>129</v>
      </c>
      <c r="S1127" s="49" t="s">
        <v>392</v>
      </c>
      <c r="T1127" s="50">
        <f t="shared" si="35"/>
        <v>1.7048368145978008</v>
      </c>
      <c r="U1127" s="51">
        <f t="shared" si="36"/>
        <v>8.4005834039306629E-2</v>
      </c>
      <c r="V1127" s="52">
        <f>IF(SLOPE(U1127:U1148,A1127:A1148)&gt;0,SLOPE(U1127:U1148,A1127:A1148),0)</f>
        <v>4.1219681782069353E-4</v>
      </c>
    </row>
    <row r="1128" spans="1:22" x14ac:dyDescent="0.25">
      <c r="A1128" s="47">
        <v>2003</v>
      </c>
      <c r="B1128" s="47" t="s">
        <v>391</v>
      </c>
      <c r="C1128" s="47" t="s">
        <v>228</v>
      </c>
      <c r="D1128" s="55">
        <v>5212</v>
      </c>
      <c r="E1128" s="55">
        <v>4957</v>
      </c>
      <c r="F1128" s="55">
        <v>255</v>
      </c>
      <c r="G1128" s="55">
        <v>297</v>
      </c>
      <c r="H1128" s="55">
        <v>4457</v>
      </c>
      <c r="I1128" s="55">
        <v>36</v>
      </c>
      <c r="J1128" s="55">
        <v>168</v>
      </c>
      <c r="K1128" s="55">
        <v>143</v>
      </c>
      <c r="L1128" s="55">
        <v>40</v>
      </c>
      <c r="M1128" s="55">
        <v>5</v>
      </c>
      <c r="N1128" s="55">
        <v>6</v>
      </c>
      <c r="O1128" s="55">
        <v>61</v>
      </c>
      <c r="P1128" s="55">
        <v>66</v>
      </c>
      <c r="Q1128" s="55">
        <v>365</v>
      </c>
      <c r="R1128" s="47" t="s">
        <v>129</v>
      </c>
      <c r="S1128" s="56" t="s">
        <v>392</v>
      </c>
      <c r="T1128" s="50">
        <f t="shared" si="35"/>
        <v>1.7212140778186276</v>
      </c>
      <c r="U1128" s="51">
        <f t="shared" si="36"/>
        <v>8.0101000146484372E-2</v>
      </c>
      <c r="V1128" s="44"/>
    </row>
    <row r="1129" spans="1:22" x14ac:dyDescent="0.25">
      <c r="A1129" s="47">
        <v>2004</v>
      </c>
      <c r="B1129" s="47" t="s">
        <v>391</v>
      </c>
      <c r="C1129" s="47" t="s">
        <v>228</v>
      </c>
      <c r="D1129" s="55">
        <v>5087</v>
      </c>
      <c r="E1129" s="55">
        <v>4806</v>
      </c>
      <c r="F1129" s="55">
        <v>282</v>
      </c>
      <c r="G1129" s="55">
        <v>263</v>
      </c>
      <c r="H1129" s="55">
        <v>4330</v>
      </c>
      <c r="I1129" s="55">
        <v>38</v>
      </c>
      <c r="J1129" s="55">
        <v>175</v>
      </c>
      <c r="K1129" s="55">
        <v>155</v>
      </c>
      <c r="L1129" s="55">
        <v>41</v>
      </c>
      <c r="M1129" s="55">
        <v>6</v>
      </c>
      <c r="N1129" s="55">
        <v>15</v>
      </c>
      <c r="O1129" s="55">
        <v>65</v>
      </c>
      <c r="P1129" s="55">
        <v>66</v>
      </c>
      <c r="Q1129" s="55">
        <v>355</v>
      </c>
      <c r="R1129" s="47" t="s">
        <v>129</v>
      </c>
      <c r="S1129" s="56" t="s">
        <v>392</v>
      </c>
      <c r="T1129" s="50">
        <f t="shared" si="35"/>
        <v>1.8446357153493462</v>
      </c>
      <c r="U1129" s="51">
        <f t="shared" si="36"/>
        <v>9.4934177090454083E-2</v>
      </c>
      <c r="V1129" s="44"/>
    </row>
    <row r="1130" spans="1:22" x14ac:dyDescent="0.25">
      <c r="A1130" s="47">
        <v>2005</v>
      </c>
      <c r="B1130" s="47" t="s">
        <v>391</v>
      </c>
      <c r="C1130" s="47" t="s">
        <v>228</v>
      </c>
      <c r="D1130" s="55">
        <v>5070</v>
      </c>
      <c r="E1130" s="55">
        <v>4799</v>
      </c>
      <c r="F1130" s="55">
        <v>271</v>
      </c>
      <c r="G1130" s="55">
        <v>258</v>
      </c>
      <c r="H1130" s="55">
        <v>4318</v>
      </c>
      <c r="I1130" s="55">
        <v>37</v>
      </c>
      <c r="J1130" s="55">
        <v>186</v>
      </c>
      <c r="K1130" s="55">
        <v>144</v>
      </c>
      <c r="L1130" s="55">
        <v>42</v>
      </c>
      <c r="M1130" s="55">
        <v>5</v>
      </c>
      <c r="N1130" s="55">
        <v>13</v>
      </c>
      <c r="O1130" s="55">
        <v>68</v>
      </c>
      <c r="P1130" s="55">
        <v>66</v>
      </c>
      <c r="Q1130" s="55">
        <v>365</v>
      </c>
      <c r="R1130" s="47" t="s">
        <v>129</v>
      </c>
      <c r="S1130" s="56" t="s">
        <v>392</v>
      </c>
      <c r="T1130" s="50">
        <f t="shared" si="35"/>
        <v>1.8488141856474036</v>
      </c>
      <c r="U1130" s="51">
        <f t="shared" si="36"/>
        <v>9.1437727586656442E-2</v>
      </c>
      <c r="V1130" s="44"/>
    </row>
    <row r="1131" spans="1:22" x14ac:dyDescent="0.25">
      <c r="A1131" s="47">
        <v>2006</v>
      </c>
      <c r="B1131" s="47" t="s">
        <v>391</v>
      </c>
      <c r="C1131" s="47" t="s">
        <v>228</v>
      </c>
      <c r="D1131" s="55">
        <v>5084</v>
      </c>
      <c r="E1131" s="55">
        <v>4809</v>
      </c>
      <c r="F1131" s="55">
        <v>275</v>
      </c>
      <c r="G1131" s="55">
        <v>258</v>
      </c>
      <c r="H1131" s="55">
        <v>4327</v>
      </c>
      <c r="I1131" s="55">
        <v>37</v>
      </c>
      <c r="J1131" s="55">
        <v>187</v>
      </c>
      <c r="K1131" s="55">
        <v>139</v>
      </c>
      <c r="L1131" s="55">
        <v>47</v>
      </c>
      <c r="M1131" s="55">
        <v>5</v>
      </c>
      <c r="N1131" s="55">
        <v>12</v>
      </c>
      <c r="O1131" s="55">
        <v>72</v>
      </c>
      <c r="P1131" s="55">
        <v>66</v>
      </c>
      <c r="Q1131" s="55">
        <v>365</v>
      </c>
      <c r="R1131" s="47" t="s">
        <v>129</v>
      </c>
      <c r="S1131" s="56" t="s">
        <v>392</v>
      </c>
      <c r="T1131" s="50">
        <f t="shared" si="35"/>
        <v>1.8862421120383526</v>
      </c>
      <c r="U1131" s="51">
        <f t="shared" si="36"/>
        <v>9.4665775997924806E-2</v>
      </c>
      <c r="V1131" s="44"/>
    </row>
    <row r="1132" spans="1:22" x14ac:dyDescent="0.25">
      <c r="A1132" s="59">
        <v>2007</v>
      </c>
      <c r="B1132" s="59" t="s">
        <v>391</v>
      </c>
      <c r="C1132" s="59" t="s">
        <v>228</v>
      </c>
      <c r="D1132" s="60">
        <v>5084</v>
      </c>
      <c r="E1132" s="60">
        <v>4845</v>
      </c>
      <c r="F1132" s="60">
        <v>239</v>
      </c>
      <c r="G1132" s="60">
        <v>144</v>
      </c>
      <c r="H1132" s="60">
        <v>4533</v>
      </c>
      <c r="I1132" s="60">
        <v>16</v>
      </c>
      <c r="J1132" s="60">
        <v>151</v>
      </c>
      <c r="K1132" s="60">
        <v>103</v>
      </c>
      <c r="L1132" s="60">
        <v>38</v>
      </c>
      <c r="M1132" s="60">
        <v>18</v>
      </c>
      <c r="N1132" s="60">
        <v>5</v>
      </c>
      <c r="O1132" s="60">
        <v>75</v>
      </c>
      <c r="P1132" s="60">
        <v>64</v>
      </c>
      <c r="Q1132" s="60">
        <v>347</v>
      </c>
      <c r="R1132" s="59" t="s">
        <v>129</v>
      </c>
      <c r="S1132" s="61" t="s">
        <v>392</v>
      </c>
      <c r="T1132" s="50">
        <f t="shared" si="35"/>
        <v>2.0340736242318251</v>
      </c>
      <c r="U1132" s="51">
        <f t="shared" si="36"/>
        <v>8.8721206304931619E-2</v>
      </c>
      <c r="V1132" s="44"/>
    </row>
    <row r="1133" spans="1:22" x14ac:dyDescent="0.25">
      <c r="A1133" s="47">
        <v>2008</v>
      </c>
      <c r="B1133" s="47" t="s">
        <v>391</v>
      </c>
      <c r="C1133" s="47" t="s">
        <v>228</v>
      </c>
      <c r="D1133" s="55">
        <v>4909</v>
      </c>
      <c r="E1133" s="55">
        <v>4678</v>
      </c>
      <c r="F1133" s="55">
        <v>231</v>
      </c>
      <c r="G1133" s="55">
        <v>133</v>
      </c>
      <c r="H1133" s="55">
        <v>4419</v>
      </c>
      <c r="I1133" s="55">
        <v>6</v>
      </c>
      <c r="J1133" s="55">
        <v>120</v>
      </c>
      <c r="K1133" s="55">
        <v>90</v>
      </c>
      <c r="L1133" s="55">
        <v>52</v>
      </c>
      <c r="M1133" s="55">
        <v>2</v>
      </c>
      <c r="N1133" s="55">
        <v>2</v>
      </c>
      <c r="O1133" s="55">
        <v>85</v>
      </c>
      <c r="P1133" s="55">
        <v>63</v>
      </c>
      <c r="Q1133" s="55">
        <v>366</v>
      </c>
      <c r="R1133" s="47" t="s">
        <v>129</v>
      </c>
      <c r="S1133" s="56" t="s">
        <v>392</v>
      </c>
      <c r="T1133" s="50">
        <f t="shared" si="35"/>
        <v>1.9218132567302493</v>
      </c>
      <c r="U1133" s="51">
        <f t="shared" si="36"/>
        <v>8.1018842370605484E-2</v>
      </c>
      <c r="V1133" s="44"/>
    </row>
    <row r="1134" spans="1:22" x14ac:dyDescent="0.25">
      <c r="A1134" s="59">
        <v>2009</v>
      </c>
      <c r="B1134" s="59" t="s">
        <v>391</v>
      </c>
      <c r="C1134" s="59" t="s">
        <v>228</v>
      </c>
      <c r="D1134" s="60">
        <v>5027</v>
      </c>
      <c r="E1134" s="60">
        <v>4779</v>
      </c>
      <c r="F1134" s="60">
        <v>248</v>
      </c>
      <c r="G1134" s="60">
        <v>124</v>
      </c>
      <c r="H1134" s="60">
        <v>4515</v>
      </c>
      <c r="I1134" s="60">
        <v>6</v>
      </c>
      <c r="J1134" s="60">
        <v>134</v>
      </c>
      <c r="K1134" s="60">
        <v>85</v>
      </c>
      <c r="L1134" s="60">
        <v>63</v>
      </c>
      <c r="M1134" s="60">
        <v>3</v>
      </c>
      <c r="N1134" s="60">
        <v>2</v>
      </c>
      <c r="O1134" s="60">
        <v>96</v>
      </c>
      <c r="P1134" s="60">
        <v>67</v>
      </c>
      <c r="Q1134" s="60">
        <v>365</v>
      </c>
      <c r="R1134" s="59" t="s">
        <v>129</v>
      </c>
      <c r="S1134" s="61" t="s">
        <v>392</v>
      </c>
      <c r="T1134" s="50">
        <f t="shared" si="35"/>
        <v>2.0335742138475776</v>
      </c>
      <c r="U1134" s="51">
        <f t="shared" si="36"/>
        <v>9.2039568918741363E-2</v>
      </c>
      <c r="V1134" s="44"/>
    </row>
    <row r="1135" spans="1:22" x14ac:dyDescent="0.25">
      <c r="A1135" s="47">
        <v>2010</v>
      </c>
      <c r="B1135" s="47" t="s">
        <v>391</v>
      </c>
      <c r="C1135" s="47" t="s">
        <v>228</v>
      </c>
      <c r="D1135" s="55">
        <v>4802</v>
      </c>
      <c r="E1135" s="55">
        <v>4573</v>
      </c>
      <c r="F1135" s="55">
        <v>229</v>
      </c>
      <c r="G1135" s="55">
        <v>115</v>
      </c>
      <c r="H1135" s="55">
        <v>4323</v>
      </c>
      <c r="I1135" s="55">
        <v>6</v>
      </c>
      <c r="J1135" s="55">
        <v>130</v>
      </c>
      <c r="K1135" s="55">
        <v>84</v>
      </c>
      <c r="L1135" s="55">
        <v>62</v>
      </c>
      <c r="M1135" s="55">
        <v>3</v>
      </c>
      <c r="N1135" s="55">
        <v>2</v>
      </c>
      <c r="O1135" s="55">
        <v>78</v>
      </c>
      <c r="P1135" s="55">
        <v>67</v>
      </c>
      <c r="Q1135" s="55">
        <v>365</v>
      </c>
      <c r="R1135" s="47" t="s">
        <v>129</v>
      </c>
      <c r="S1135" s="56" t="s">
        <v>392</v>
      </c>
      <c r="T1135" s="50">
        <f t="shared" si="35"/>
        <v>2.0505963534559219</v>
      </c>
      <c r="U1135" s="51">
        <f t="shared" si="36"/>
        <v>8.5699548101806605E-2</v>
      </c>
      <c r="V1135" s="44"/>
    </row>
    <row r="1136" spans="1:22" x14ac:dyDescent="0.25">
      <c r="A1136" s="47">
        <v>2011</v>
      </c>
      <c r="B1136" s="47" t="s">
        <v>391</v>
      </c>
      <c r="C1136" s="47" t="s">
        <v>228</v>
      </c>
      <c r="D1136" s="55">
        <v>5103</v>
      </c>
      <c r="E1136" s="55">
        <v>4805</v>
      </c>
      <c r="F1136" s="55">
        <v>298</v>
      </c>
      <c r="G1136" s="55">
        <v>212</v>
      </c>
      <c r="H1136" s="55">
        <v>4170</v>
      </c>
      <c r="I1136" s="55">
        <v>22</v>
      </c>
      <c r="J1136" s="55">
        <v>401</v>
      </c>
      <c r="K1136" s="55">
        <v>113</v>
      </c>
      <c r="L1136" s="55">
        <v>68</v>
      </c>
      <c r="M1136" s="55">
        <v>24</v>
      </c>
      <c r="N1136" s="55">
        <v>63</v>
      </c>
      <c r="O1136" s="55">
        <v>29</v>
      </c>
      <c r="P1136" s="55">
        <v>75</v>
      </c>
      <c r="Q1136" s="55">
        <v>365</v>
      </c>
      <c r="R1136" s="47" t="s">
        <v>129</v>
      </c>
      <c r="S1136" s="56" t="s">
        <v>392</v>
      </c>
      <c r="T1136" s="50">
        <f t="shared" si="35"/>
        <v>3.0766984953703695</v>
      </c>
      <c r="U1136" s="51">
        <f t="shared" si="36"/>
        <v>0.16732624767071755</v>
      </c>
      <c r="V1136" s="44"/>
    </row>
    <row r="1137" spans="1:22" x14ac:dyDescent="0.25">
      <c r="A1137" s="47">
        <v>2012</v>
      </c>
      <c r="B1137" s="47" t="s">
        <v>391</v>
      </c>
      <c r="C1137" s="47" t="s">
        <v>228</v>
      </c>
      <c r="D1137" s="55">
        <v>4884</v>
      </c>
      <c r="E1137" s="55">
        <v>4603</v>
      </c>
      <c r="F1137" s="55">
        <v>281</v>
      </c>
      <c r="G1137" s="55">
        <v>208</v>
      </c>
      <c r="H1137" s="55">
        <v>3957</v>
      </c>
      <c r="I1137" s="55">
        <v>25</v>
      </c>
      <c r="J1137" s="55">
        <v>413</v>
      </c>
      <c r="K1137" s="55">
        <v>107</v>
      </c>
      <c r="L1137" s="55">
        <v>53</v>
      </c>
      <c r="M1137" s="55">
        <v>29</v>
      </c>
      <c r="N1137" s="55">
        <v>69</v>
      </c>
      <c r="O1137" s="55">
        <v>24</v>
      </c>
      <c r="P1137" s="55">
        <v>84</v>
      </c>
      <c r="Q1137" s="55">
        <v>366</v>
      </c>
      <c r="R1137" s="47" t="s">
        <v>129</v>
      </c>
      <c r="S1137" s="56" t="s">
        <v>392</v>
      </c>
      <c r="T1137" s="50">
        <f t="shared" si="35"/>
        <v>3.2146031286361363</v>
      </c>
      <c r="U1137" s="51">
        <f t="shared" si="36"/>
        <v>0.16485288494428266</v>
      </c>
      <c r="V1137" s="44"/>
    </row>
    <row r="1138" spans="1:22" x14ac:dyDescent="0.25">
      <c r="A1138" s="47">
        <v>2013</v>
      </c>
      <c r="B1138" s="47" t="s">
        <v>391</v>
      </c>
      <c r="C1138" s="47" t="s">
        <v>228</v>
      </c>
      <c r="D1138" s="55">
        <v>4813</v>
      </c>
      <c r="E1138" s="55">
        <v>4544</v>
      </c>
      <c r="F1138" s="55">
        <v>268</v>
      </c>
      <c r="G1138" s="55">
        <v>182</v>
      </c>
      <c r="H1138" s="55">
        <v>4011</v>
      </c>
      <c r="I1138" s="55">
        <v>19</v>
      </c>
      <c r="J1138" s="55">
        <v>332</v>
      </c>
      <c r="K1138" s="55">
        <v>100</v>
      </c>
      <c r="L1138" s="55">
        <v>55</v>
      </c>
      <c r="M1138" s="55">
        <v>25</v>
      </c>
      <c r="N1138" s="55">
        <v>50</v>
      </c>
      <c r="O1138" s="55">
        <v>39</v>
      </c>
      <c r="P1138" s="55">
        <v>81</v>
      </c>
      <c r="Q1138" s="55">
        <v>365</v>
      </c>
      <c r="R1138" s="47" t="s">
        <v>129</v>
      </c>
      <c r="S1138" s="56" t="s">
        <v>392</v>
      </c>
      <c r="T1138" s="50">
        <f t="shared" si="35"/>
        <v>2.9638881481978974</v>
      </c>
      <c r="U1138" s="51">
        <f t="shared" si="36"/>
        <v>0.14496376932835917</v>
      </c>
      <c r="V1138" s="44"/>
    </row>
    <row r="1139" spans="1:22" x14ac:dyDescent="0.25">
      <c r="A1139" s="47">
        <v>2014</v>
      </c>
      <c r="B1139" s="47" t="s">
        <v>391</v>
      </c>
      <c r="C1139" s="47" t="s">
        <v>228</v>
      </c>
      <c r="D1139" s="55">
        <v>4965</v>
      </c>
      <c r="E1139" s="55">
        <v>4687</v>
      </c>
      <c r="F1139" s="55">
        <v>275</v>
      </c>
      <c r="G1139" s="55">
        <v>197</v>
      </c>
      <c r="H1139" s="55">
        <v>4121</v>
      </c>
      <c r="I1139" s="55">
        <v>20</v>
      </c>
      <c r="J1139" s="55">
        <v>348</v>
      </c>
      <c r="K1139" s="55">
        <v>102</v>
      </c>
      <c r="L1139" s="55">
        <v>57</v>
      </c>
      <c r="M1139" s="55">
        <v>23</v>
      </c>
      <c r="N1139" s="55">
        <v>51</v>
      </c>
      <c r="O1139" s="55">
        <v>42</v>
      </c>
      <c r="P1139" s="55">
        <v>75</v>
      </c>
      <c r="Q1139" s="55">
        <v>365</v>
      </c>
      <c r="R1139" s="47" t="s">
        <v>129</v>
      </c>
      <c r="S1139" s="56" t="s">
        <v>392</v>
      </c>
      <c r="T1139" s="50">
        <f t="shared" si="35"/>
        <v>2.9362827281605108</v>
      </c>
      <c r="U1139" s="51">
        <f t="shared" si="36"/>
        <v>0.14736468941955561</v>
      </c>
      <c r="V1139" s="44"/>
    </row>
    <row r="1140" spans="1:22" x14ac:dyDescent="0.25">
      <c r="A1140" s="59">
        <v>2015</v>
      </c>
      <c r="B1140" s="59" t="s">
        <v>391</v>
      </c>
      <c r="C1140" s="59" t="s">
        <v>228</v>
      </c>
      <c r="D1140" s="60">
        <v>4993</v>
      </c>
      <c r="E1140" s="60">
        <v>4731</v>
      </c>
      <c r="F1140" s="60">
        <v>258</v>
      </c>
      <c r="G1140" s="60">
        <v>125</v>
      </c>
      <c r="H1140" s="60">
        <v>4444</v>
      </c>
      <c r="I1140" s="60">
        <v>7</v>
      </c>
      <c r="J1140" s="60">
        <v>155</v>
      </c>
      <c r="K1140" s="60">
        <v>84</v>
      </c>
      <c r="L1140" s="60">
        <v>62</v>
      </c>
      <c r="M1140" s="60">
        <v>4</v>
      </c>
      <c r="N1140" s="60">
        <v>5</v>
      </c>
      <c r="O1140" s="60">
        <v>103</v>
      </c>
      <c r="P1140" s="60">
        <v>80</v>
      </c>
      <c r="Q1140" s="60">
        <v>365</v>
      </c>
      <c r="R1140" s="59" t="s">
        <v>129</v>
      </c>
      <c r="S1140" s="61" t="s">
        <v>392</v>
      </c>
      <c r="T1140" s="50">
        <f t="shared" si="35"/>
        <v>2.085304314665092</v>
      </c>
      <c r="U1140" s="51">
        <f t="shared" si="36"/>
        <v>9.8186553656005843E-2</v>
      </c>
      <c r="V1140" s="44"/>
    </row>
    <row r="1141" spans="1:22" x14ac:dyDescent="0.25">
      <c r="A1141" s="47">
        <v>2016</v>
      </c>
      <c r="B1141" s="47" t="s">
        <v>391</v>
      </c>
      <c r="C1141" s="47" t="s">
        <v>228</v>
      </c>
      <c r="D1141" s="55">
        <v>5085</v>
      </c>
      <c r="E1141" s="55">
        <v>4821</v>
      </c>
      <c r="F1141" s="55">
        <v>261</v>
      </c>
      <c r="G1141" s="55">
        <v>121</v>
      </c>
      <c r="H1141" s="55">
        <v>4528</v>
      </c>
      <c r="I1141" s="55">
        <v>9</v>
      </c>
      <c r="J1141" s="55">
        <v>163</v>
      </c>
      <c r="K1141" s="55">
        <v>100</v>
      </c>
      <c r="L1141" s="55">
        <v>60</v>
      </c>
      <c r="M1141" s="55">
        <v>9</v>
      </c>
      <c r="N1141" s="55">
        <v>15</v>
      </c>
      <c r="O1141" s="55">
        <v>77</v>
      </c>
      <c r="P1141" s="55">
        <v>63</v>
      </c>
      <c r="Q1141" s="55">
        <v>366</v>
      </c>
      <c r="R1141" s="47" t="s">
        <v>129</v>
      </c>
      <c r="S1141" s="56" t="s">
        <v>392</v>
      </c>
      <c r="T1141" s="50">
        <f t="shared" si="35"/>
        <v>2.2402062754430077</v>
      </c>
      <c r="U1141" s="51">
        <f t="shared" si="36"/>
        <v>0.10670662541503906</v>
      </c>
      <c r="V1141" s="44"/>
    </row>
    <row r="1142" spans="1:22" x14ac:dyDescent="0.25">
      <c r="A1142" s="47">
        <v>2017</v>
      </c>
      <c r="B1142" s="47" t="s">
        <v>391</v>
      </c>
      <c r="C1142" s="47" t="s">
        <v>228</v>
      </c>
      <c r="D1142" s="55">
        <v>5112</v>
      </c>
      <c r="E1142" s="55">
        <v>4831</v>
      </c>
      <c r="F1142" s="55">
        <v>278</v>
      </c>
      <c r="G1142" s="55">
        <v>129</v>
      </c>
      <c r="H1142" s="55">
        <v>4508</v>
      </c>
      <c r="I1142" s="55">
        <v>10</v>
      </c>
      <c r="J1142" s="55">
        <v>183</v>
      </c>
      <c r="K1142" s="55">
        <v>98</v>
      </c>
      <c r="L1142" s="55">
        <v>66</v>
      </c>
      <c r="M1142" s="55">
        <v>11</v>
      </c>
      <c r="N1142" s="55">
        <v>17</v>
      </c>
      <c r="O1142" s="55">
        <v>87</v>
      </c>
      <c r="P1142" s="55">
        <v>57</v>
      </c>
      <c r="Q1142" s="55">
        <v>365</v>
      </c>
      <c r="R1142" s="47" t="s">
        <v>129</v>
      </c>
      <c r="S1142" s="56" t="s">
        <v>392</v>
      </c>
      <c r="T1142" s="50">
        <f t="shared" si="35"/>
        <v>2.3169485659582216</v>
      </c>
      <c r="U1142" s="51">
        <f t="shared" si="36"/>
        <v>0.11755038549389038</v>
      </c>
      <c r="V1142" s="44"/>
    </row>
    <row r="1143" spans="1:22" x14ac:dyDescent="0.25">
      <c r="A1143" s="47">
        <v>2018</v>
      </c>
      <c r="B1143" s="47" t="s">
        <v>391</v>
      </c>
      <c r="C1143" s="47" t="s">
        <v>228</v>
      </c>
      <c r="D1143" s="55">
        <v>5185</v>
      </c>
      <c r="E1143" s="55">
        <v>4890</v>
      </c>
      <c r="F1143" s="55">
        <v>291</v>
      </c>
      <c r="G1143" s="55">
        <v>125</v>
      </c>
      <c r="H1143" s="55">
        <v>4591</v>
      </c>
      <c r="I1143" s="55">
        <v>9</v>
      </c>
      <c r="J1143" s="55">
        <v>164</v>
      </c>
      <c r="K1143" s="55">
        <v>98</v>
      </c>
      <c r="L1143" s="55">
        <v>72</v>
      </c>
      <c r="M1143" s="55">
        <v>9</v>
      </c>
      <c r="N1143" s="55">
        <v>8</v>
      </c>
      <c r="O1143" s="55">
        <v>104</v>
      </c>
      <c r="P1143" s="55">
        <v>79</v>
      </c>
      <c r="Q1143" s="55">
        <v>365</v>
      </c>
      <c r="R1143" s="47" t="s">
        <v>129</v>
      </c>
      <c r="S1143" s="56" t="s">
        <v>392</v>
      </c>
      <c r="T1143" s="50">
        <f t="shared" si="35"/>
        <v>2.1772876228253866</v>
      </c>
      <c r="U1143" s="51">
        <f t="shared" si="36"/>
        <v>0.11563030242919921</v>
      </c>
      <c r="V1143" s="44"/>
    </row>
    <row r="1144" spans="1:22" x14ac:dyDescent="0.25">
      <c r="A1144" s="47">
        <v>2019</v>
      </c>
      <c r="B1144" s="47" t="s">
        <v>391</v>
      </c>
      <c r="C1144" s="47" t="s">
        <v>228</v>
      </c>
      <c r="D1144" s="55">
        <v>5350</v>
      </c>
      <c r="E1144" s="55">
        <v>5054</v>
      </c>
      <c r="F1144" s="55">
        <v>292</v>
      </c>
      <c r="G1144" s="55">
        <v>145</v>
      </c>
      <c r="H1144" s="55">
        <v>4745</v>
      </c>
      <c r="I1144" s="55">
        <v>9</v>
      </c>
      <c r="J1144" s="55">
        <v>156</v>
      </c>
      <c r="K1144" s="55">
        <v>97</v>
      </c>
      <c r="L1144" s="55">
        <v>71</v>
      </c>
      <c r="M1144" s="55">
        <v>7</v>
      </c>
      <c r="N1144" s="55">
        <v>4</v>
      </c>
      <c r="O1144" s="55">
        <v>112</v>
      </c>
      <c r="P1144" s="55">
        <v>78</v>
      </c>
      <c r="Q1144" s="55">
        <v>273</v>
      </c>
      <c r="R1144" s="47" t="s">
        <v>129</v>
      </c>
      <c r="S1144" s="56" t="s">
        <v>392</v>
      </c>
      <c r="T1144" s="50">
        <f t="shared" si="35"/>
        <v>2.0900053987798008</v>
      </c>
      <c r="U1144" s="51">
        <f t="shared" si="36"/>
        <v>0.11137638770097559</v>
      </c>
      <c r="V1144" s="44"/>
    </row>
    <row r="1145" spans="1:22" x14ac:dyDescent="0.25">
      <c r="A1145" s="59">
        <v>2020</v>
      </c>
      <c r="B1145" s="59" t="s">
        <v>391</v>
      </c>
      <c r="C1145" s="59" t="s">
        <v>228</v>
      </c>
      <c r="D1145" s="60">
        <v>4229</v>
      </c>
      <c r="E1145" s="60">
        <v>4004</v>
      </c>
      <c r="F1145" s="60">
        <v>220</v>
      </c>
      <c r="G1145" s="60">
        <v>132</v>
      </c>
      <c r="H1145" s="60">
        <v>3542</v>
      </c>
      <c r="I1145" s="60">
        <v>23</v>
      </c>
      <c r="J1145" s="60">
        <v>306</v>
      </c>
      <c r="K1145" s="60">
        <v>79</v>
      </c>
      <c r="L1145" s="60">
        <v>42</v>
      </c>
      <c r="M1145" s="60">
        <v>2</v>
      </c>
      <c r="N1145" s="60">
        <v>8</v>
      </c>
      <c r="O1145" s="60">
        <v>89</v>
      </c>
      <c r="P1145" s="60">
        <v>71</v>
      </c>
      <c r="Q1145" s="60">
        <v>344</v>
      </c>
      <c r="R1145" s="59" t="s">
        <v>129</v>
      </c>
      <c r="S1145" s="61" t="s">
        <v>392</v>
      </c>
      <c r="T1145" s="50">
        <f t="shared" si="35"/>
        <v>2.0062177623401989</v>
      </c>
      <c r="U1145" s="51">
        <f t="shared" si="36"/>
        <v>8.0549643157958983E-2</v>
      </c>
      <c r="V1145" s="44"/>
    </row>
    <row r="1146" spans="1:22" x14ac:dyDescent="0.25">
      <c r="A1146" s="59">
        <v>2021</v>
      </c>
      <c r="B1146" s="59" t="s">
        <v>391</v>
      </c>
      <c r="C1146" s="59" t="s">
        <v>228</v>
      </c>
      <c r="D1146" s="60">
        <v>4796</v>
      </c>
      <c r="E1146" s="60">
        <v>4571</v>
      </c>
      <c r="F1146" s="60">
        <v>219</v>
      </c>
      <c r="G1146" s="60">
        <v>155</v>
      </c>
      <c r="H1146" s="60">
        <v>4046</v>
      </c>
      <c r="I1146" s="60">
        <v>29</v>
      </c>
      <c r="J1146" s="60">
        <v>341</v>
      </c>
      <c r="K1146" s="60">
        <v>80</v>
      </c>
      <c r="L1146" s="60">
        <v>38</v>
      </c>
      <c r="M1146" s="60">
        <v>1</v>
      </c>
      <c r="N1146" s="60">
        <v>5</v>
      </c>
      <c r="O1146" s="60">
        <v>95</v>
      </c>
      <c r="P1146" s="60">
        <v>70</v>
      </c>
      <c r="Q1146" s="60">
        <v>365</v>
      </c>
      <c r="R1146" s="59" t="s">
        <v>129</v>
      </c>
      <c r="S1146" s="61" t="s">
        <v>392</v>
      </c>
      <c r="T1146" s="50">
        <f t="shared" si="35"/>
        <v>1.8907928550406679</v>
      </c>
      <c r="U1146" s="51">
        <f t="shared" si="36"/>
        <v>7.5570263433837881E-2</v>
      </c>
      <c r="V1146" s="44"/>
    </row>
    <row r="1147" spans="1:22" x14ac:dyDescent="0.25">
      <c r="A1147" s="59">
        <v>2022</v>
      </c>
      <c r="B1147" s="59" t="s">
        <v>391</v>
      </c>
      <c r="C1147" s="59" t="s">
        <v>228</v>
      </c>
      <c r="D1147" s="60">
        <v>5484</v>
      </c>
      <c r="E1147" s="60">
        <v>5242</v>
      </c>
      <c r="F1147" s="60">
        <v>235</v>
      </c>
      <c r="G1147" s="60">
        <v>181</v>
      </c>
      <c r="H1147" s="60">
        <v>4637</v>
      </c>
      <c r="I1147" s="60">
        <v>38</v>
      </c>
      <c r="J1147" s="60">
        <v>387</v>
      </c>
      <c r="K1147" s="60">
        <v>70</v>
      </c>
      <c r="L1147" s="60">
        <v>46</v>
      </c>
      <c r="M1147" s="60">
        <v>2</v>
      </c>
      <c r="N1147" s="60">
        <v>8</v>
      </c>
      <c r="O1147" s="60">
        <v>109</v>
      </c>
      <c r="P1147" s="60">
        <v>69</v>
      </c>
      <c r="Q1147" s="60">
        <v>365</v>
      </c>
      <c r="R1147" s="59" t="s">
        <v>129</v>
      </c>
      <c r="S1147" s="61" t="s">
        <v>392</v>
      </c>
      <c r="T1147" s="50">
        <f t="shared" si="35"/>
        <v>2.0636803004488029</v>
      </c>
      <c r="U1147" s="51">
        <f t="shared" si="36"/>
        <v>8.8506088885498033E-2</v>
      </c>
      <c r="V1147" s="44"/>
    </row>
    <row r="1148" spans="1:22" ht="13.8" thickBot="1" x14ac:dyDescent="0.3">
      <c r="A1148" s="66">
        <v>2023</v>
      </c>
      <c r="B1148" s="66" t="s">
        <v>391</v>
      </c>
      <c r="C1148" s="66" t="s">
        <v>228</v>
      </c>
      <c r="D1148" s="67">
        <v>5611</v>
      </c>
      <c r="E1148" s="67">
        <v>5351</v>
      </c>
      <c r="F1148" s="67">
        <v>253</v>
      </c>
      <c r="G1148" s="67">
        <v>185</v>
      </c>
      <c r="H1148" s="67">
        <v>4730</v>
      </c>
      <c r="I1148" s="67">
        <v>28</v>
      </c>
      <c r="J1148" s="67">
        <v>409</v>
      </c>
      <c r="K1148" s="67">
        <v>81</v>
      </c>
      <c r="L1148" s="67">
        <v>45</v>
      </c>
      <c r="M1148" s="67">
        <v>2</v>
      </c>
      <c r="N1148" s="67">
        <v>6</v>
      </c>
      <c r="O1148" s="67">
        <v>119</v>
      </c>
      <c r="P1148" s="67">
        <v>69</v>
      </c>
      <c r="Q1148" s="67">
        <v>364</v>
      </c>
      <c r="R1148" s="66" t="s">
        <v>129</v>
      </c>
      <c r="S1148" s="68" t="s">
        <v>392</v>
      </c>
      <c r="T1148" s="50">
        <f t="shared" si="35"/>
        <v>1.9590940404597947</v>
      </c>
      <c r="U1148" s="51">
        <f t="shared" si="36"/>
        <v>9.0456269583129856E-2</v>
      </c>
      <c r="V1148" s="44"/>
    </row>
    <row r="1149" spans="1:22" x14ac:dyDescent="0.25">
      <c r="A1149" s="46">
        <v>2002</v>
      </c>
      <c r="B1149" s="46" t="s">
        <v>393</v>
      </c>
      <c r="C1149" s="46" t="s">
        <v>228</v>
      </c>
      <c r="D1149" s="48">
        <v>1730</v>
      </c>
      <c r="E1149" s="48">
        <v>1653</v>
      </c>
      <c r="F1149" s="48">
        <v>77</v>
      </c>
      <c r="G1149" s="48">
        <v>180</v>
      </c>
      <c r="H1149" s="48">
        <v>1419</v>
      </c>
      <c r="I1149" s="48">
        <v>10</v>
      </c>
      <c r="J1149" s="48">
        <v>45</v>
      </c>
      <c r="K1149" s="48">
        <v>45</v>
      </c>
      <c r="L1149" s="48">
        <v>15</v>
      </c>
      <c r="M1149" s="48">
        <v>1</v>
      </c>
      <c r="N1149" s="48">
        <v>4</v>
      </c>
      <c r="O1149" s="48">
        <v>13</v>
      </c>
      <c r="P1149" s="48">
        <v>57</v>
      </c>
      <c r="Q1149" s="48">
        <v>365</v>
      </c>
      <c r="R1149" s="46" t="s">
        <v>131</v>
      </c>
      <c r="S1149" s="49" t="s">
        <v>394</v>
      </c>
      <c r="T1149" s="50">
        <f t="shared" si="35"/>
        <v>1.8735887263371394</v>
      </c>
      <c r="U1149" s="51">
        <f t="shared" si="36"/>
        <v>2.6328605576852654E-2</v>
      </c>
      <c r="V1149" s="52">
        <f>IF(SLOPE(U1149:U1169,A1149:A1169)&gt;0,SLOPE(U1149:U1169,A1149:A1169),0)</f>
        <v>2.7273508208404981E-4</v>
      </c>
    </row>
    <row r="1150" spans="1:22" x14ac:dyDescent="0.25">
      <c r="A1150" s="47">
        <v>2003</v>
      </c>
      <c r="B1150" s="47" t="s">
        <v>393</v>
      </c>
      <c r="C1150" s="47" t="s">
        <v>228</v>
      </c>
      <c r="D1150" s="55">
        <v>2419</v>
      </c>
      <c r="E1150" s="55">
        <v>2305</v>
      </c>
      <c r="F1150" s="55">
        <v>115</v>
      </c>
      <c r="G1150" s="55">
        <v>219</v>
      </c>
      <c r="H1150" s="55">
        <v>1988</v>
      </c>
      <c r="I1150" s="55">
        <v>14</v>
      </c>
      <c r="J1150" s="55">
        <v>84</v>
      </c>
      <c r="K1150" s="55">
        <v>61</v>
      </c>
      <c r="L1150" s="55">
        <v>22</v>
      </c>
      <c r="M1150" s="55">
        <v>4</v>
      </c>
      <c r="N1150" s="55">
        <v>6</v>
      </c>
      <c r="O1150" s="55">
        <v>21</v>
      </c>
      <c r="P1150" s="55">
        <v>61</v>
      </c>
      <c r="Q1150" s="55">
        <v>365</v>
      </c>
      <c r="R1150" s="47" t="s">
        <v>131</v>
      </c>
      <c r="S1150" s="56" t="s">
        <v>394</v>
      </c>
      <c r="T1150" s="50">
        <f t="shared" si="35"/>
        <v>1.9988851125616778</v>
      </c>
      <c r="U1150" s="51">
        <f t="shared" si="36"/>
        <v>4.195160129988821E-2</v>
      </c>
      <c r="V1150" s="44"/>
    </row>
    <row r="1151" spans="1:22" x14ac:dyDescent="0.25">
      <c r="A1151" s="47">
        <v>2004</v>
      </c>
      <c r="B1151" s="47" t="s">
        <v>393</v>
      </c>
      <c r="C1151" s="47" t="s">
        <v>228</v>
      </c>
      <c r="D1151" s="55">
        <v>2489</v>
      </c>
      <c r="E1151" s="55">
        <v>2375</v>
      </c>
      <c r="F1151" s="55">
        <v>113</v>
      </c>
      <c r="G1151" s="55">
        <v>213</v>
      </c>
      <c r="H1151" s="55">
        <v>2060</v>
      </c>
      <c r="I1151" s="55">
        <v>14</v>
      </c>
      <c r="J1151" s="55">
        <v>88</v>
      </c>
      <c r="K1151" s="55">
        <v>58</v>
      </c>
      <c r="L1151" s="55">
        <v>23</v>
      </c>
      <c r="M1151" s="55">
        <v>5</v>
      </c>
      <c r="N1151" s="55">
        <v>7</v>
      </c>
      <c r="O1151" s="55">
        <v>21</v>
      </c>
      <c r="P1151" s="55">
        <v>62</v>
      </c>
      <c r="Q1151" s="55">
        <v>366</v>
      </c>
      <c r="R1151" s="47" t="s">
        <v>131</v>
      </c>
      <c r="S1151" s="56" t="s">
        <v>394</v>
      </c>
      <c r="T1151" s="50">
        <f t="shared" ref="T1151:T1214" si="37">K1151*$AE$2*$AH$2/SUM(K1151:O1151)+K1151*$AE$3*$AI$2/SUM(K1151:O1151)+$AH$7*L1151*$AH$4*$AE$4/SUM(K1151:O1151)+$AI$7*L1151*$AH$4*$AE$6/SUM(K1151:O1151)+$AJ$7*L1151*$AH$4*$AE$7/SUM(K1151:O1151)+$AK$7*L1151*$AH$4*$AE$9/SUM(K1151:O1151)+L1151*$AI$4*$AH$7*$AE$5/SUM(K1151:O1151)+L1151*$AI$4*$AE$8*$AJ$7/SUM(K1151:O1151)+M1151*$AH$4*$AE$10/SUM(K1151:O1151)+M1151*$AI$4*$AE$11/SUM(K1151:O1151)+N1151*$AH$4*$AE$12/SUM(K1151:O1151)+N1151*$AI$4*$AE$13/SUM(K1151:O1151)+O1151*$AE$17*$AK$17/SUM(K1151:O1151)+O1151*$AE$16*$AJ$17/SUM(K1151:O1151)+O1151*$AE$15*$AI$17/SUM(K1151:O1151)+O1151*$AE$14*$AH$17/SUM(K1151:O1151)</f>
        <v>2.1107832523814416</v>
      </c>
      <c r="U1151" s="51">
        <f t="shared" si="36"/>
        <v>4.3529627622236278E-2</v>
      </c>
      <c r="V1151" s="44"/>
    </row>
    <row r="1152" spans="1:22" x14ac:dyDescent="0.25">
      <c r="A1152" s="47">
        <v>2005</v>
      </c>
      <c r="B1152" s="47" t="s">
        <v>393</v>
      </c>
      <c r="C1152" s="47" t="s">
        <v>228</v>
      </c>
      <c r="D1152" s="55">
        <v>2613</v>
      </c>
      <c r="E1152" s="55">
        <v>2490</v>
      </c>
      <c r="F1152" s="55">
        <v>123</v>
      </c>
      <c r="G1152" s="55">
        <v>219</v>
      </c>
      <c r="H1152" s="55">
        <v>2161</v>
      </c>
      <c r="I1152" s="55">
        <v>15</v>
      </c>
      <c r="J1152" s="55">
        <v>94</v>
      </c>
      <c r="K1152" s="55">
        <v>64</v>
      </c>
      <c r="L1152" s="55">
        <v>27</v>
      </c>
      <c r="M1152" s="55">
        <v>5</v>
      </c>
      <c r="N1152" s="55">
        <v>8</v>
      </c>
      <c r="O1152" s="55">
        <v>19</v>
      </c>
      <c r="P1152" s="55">
        <v>63</v>
      </c>
      <c r="Q1152" s="55">
        <v>365</v>
      </c>
      <c r="R1152" s="47" t="s">
        <v>131</v>
      </c>
      <c r="S1152" s="56" t="s">
        <v>394</v>
      </c>
      <c r="T1152" s="50">
        <f t="shared" si="37"/>
        <v>2.1395477543032264</v>
      </c>
      <c r="U1152" s="51">
        <f t="shared" si="36"/>
        <v>4.8027498214721673E-2</v>
      </c>
      <c r="V1152" s="44"/>
    </row>
    <row r="1153" spans="1:22" x14ac:dyDescent="0.25">
      <c r="A1153" s="47">
        <v>2006</v>
      </c>
      <c r="B1153" s="47" t="s">
        <v>393</v>
      </c>
      <c r="C1153" s="47" t="s">
        <v>228</v>
      </c>
      <c r="D1153" s="55">
        <v>2682</v>
      </c>
      <c r="E1153" s="55">
        <v>2557</v>
      </c>
      <c r="F1153" s="55">
        <v>126</v>
      </c>
      <c r="G1153" s="55">
        <v>226</v>
      </c>
      <c r="H1153" s="55">
        <v>2209</v>
      </c>
      <c r="I1153" s="55">
        <v>16</v>
      </c>
      <c r="J1153" s="55">
        <v>106</v>
      </c>
      <c r="K1153" s="55">
        <v>61</v>
      </c>
      <c r="L1153" s="55">
        <v>30</v>
      </c>
      <c r="M1153" s="55">
        <v>6</v>
      </c>
      <c r="N1153" s="55">
        <v>9</v>
      </c>
      <c r="O1153" s="55">
        <v>19</v>
      </c>
      <c r="P1153" s="55">
        <v>63</v>
      </c>
      <c r="Q1153" s="55">
        <v>365</v>
      </c>
      <c r="R1153" s="47" t="s">
        <v>131</v>
      </c>
      <c r="S1153" s="56" t="s">
        <v>394</v>
      </c>
      <c r="T1153" s="50">
        <f t="shared" si="37"/>
        <v>2.2677917382812502</v>
      </c>
      <c r="U1153" s="51">
        <f t="shared" si="36"/>
        <v>5.2147871021777349E-2</v>
      </c>
      <c r="V1153" s="44"/>
    </row>
    <row r="1154" spans="1:22" x14ac:dyDescent="0.25">
      <c r="A1154" s="59">
        <v>2007</v>
      </c>
      <c r="B1154" s="59" t="s">
        <v>393</v>
      </c>
      <c r="C1154" s="59" t="s">
        <v>228</v>
      </c>
      <c r="D1154" s="60">
        <v>2836</v>
      </c>
      <c r="E1154" s="60">
        <v>2705</v>
      </c>
      <c r="F1154" s="60">
        <v>131</v>
      </c>
      <c r="G1154" s="60">
        <v>233</v>
      </c>
      <c r="H1154" s="60">
        <v>2339</v>
      </c>
      <c r="I1154" s="60">
        <v>17</v>
      </c>
      <c r="J1154" s="60">
        <v>115</v>
      </c>
      <c r="K1154" s="60">
        <v>60</v>
      </c>
      <c r="L1154" s="60">
        <v>33</v>
      </c>
      <c r="M1154" s="60">
        <v>5</v>
      </c>
      <c r="N1154" s="60">
        <v>9</v>
      </c>
      <c r="O1154" s="60">
        <v>24</v>
      </c>
      <c r="P1154" s="60">
        <v>63</v>
      </c>
      <c r="Q1154" s="60">
        <v>349</v>
      </c>
      <c r="R1154" s="59" t="s">
        <v>131</v>
      </c>
      <c r="S1154" s="61" t="s">
        <v>394</v>
      </c>
      <c r="T1154" s="50">
        <f t="shared" si="37"/>
        <v>2.2724249034619515</v>
      </c>
      <c r="U1154" s="51">
        <f t="shared" si="36"/>
        <v>5.4327998379516601E-2</v>
      </c>
      <c r="V1154" s="44"/>
    </row>
    <row r="1155" spans="1:22" x14ac:dyDescent="0.25">
      <c r="A1155" s="47">
        <v>2008</v>
      </c>
      <c r="B1155" s="47" t="s">
        <v>393</v>
      </c>
      <c r="C1155" s="47" t="s">
        <v>228</v>
      </c>
      <c r="D1155" s="55">
        <v>2814</v>
      </c>
      <c r="E1155" s="55">
        <v>2648</v>
      </c>
      <c r="F1155" s="55">
        <v>166</v>
      </c>
      <c r="G1155" s="55">
        <v>219</v>
      </c>
      <c r="H1155" s="55">
        <v>2284</v>
      </c>
      <c r="I1155" s="55">
        <v>18</v>
      </c>
      <c r="J1155" s="55">
        <v>127</v>
      </c>
      <c r="K1155" s="55">
        <v>72</v>
      </c>
      <c r="L1155" s="55">
        <v>41</v>
      </c>
      <c r="M1155" s="55">
        <v>6</v>
      </c>
      <c r="N1155" s="55">
        <v>12</v>
      </c>
      <c r="O1155" s="55">
        <v>35</v>
      </c>
      <c r="P1155" s="55">
        <v>62</v>
      </c>
      <c r="Q1155" s="55">
        <v>366</v>
      </c>
      <c r="R1155" s="47" t="s">
        <v>131</v>
      </c>
      <c r="S1155" s="56" t="s">
        <v>394</v>
      </c>
      <c r="T1155" s="50">
        <f t="shared" si="37"/>
        <v>2.2950977224326996</v>
      </c>
      <c r="U1155" s="51">
        <f t="shared" ref="U1155:U1218" si="38">0.000001*F1155*T1155*365*0.5</f>
        <v>6.9529985501098637E-2</v>
      </c>
      <c r="V1155" s="44"/>
    </row>
    <row r="1156" spans="1:22" x14ac:dyDescent="0.25">
      <c r="A1156" s="47">
        <v>2009</v>
      </c>
      <c r="B1156" s="47" t="s">
        <v>393</v>
      </c>
      <c r="C1156" s="47" t="s">
        <v>228</v>
      </c>
      <c r="D1156" s="55">
        <v>2955</v>
      </c>
      <c r="E1156" s="55">
        <v>2790</v>
      </c>
      <c r="F1156" s="55">
        <v>165</v>
      </c>
      <c r="G1156" s="55">
        <v>234</v>
      </c>
      <c r="H1156" s="55">
        <v>2397</v>
      </c>
      <c r="I1156" s="55">
        <v>23</v>
      </c>
      <c r="J1156" s="55">
        <v>137</v>
      </c>
      <c r="K1156" s="55">
        <v>72</v>
      </c>
      <c r="L1156" s="55">
        <v>39</v>
      </c>
      <c r="M1156" s="55">
        <v>7</v>
      </c>
      <c r="N1156" s="55">
        <v>14</v>
      </c>
      <c r="O1156" s="55">
        <v>32</v>
      </c>
      <c r="P1156" s="55">
        <v>62</v>
      </c>
      <c r="Q1156" s="55">
        <v>365</v>
      </c>
      <c r="R1156" s="47" t="s">
        <v>131</v>
      </c>
      <c r="S1156" s="56" t="s">
        <v>394</v>
      </c>
      <c r="T1156" s="50">
        <f t="shared" si="37"/>
        <v>2.3513926361828315</v>
      </c>
      <c r="U1156" s="51">
        <f t="shared" si="38"/>
        <v>7.0806310757055513E-2</v>
      </c>
      <c r="V1156" s="44"/>
    </row>
    <row r="1157" spans="1:22" x14ac:dyDescent="0.25">
      <c r="A1157" s="59">
        <v>2010</v>
      </c>
      <c r="B1157" s="59" t="s">
        <v>393</v>
      </c>
      <c r="C1157" s="59" t="s">
        <v>228</v>
      </c>
      <c r="D1157" s="60">
        <v>3054</v>
      </c>
      <c r="E1157" s="60">
        <v>2880</v>
      </c>
      <c r="F1157" s="60">
        <v>173</v>
      </c>
      <c r="G1157" s="60">
        <v>235</v>
      </c>
      <c r="H1157" s="60">
        <v>2464</v>
      </c>
      <c r="I1157" s="60">
        <v>21</v>
      </c>
      <c r="J1157" s="60">
        <v>159</v>
      </c>
      <c r="K1157" s="60">
        <v>77</v>
      </c>
      <c r="L1157" s="60">
        <v>42</v>
      </c>
      <c r="M1157" s="60">
        <v>7</v>
      </c>
      <c r="N1157" s="60">
        <v>13</v>
      </c>
      <c r="O1157" s="60">
        <v>34</v>
      </c>
      <c r="P1157" s="60">
        <v>62</v>
      </c>
      <c r="Q1157" s="60">
        <v>365</v>
      </c>
      <c r="R1157" s="59" t="s">
        <v>131</v>
      </c>
      <c r="S1157" s="61" t="s">
        <v>394</v>
      </c>
      <c r="T1157" s="50">
        <f t="shared" si="37"/>
        <v>2.3030090684835622</v>
      </c>
      <c r="U1157" s="51">
        <f t="shared" si="38"/>
        <v>7.2711753814697272E-2</v>
      </c>
      <c r="V1157" s="44"/>
    </row>
    <row r="1158" spans="1:22" x14ac:dyDescent="0.25">
      <c r="A1158" s="47">
        <v>2011</v>
      </c>
      <c r="B1158" s="47" t="s">
        <v>393</v>
      </c>
      <c r="C1158" s="47" t="s">
        <v>228</v>
      </c>
      <c r="D1158" s="55">
        <v>3107</v>
      </c>
      <c r="E1158" s="55">
        <v>2941</v>
      </c>
      <c r="F1158" s="55">
        <v>166</v>
      </c>
      <c r="G1158" s="55">
        <v>253</v>
      </c>
      <c r="H1158" s="55">
        <v>2499</v>
      </c>
      <c r="I1158" s="55">
        <v>22</v>
      </c>
      <c r="J1158" s="55">
        <v>167</v>
      </c>
      <c r="K1158" s="55">
        <v>72</v>
      </c>
      <c r="L1158" s="55">
        <v>41</v>
      </c>
      <c r="M1158" s="55">
        <v>7</v>
      </c>
      <c r="N1158" s="55">
        <v>12</v>
      </c>
      <c r="O1158" s="55">
        <v>34</v>
      </c>
      <c r="P1158" s="55">
        <v>68</v>
      </c>
      <c r="Q1158" s="55">
        <v>365</v>
      </c>
      <c r="R1158" s="47" t="s">
        <v>131</v>
      </c>
      <c r="S1158" s="56" t="s">
        <v>394</v>
      </c>
      <c r="T1158" s="50">
        <f t="shared" si="37"/>
        <v>2.3159461846409073</v>
      </c>
      <c r="U1158" s="51">
        <f t="shared" si="38"/>
        <v>7.0161589663696289E-2</v>
      </c>
      <c r="V1158" s="44"/>
    </row>
    <row r="1159" spans="1:22" x14ac:dyDescent="0.25">
      <c r="A1159" s="47">
        <v>2012</v>
      </c>
      <c r="B1159" s="47" t="s">
        <v>393</v>
      </c>
      <c r="C1159" s="47" t="s">
        <v>228</v>
      </c>
      <c r="D1159" s="55">
        <v>2967</v>
      </c>
      <c r="E1159" s="55">
        <v>2813</v>
      </c>
      <c r="F1159" s="55">
        <v>153</v>
      </c>
      <c r="G1159" s="55">
        <v>246</v>
      </c>
      <c r="H1159" s="55">
        <v>2393</v>
      </c>
      <c r="I1159" s="55">
        <v>22</v>
      </c>
      <c r="J1159" s="55">
        <v>152</v>
      </c>
      <c r="K1159" s="55">
        <v>66</v>
      </c>
      <c r="L1159" s="55">
        <v>35</v>
      </c>
      <c r="M1159" s="55">
        <v>8</v>
      </c>
      <c r="N1159" s="55">
        <v>11</v>
      </c>
      <c r="O1159" s="55">
        <v>33</v>
      </c>
      <c r="P1159" s="55">
        <v>77</v>
      </c>
      <c r="Q1159" s="55">
        <v>366</v>
      </c>
      <c r="R1159" s="47" t="s">
        <v>131</v>
      </c>
      <c r="S1159" s="56" t="s">
        <v>394</v>
      </c>
      <c r="T1159" s="50">
        <f t="shared" si="37"/>
        <v>2.3153145025914013</v>
      </c>
      <c r="U1159" s="51">
        <f t="shared" si="38"/>
        <v>6.4649369198608406E-2</v>
      </c>
      <c r="V1159" s="44"/>
    </row>
    <row r="1160" spans="1:22" x14ac:dyDescent="0.25">
      <c r="A1160" s="47">
        <v>2013</v>
      </c>
      <c r="B1160" s="47" t="s">
        <v>393</v>
      </c>
      <c r="C1160" s="47" t="s">
        <v>228</v>
      </c>
      <c r="D1160" s="55">
        <v>3012</v>
      </c>
      <c r="E1160" s="55">
        <v>2848</v>
      </c>
      <c r="F1160" s="55">
        <v>164</v>
      </c>
      <c r="G1160" s="55">
        <v>241</v>
      </c>
      <c r="H1160" s="55">
        <v>2428</v>
      </c>
      <c r="I1160" s="55">
        <v>22</v>
      </c>
      <c r="J1160" s="55">
        <v>158</v>
      </c>
      <c r="K1160" s="55">
        <v>72</v>
      </c>
      <c r="L1160" s="55">
        <v>40</v>
      </c>
      <c r="M1160" s="55">
        <v>7</v>
      </c>
      <c r="N1160" s="55">
        <v>12</v>
      </c>
      <c r="O1160" s="55">
        <v>33</v>
      </c>
      <c r="P1160" s="55">
        <v>74</v>
      </c>
      <c r="Q1160" s="55">
        <v>365</v>
      </c>
      <c r="R1160" s="47" t="s">
        <v>131</v>
      </c>
      <c r="S1160" s="56" t="s">
        <v>394</v>
      </c>
      <c r="T1160" s="50">
        <f t="shared" si="37"/>
        <v>2.3102573897198928</v>
      </c>
      <c r="U1160" s="51">
        <f t="shared" si="38"/>
        <v>6.9146003674316392E-2</v>
      </c>
      <c r="V1160" s="44"/>
    </row>
    <row r="1161" spans="1:22" x14ac:dyDescent="0.25">
      <c r="A1161" s="59">
        <v>2014</v>
      </c>
      <c r="B1161" s="59" t="s">
        <v>393</v>
      </c>
      <c r="C1161" s="59" t="s">
        <v>228</v>
      </c>
      <c r="D1161" s="60">
        <v>2974</v>
      </c>
      <c r="E1161" s="60">
        <v>2821</v>
      </c>
      <c r="F1161" s="60">
        <v>153</v>
      </c>
      <c r="G1161" s="60">
        <v>239</v>
      </c>
      <c r="H1161" s="60">
        <v>2405</v>
      </c>
      <c r="I1161" s="60">
        <v>21</v>
      </c>
      <c r="J1161" s="60">
        <v>156</v>
      </c>
      <c r="K1161" s="60">
        <v>65</v>
      </c>
      <c r="L1161" s="60">
        <v>37</v>
      </c>
      <c r="M1161" s="60">
        <v>6</v>
      </c>
      <c r="N1161" s="60">
        <v>11</v>
      </c>
      <c r="O1161" s="60">
        <v>33</v>
      </c>
      <c r="P1161" s="60">
        <v>67</v>
      </c>
      <c r="Q1161" s="60">
        <v>364</v>
      </c>
      <c r="R1161" s="59" t="s">
        <v>131</v>
      </c>
      <c r="S1161" s="61" t="s">
        <v>394</v>
      </c>
      <c r="T1161" s="50">
        <f t="shared" si="37"/>
        <v>2.3058543074758431</v>
      </c>
      <c r="U1161" s="51">
        <f t="shared" si="38"/>
        <v>6.438521690049423E-2</v>
      </c>
      <c r="V1161" s="44"/>
    </row>
    <row r="1162" spans="1:22" x14ac:dyDescent="0.25">
      <c r="A1162" s="47">
        <v>2015</v>
      </c>
      <c r="B1162" s="47" t="s">
        <v>393</v>
      </c>
      <c r="C1162" s="47" t="s">
        <v>228</v>
      </c>
      <c r="D1162" s="55">
        <v>3162</v>
      </c>
      <c r="E1162" s="55">
        <v>3001</v>
      </c>
      <c r="F1162" s="55">
        <v>161</v>
      </c>
      <c r="G1162" s="55">
        <v>244</v>
      </c>
      <c r="H1162" s="55">
        <v>2564</v>
      </c>
      <c r="I1162" s="55">
        <v>22</v>
      </c>
      <c r="J1162" s="55">
        <v>171</v>
      </c>
      <c r="K1162" s="55">
        <v>69</v>
      </c>
      <c r="L1162" s="55">
        <v>39</v>
      </c>
      <c r="M1162" s="55">
        <v>7</v>
      </c>
      <c r="N1162" s="55">
        <v>11</v>
      </c>
      <c r="O1162" s="55">
        <v>35</v>
      </c>
      <c r="P1162" s="55">
        <v>67</v>
      </c>
      <c r="Q1162" s="55">
        <v>365</v>
      </c>
      <c r="R1162" s="47" t="s">
        <v>131</v>
      </c>
      <c r="S1162" s="56" t="s">
        <v>394</v>
      </c>
      <c r="T1162" s="50">
        <f t="shared" si="37"/>
        <v>2.2987687351392667</v>
      </c>
      <c r="U1162" s="51">
        <f t="shared" si="38"/>
        <v>6.7543572360229495E-2</v>
      </c>
      <c r="V1162" s="44"/>
    </row>
    <row r="1163" spans="1:22" x14ac:dyDescent="0.25">
      <c r="A1163" s="47">
        <v>2016</v>
      </c>
      <c r="B1163" s="47" t="s">
        <v>393</v>
      </c>
      <c r="C1163" s="47" t="s">
        <v>228</v>
      </c>
      <c r="D1163" s="55">
        <v>3171</v>
      </c>
      <c r="E1163" s="55">
        <v>3015</v>
      </c>
      <c r="F1163" s="55">
        <v>156</v>
      </c>
      <c r="G1163" s="55">
        <v>247</v>
      </c>
      <c r="H1163" s="55">
        <v>2571</v>
      </c>
      <c r="I1163" s="55">
        <v>22</v>
      </c>
      <c r="J1163" s="55">
        <v>175</v>
      </c>
      <c r="K1163" s="55">
        <v>66</v>
      </c>
      <c r="L1163" s="55">
        <v>41</v>
      </c>
      <c r="M1163" s="55">
        <v>6</v>
      </c>
      <c r="N1163" s="55">
        <v>11</v>
      </c>
      <c r="O1163" s="55">
        <v>32</v>
      </c>
      <c r="P1163" s="55">
        <v>66</v>
      </c>
      <c r="Q1163" s="55">
        <v>366</v>
      </c>
      <c r="R1163" s="47" t="s">
        <v>131</v>
      </c>
      <c r="S1163" s="56" t="s">
        <v>394</v>
      </c>
      <c r="T1163" s="50">
        <f t="shared" si="37"/>
        <v>2.3372839120718147</v>
      </c>
      <c r="U1163" s="51">
        <f t="shared" si="38"/>
        <v>6.6542472976684558E-2</v>
      </c>
      <c r="V1163" s="44"/>
    </row>
    <row r="1164" spans="1:22" x14ac:dyDescent="0.25">
      <c r="A1164" s="47">
        <v>2017</v>
      </c>
      <c r="B1164" s="47" t="s">
        <v>393</v>
      </c>
      <c r="C1164" s="47" t="s">
        <v>228</v>
      </c>
      <c r="D1164" s="55">
        <v>3029</v>
      </c>
      <c r="E1164" s="55">
        <v>2880</v>
      </c>
      <c r="F1164" s="55">
        <v>149</v>
      </c>
      <c r="G1164" s="55">
        <v>236</v>
      </c>
      <c r="H1164" s="55">
        <v>2449</v>
      </c>
      <c r="I1164" s="55">
        <v>20</v>
      </c>
      <c r="J1164" s="55">
        <v>174</v>
      </c>
      <c r="K1164" s="55">
        <v>64</v>
      </c>
      <c r="L1164" s="55">
        <v>40</v>
      </c>
      <c r="M1164" s="55">
        <v>6</v>
      </c>
      <c r="N1164" s="55">
        <v>10</v>
      </c>
      <c r="O1164" s="55">
        <v>28</v>
      </c>
      <c r="P1164" s="55">
        <v>67</v>
      </c>
      <c r="Q1164" s="55">
        <v>365</v>
      </c>
      <c r="R1164" s="47" t="s">
        <v>131</v>
      </c>
      <c r="S1164" s="56" t="s">
        <v>394</v>
      </c>
      <c r="T1164" s="50">
        <f t="shared" si="37"/>
        <v>2.3372608741554055</v>
      </c>
      <c r="U1164" s="51">
        <f t="shared" si="38"/>
        <v>6.3555966320470864E-2</v>
      </c>
      <c r="V1164" s="44"/>
    </row>
    <row r="1165" spans="1:22" x14ac:dyDescent="0.25">
      <c r="A1165" s="59">
        <v>2018</v>
      </c>
      <c r="B1165" s="59" t="s">
        <v>393</v>
      </c>
      <c r="C1165" s="59" t="s">
        <v>228</v>
      </c>
      <c r="D1165" s="60">
        <v>2745</v>
      </c>
      <c r="E1165" s="60">
        <v>2612</v>
      </c>
      <c r="F1165" s="60">
        <v>133</v>
      </c>
      <c r="G1165" s="60">
        <v>169</v>
      </c>
      <c r="H1165" s="60">
        <v>2250</v>
      </c>
      <c r="I1165" s="60">
        <v>15</v>
      </c>
      <c r="J1165" s="60">
        <v>177</v>
      </c>
      <c r="K1165" s="60">
        <v>53</v>
      </c>
      <c r="L1165" s="60">
        <v>36</v>
      </c>
      <c r="M1165" s="60">
        <v>5</v>
      </c>
      <c r="N1165" s="60">
        <v>9</v>
      </c>
      <c r="O1165" s="60">
        <v>30</v>
      </c>
      <c r="P1165" s="60">
        <v>68</v>
      </c>
      <c r="Q1165" s="60">
        <v>121</v>
      </c>
      <c r="R1165" s="59" t="s">
        <v>131</v>
      </c>
      <c r="S1165" s="61" t="s">
        <v>394</v>
      </c>
      <c r="T1165" s="50">
        <f t="shared" si="37"/>
        <v>2.3615717883576126</v>
      </c>
      <c r="U1165" s="51">
        <f t="shared" si="38"/>
        <v>5.7321251232910153E-2</v>
      </c>
      <c r="V1165" s="44"/>
    </row>
    <row r="1166" spans="1:22" x14ac:dyDescent="0.25">
      <c r="A1166" s="59">
        <v>2020</v>
      </c>
      <c r="B1166" s="59" t="s">
        <v>393</v>
      </c>
      <c r="C1166" s="59" t="s">
        <v>228</v>
      </c>
      <c r="D1166" s="60">
        <v>2173</v>
      </c>
      <c r="E1166" s="60">
        <v>2023</v>
      </c>
      <c r="F1166" s="60">
        <v>86</v>
      </c>
      <c r="G1166" s="60">
        <v>114</v>
      </c>
      <c r="H1166" s="60">
        <v>1767</v>
      </c>
      <c r="I1166" s="60">
        <v>17</v>
      </c>
      <c r="J1166" s="60">
        <v>125</v>
      </c>
      <c r="K1166" s="60">
        <v>26</v>
      </c>
      <c r="L1166" s="60">
        <v>19</v>
      </c>
      <c r="M1166" s="60">
        <v>2</v>
      </c>
      <c r="N1166" s="60">
        <v>9</v>
      </c>
      <c r="O1166" s="60">
        <v>30</v>
      </c>
      <c r="P1166" s="60">
        <v>63</v>
      </c>
      <c r="Q1166" s="60">
        <v>344</v>
      </c>
      <c r="R1166" s="59" t="s">
        <v>131</v>
      </c>
      <c r="S1166" s="61" t="s">
        <v>394</v>
      </c>
      <c r="T1166" s="50">
        <f t="shared" si="37"/>
        <v>2.4687912626044692</v>
      </c>
      <c r="U1166" s="51">
        <f t="shared" si="38"/>
        <v>3.8747678866577137E-2</v>
      </c>
      <c r="V1166" s="44"/>
    </row>
    <row r="1167" spans="1:22" x14ac:dyDescent="0.25">
      <c r="A1167" s="59">
        <v>2021</v>
      </c>
      <c r="B1167" s="59" t="s">
        <v>393</v>
      </c>
      <c r="C1167" s="59" t="s">
        <v>228</v>
      </c>
      <c r="D1167" s="60">
        <v>2513</v>
      </c>
      <c r="E1167" s="60">
        <v>2400</v>
      </c>
      <c r="F1167" s="60">
        <v>104</v>
      </c>
      <c r="G1167" s="60">
        <v>130</v>
      </c>
      <c r="H1167" s="60">
        <v>2100</v>
      </c>
      <c r="I1167" s="60">
        <v>22</v>
      </c>
      <c r="J1167" s="60">
        <v>148</v>
      </c>
      <c r="K1167" s="60">
        <v>31</v>
      </c>
      <c r="L1167" s="60">
        <v>23</v>
      </c>
      <c r="M1167" s="60">
        <v>3</v>
      </c>
      <c r="N1167" s="60">
        <v>9</v>
      </c>
      <c r="O1167" s="60">
        <v>38</v>
      </c>
      <c r="P1167" s="60">
        <v>64</v>
      </c>
      <c r="Q1167" s="60">
        <v>365</v>
      </c>
      <c r="R1167" s="59" t="s">
        <v>131</v>
      </c>
      <c r="S1167" s="61" t="s">
        <v>394</v>
      </c>
      <c r="T1167" s="50">
        <f t="shared" si="37"/>
        <v>2.4136437870905949</v>
      </c>
      <c r="U1167" s="51">
        <f t="shared" si="38"/>
        <v>4.5810959078979488E-2</v>
      </c>
      <c r="V1167" s="44"/>
    </row>
    <row r="1168" spans="1:22" x14ac:dyDescent="0.25">
      <c r="A1168" s="59">
        <v>2022</v>
      </c>
      <c r="B1168" s="59" t="s">
        <v>393</v>
      </c>
      <c r="C1168" s="59" t="s">
        <v>228</v>
      </c>
      <c r="D1168" s="60">
        <v>3020</v>
      </c>
      <c r="E1168" s="60">
        <v>2898</v>
      </c>
      <c r="F1168" s="60">
        <v>112</v>
      </c>
      <c r="G1168" s="60">
        <v>151</v>
      </c>
      <c r="H1168" s="60">
        <v>2549</v>
      </c>
      <c r="I1168" s="60">
        <v>24</v>
      </c>
      <c r="J1168" s="60">
        <v>174</v>
      </c>
      <c r="K1168" s="60">
        <v>34</v>
      </c>
      <c r="L1168" s="60">
        <v>24</v>
      </c>
      <c r="M1168" s="60">
        <v>2</v>
      </c>
      <c r="N1168" s="60">
        <v>12</v>
      </c>
      <c r="O1168" s="60">
        <v>41</v>
      </c>
      <c r="P1168" s="60">
        <v>63</v>
      </c>
      <c r="Q1168" s="60">
        <v>365</v>
      </c>
      <c r="R1168" s="59" t="s">
        <v>131</v>
      </c>
      <c r="S1168" s="61" t="s">
        <v>394</v>
      </c>
      <c r="T1168" s="50">
        <f t="shared" si="37"/>
        <v>2.4407309527101768</v>
      </c>
      <c r="U1168" s="51">
        <f t="shared" si="38"/>
        <v>4.9888540673396015E-2</v>
      </c>
      <c r="V1168" s="44"/>
    </row>
    <row r="1169" spans="1:22" ht="13.8" thickBot="1" x14ac:dyDescent="0.3">
      <c r="A1169" s="66">
        <v>2023</v>
      </c>
      <c r="B1169" s="66" t="s">
        <v>393</v>
      </c>
      <c r="C1169" s="66" t="s">
        <v>228</v>
      </c>
      <c r="D1169" s="67">
        <v>2965</v>
      </c>
      <c r="E1169" s="67">
        <v>2851</v>
      </c>
      <c r="F1169" s="67">
        <v>104</v>
      </c>
      <c r="G1169" s="67">
        <v>153</v>
      </c>
      <c r="H1169" s="67">
        <v>2509</v>
      </c>
      <c r="I1169" s="67">
        <v>25</v>
      </c>
      <c r="J1169" s="67">
        <v>165</v>
      </c>
      <c r="K1169" s="67">
        <v>29</v>
      </c>
      <c r="L1169" s="67">
        <v>22</v>
      </c>
      <c r="M1169" s="67">
        <v>3</v>
      </c>
      <c r="N1169" s="67">
        <v>11</v>
      </c>
      <c r="O1169" s="67">
        <v>39</v>
      </c>
      <c r="P1169" s="67">
        <v>63</v>
      </c>
      <c r="Q1169" s="67">
        <v>364</v>
      </c>
      <c r="R1169" s="66" t="s">
        <v>131</v>
      </c>
      <c r="S1169" s="68" t="s">
        <v>394</v>
      </c>
      <c r="T1169" s="50">
        <f t="shared" si="37"/>
        <v>2.4973565908578728</v>
      </c>
      <c r="U1169" s="51">
        <f t="shared" si="38"/>
        <v>4.739982809448242E-2</v>
      </c>
      <c r="V1169" s="44"/>
    </row>
    <row r="1170" spans="1:22" x14ac:dyDescent="0.25">
      <c r="A1170" s="46">
        <v>2002</v>
      </c>
      <c r="B1170" s="46" t="s">
        <v>395</v>
      </c>
      <c r="C1170" s="46" t="s">
        <v>228</v>
      </c>
      <c r="D1170" s="48">
        <v>5379</v>
      </c>
      <c r="E1170" s="48">
        <v>5132</v>
      </c>
      <c r="F1170" s="48">
        <v>248</v>
      </c>
      <c r="G1170" s="48">
        <v>211</v>
      </c>
      <c r="H1170" s="48">
        <v>4775</v>
      </c>
      <c r="I1170" s="48">
        <v>28</v>
      </c>
      <c r="J1170" s="48">
        <v>118</v>
      </c>
      <c r="K1170" s="48">
        <v>136</v>
      </c>
      <c r="L1170" s="48">
        <v>47</v>
      </c>
      <c r="M1170" s="48">
        <v>5</v>
      </c>
      <c r="N1170" s="48">
        <v>8</v>
      </c>
      <c r="O1170" s="48">
        <v>52</v>
      </c>
      <c r="P1170" s="48">
        <v>67</v>
      </c>
      <c r="Q1170" s="48">
        <v>365</v>
      </c>
      <c r="R1170" s="46" t="s">
        <v>396</v>
      </c>
      <c r="S1170" s="49" t="s">
        <v>397</v>
      </c>
      <c r="T1170" s="50">
        <f t="shared" si="37"/>
        <v>1.8383251707015495</v>
      </c>
      <c r="U1170" s="51">
        <f t="shared" si="38"/>
        <v>8.3202597225952135E-2</v>
      </c>
      <c r="V1170" s="52">
        <f>IF(SLOPE(U1170:U1191,A1170:A1191)&gt;0,SLOPE(U1170:U1191,A1170:A1191),0)</f>
        <v>2.8757508605477132E-3</v>
      </c>
    </row>
    <row r="1171" spans="1:22" x14ac:dyDescent="0.25">
      <c r="A1171" s="47">
        <v>2003</v>
      </c>
      <c r="B1171" s="47" t="s">
        <v>395</v>
      </c>
      <c r="C1171" s="47" t="s">
        <v>228</v>
      </c>
      <c r="D1171" s="55">
        <v>5407</v>
      </c>
      <c r="E1171" s="55">
        <v>5155</v>
      </c>
      <c r="F1171" s="55">
        <v>252</v>
      </c>
      <c r="G1171" s="55">
        <v>179</v>
      </c>
      <c r="H1171" s="55">
        <v>4796</v>
      </c>
      <c r="I1171" s="55">
        <v>26</v>
      </c>
      <c r="J1171" s="55">
        <v>154</v>
      </c>
      <c r="K1171" s="55">
        <v>134</v>
      </c>
      <c r="L1171" s="55">
        <v>50</v>
      </c>
      <c r="M1171" s="55">
        <v>7</v>
      </c>
      <c r="N1171" s="55">
        <v>9</v>
      </c>
      <c r="O1171" s="55">
        <v>52</v>
      </c>
      <c r="P1171" s="55">
        <v>63</v>
      </c>
      <c r="Q1171" s="55">
        <v>365</v>
      </c>
      <c r="R1171" s="47" t="s">
        <v>396</v>
      </c>
      <c r="S1171" s="56" t="s">
        <v>397</v>
      </c>
      <c r="T1171" s="50">
        <f t="shared" si="37"/>
        <v>1.913776225740947</v>
      </c>
      <c r="U1171" s="51">
        <f t="shared" si="38"/>
        <v>8.8014568621826147E-2</v>
      </c>
      <c r="V1171" s="44"/>
    </row>
    <row r="1172" spans="1:22" x14ac:dyDescent="0.25">
      <c r="A1172" s="47">
        <v>2004</v>
      </c>
      <c r="B1172" s="47" t="s">
        <v>395</v>
      </c>
      <c r="C1172" s="47" t="s">
        <v>228</v>
      </c>
      <c r="D1172" s="55">
        <v>5606</v>
      </c>
      <c r="E1172" s="55">
        <v>5366</v>
      </c>
      <c r="F1172" s="55">
        <v>240</v>
      </c>
      <c r="G1172" s="55">
        <v>469</v>
      </c>
      <c r="H1172" s="55">
        <v>4715</v>
      </c>
      <c r="I1172" s="55">
        <v>24</v>
      </c>
      <c r="J1172" s="55">
        <v>158</v>
      </c>
      <c r="K1172" s="55">
        <v>117</v>
      </c>
      <c r="L1172" s="55">
        <v>47</v>
      </c>
      <c r="M1172" s="55">
        <v>6</v>
      </c>
      <c r="N1172" s="55">
        <v>9</v>
      </c>
      <c r="O1172" s="55">
        <v>61</v>
      </c>
      <c r="P1172" s="55">
        <v>63</v>
      </c>
      <c r="Q1172" s="55">
        <v>366</v>
      </c>
      <c r="R1172" s="47" t="s">
        <v>396</v>
      </c>
      <c r="S1172" s="56" t="s">
        <v>397</v>
      </c>
      <c r="T1172" s="50">
        <f t="shared" si="37"/>
        <v>1.9501928049723305</v>
      </c>
      <c r="U1172" s="51">
        <f t="shared" si="38"/>
        <v>8.5418444857788073E-2</v>
      </c>
      <c r="V1172" s="44"/>
    </row>
    <row r="1173" spans="1:22" x14ac:dyDescent="0.25">
      <c r="A1173" s="47">
        <v>2005</v>
      </c>
      <c r="B1173" s="47" t="s">
        <v>395</v>
      </c>
      <c r="C1173" s="47" t="s">
        <v>228</v>
      </c>
      <c r="D1173" s="55">
        <v>5740</v>
      </c>
      <c r="E1173" s="55">
        <v>5478</v>
      </c>
      <c r="F1173" s="55">
        <v>262</v>
      </c>
      <c r="G1173" s="55">
        <v>213</v>
      </c>
      <c r="H1173" s="55">
        <v>5056</v>
      </c>
      <c r="I1173" s="55">
        <v>24</v>
      </c>
      <c r="J1173" s="55">
        <v>186</v>
      </c>
      <c r="K1173" s="55">
        <v>123</v>
      </c>
      <c r="L1173" s="55">
        <v>58</v>
      </c>
      <c r="M1173" s="55">
        <v>6</v>
      </c>
      <c r="N1173" s="55">
        <v>11</v>
      </c>
      <c r="O1173" s="55">
        <v>64</v>
      </c>
      <c r="P1173" s="55">
        <v>67</v>
      </c>
      <c r="Q1173" s="55">
        <v>365</v>
      </c>
      <c r="R1173" s="47" t="s">
        <v>396</v>
      </c>
      <c r="S1173" s="56" t="s">
        <v>397</v>
      </c>
      <c r="T1173" s="50">
        <f t="shared" si="37"/>
        <v>2.0309708130814648</v>
      </c>
      <c r="U1173" s="51">
        <f t="shared" si="38"/>
        <v>9.7110869427490226E-2</v>
      </c>
      <c r="V1173" s="44"/>
    </row>
    <row r="1174" spans="1:22" x14ac:dyDescent="0.25">
      <c r="A1174" s="47">
        <v>2006</v>
      </c>
      <c r="B1174" s="47" t="s">
        <v>395</v>
      </c>
      <c r="C1174" s="47" t="s">
        <v>228</v>
      </c>
      <c r="D1174" s="55">
        <v>5886</v>
      </c>
      <c r="E1174" s="55">
        <v>5612</v>
      </c>
      <c r="F1174" s="55">
        <v>274</v>
      </c>
      <c r="G1174" s="55">
        <v>223</v>
      </c>
      <c r="H1174" s="55">
        <v>5174</v>
      </c>
      <c r="I1174" s="55">
        <v>26</v>
      </c>
      <c r="J1174" s="55">
        <v>189</v>
      </c>
      <c r="K1174" s="55">
        <v>127</v>
      </c>
      <c r="L1174" s="55">
        <v>55</v>
      </c>
      <c r="M1174" s="55">
        <v>6</v>
      </c>
      <c r="N1174" s="55">
        <v>15</v>
      </c>
      <c r="O1174" s="55">
        <v>69</v>
      </c>
      <c r="P1174" s="55">
        <v>68</v>
      </c>
      <c r="Q1174" s="55">
        <v>365</v>
      </c>
      <c r="R1174" s="47" t="s">
        <v>396</v>
      </c>
      <c r="S1174" s="56" t="s">
        <v>397</v>
      </c>
      <c r="T1174" s="50">
        <f t="shared" si="37"/>
        <v>2.0499300743551818</v>
      </c>
      <c r="U1174" s="51">
        <f t="shared" si="38"/>
        <v>0.10250675336813087</v>
      </c>
      <c r="V1174" s="44"/>
    </row>
    <row r="1175" spans="1:22" x14ac:dyDescent="0.25">
      <c r="A1175" s="59">
        <v>2007</v>
      </c>
      <c r="B1175" s="59" t="s">
        <v>395</v>
      </c>
      <c r="C1175" s="59" t="s">
        <v>228</v>
      </c>
      <c r="D1175" s="60">
        <v>6029</v>
      </c>
      <c r="E1175" s="60">
        <v>5758</v>
      </c>
      <c r="F1175" s="60">
        <v>270</v>
      </c>
      <c r="G1175" s="60">
        <v>221</v>
      </c>
      <c r="H1175" s="60">
        <v>5312</v>
      </c>
      <c r="I1175" s="60">
        <v>25</v>
      </c>
      <c r="J1175" s="60">
        <v>201</v>
      </c>
      <c r="K1175" s="60">
        <v>122</v>
      </c>
      <c r="L1175" s="60">
        <v>53</v>
      </c>
      <c r="M1175" s="60">
        <v>7</v>
      </c>
      <c r="N1175" s="60">
        <v>13</v>
      </c>
      <c r="O1175" s="60">
        <v>76</v>
      </c>
      <c r="P1175" s="60">
        <v>67</v>
      </c>
      <c r="Q1175" s="60">
        <v>349</v>
      </c>
      <c r="R1175" s="59" t="s">
        <v>396</v>
      </c>
      <c r="S1175" s="61" t="s">
        <v>397</v>
      </c>
      <c r="T1175" s="50">
        <f t="shared" si="37"/>
        <v>2.0348421329061925</v>
      </c>
      <c r="U1175" s="51">
        <f t="shared" si="38"/>
        <v>0.10026684609895264</v>
      </c>
      <c r="V1175" s="44"/>
    </row>
    <row r="1176" spans="1:22" x14ac:dyDescent="0.25">
      <c r="A1176" s="47">
        <v>2008</v>
      </c>
      <c r="B1176" s="47" t="s">
        <v>395</v>
      </c>
      <c r="C1176" s="47" t="s">
        <v>228</v>
      </c>
      <c r="D1176" s="55">
        <v>6040</v>
      </c>
      <c r="E1176" s="55">
        <v>5766</v>
      </c>
      <c r="F1176" s="55">
        <v>274</v>
      </c>
      <c r="G1176" s="55">
        <v>219</v>
      </c>
      <c r="H1176" s="55">
        <v>5322</v>
      </c>
      <c r="I1176" s="55">
        <v>23</v>
      </c>
      <c r="J1176" s="55">
        <v>202</v>
      </c>
      <c r="K1176" s="55">
        <v>121</v>
      </c>
      <c r="L1176" s="55">
        <v>56</v>
      </c>
      <c r="M1176" s="55">
        <v>6</v>
      </c>
      <c r="N1176" s="55">
        <v>13</v>
      </c>
      <c r="O1176" s="55">
        <v>78</v>
      </c>
      <c r="P1176" s="55">
        <v>67</v>
      </c>
      <c r="Q1176" s="55">
        <v>366</v>
      </c>
      <c r="R1176" s="47" t="s">
        <v>396</v>
      </c>
      <c r="S1176" s="56" t="s">
        <v>397</v>
      </c>
      <c r="T1176" s="50">
        <f t="shared" si="37"/>
        <v>2.0448582380531475</v>
      </c>
      <c r="U1176" s="51">
        <f t="shared" si="38"/>
        <v>0.10225313619384763</v>
      </c>
      <c r="V1176" s="44"/>
    </row>
    <row r="1177" spans="1:22" x14ac:dyDescent="0.25">
      <c r="A1177" s="47">
        <v>2009</v>
      </c>
      <c r="B1177" s="47" t="s">
        <v>395</v>
      </c>
      <c r="C1177" s="47" t="s">
        <v>228</v>
      </c>
      <c r="D1177" s="55">
        <v>6187</v>
      </c>
      <c r="E1177" s="55">
        <v>5899</v>
      </c>
      <c r="F1177" s="55">
        <v>287</v>
      </c>
      <c r="G1177" s="55">
        <v>311</v>
      </c>
      <c r="H1177" s="55">
        <v>5352</v>
      </c>
      <c r="I1177" s="55">
        <v>24</v>
      </c>
      <c r="J1177" s="55">
        <v>213</v>
      </c>
      <c r="K1177" s="55">
        <v>131</v>
      </c>
      <c r="L1177" s="55">
        <v>55</v>
      </c>
      <c r="M1177" s="55">
        <v>7</v>
      </c>
      <c r="N1177" s="55">
        <v>16</v>
      </c>
      <c r="O1177" s="55">
        <v>78</v>
      </c>
      <c r="P1177" s="55">
        <v>66</v>
      </c>
      <c r="Q1177" s="55">
        <v>365</v>
      </c>
      <c r="R1177" s="47" t="s">
        <v>396</v>
      </c>
      <c r="S1177" s="56" t="s">
        <v>397</v>
      </c>
      <c r="T1177" s="50">
        <f t="shared" si="37"/>
        <v>2.0498709670010342</v>
      </c>
      <c r="U1177" s="51">
        <f t="shared" si="38"/>
        <v>0.10736711657409667</v>
      </c>
      <c r="V1177" s="44"/>
    </row>
    <row r="1178" spans="1:22" x14ac:dyDescent="0.25">
      <c r="A1178" s="47">
        <v>2010</v>
      </c>
      <c r="B1178" s="47" t="s">
        <v>395</v>
      </c>
      <c r="C1178" s="47" t="s">
        <v>228</v>
      </c>
      <c r="D1178" s="55">
        <v>6328</v>
      </c>
      <c r="E1178" s="55">
        <v>6045</v>
      </c>
      <c r="F1178" s="55">
        <v>283</v>
      </c>
      <c r="G1178" s="55">
        <v>221</v>
      </c>
      <c r="H1178" s="55">
        <v>5558</v>
      </c>
      <c r="I1178" s="55">
        <v>24</v>
      </c>
      <c r="J1178" s="55">
        <v>241</v>
      </c>
      <c r="K1178" s="55">
        <v>121</v>
      </c>
      <c r="L1178" s="55">
        <v>56</v>
      </c>
      <c r="M1178" s="55">
        <v>8</v>
      </c>
      <c r="N1178" s="55">
        <v>15</v>
      </c>
      <c r="O1178" s="55">
        <v>83</v>
      </c>
      <c r="P1178" s="55">
        <v>67</v>
      </c>
      <c r="Q1178" s="55">
        <v>365</v>
      </c>
      <c r="R1178" s="47" t="s">
        <v>396</v>
      </c>
      <c r="S1178" s="56" t="s">
        <v>397</v>
      </c>
      <c r="T1178" s="50">
        <f t="shared" si="37"/>
        <v>2.0920199487908566</v>
      </c>
      <c r="U1178" s="51">
        <f t="shared" si="38"/>
        <v>0.10804760030517577</v>
      </c>
      <c r="V1178" s="44"/>
    </row>
    <row r="1179" spans="1:22" x14ac:dyDescent="0.25">
      <c r="A1179" s="47">
        <v>2011</v>
      </c>
      <c r="B1179" s="47" t="s">
        <v>395</v>
      </c>
      <c r="C1179" s="47" t="s">
        <v>228</v>
      </c>
      <c r="D1179" s="55">
        <v>6419</v>
      </c>
      <c r="E1179" s="55">
        <v>6112</v>
      </c>
      <c r="F1179" s="55">
        <v>307</v>
      </c>
      <c r="G1179" s="55">
        <v>218</v>
      </c>
      <c r="H1179" s="55">
        <v>5611</v>
      </c>
      <c r="I1179" s="55">
        <v>23</v>
      </c>
      <c r="J1179" s="55">
        <v>260</v>
      </c>
      <c r="K1179" s="55">
        <v>135</v>
      </c>
      <c r="L1179" s="55">
        <v>65</v>
      </c>
      <c r="M1179" s="55">
        <v>9</v>
      </c>
      <c r="N1179" s="55">
        <v>16</v>
      </c>
      <c r="O1179" s="55">
        <v>83</v>
      </c>
      <c r="P1179" s="55">
        <v>72</v>
      </c>
      <c r="Q1179" s="55">
        <v>365</v>
      </c>
      <c r="R1179" s="47" t="s">
        <v>396</v>
      </c>
      <c r="S1179" s="56" t="s">
        <v>397</v>
      </c>
      <c r="T1179" s="50">
        <f t="shared" si="37"/>
        <v>2.1063362141398638</v>
      </c>
      <c r="U1179" s="51">
        <f t="shared" si="38"/>
        <v>0.11801275223772122</v>
      </c>
      <c r="V1179" s="44"/>
    </row>
    <row r="1180" spans="1:22" x14ac:dyDescent="0.25">
      <c r="A1180" s="59">
        <v>2012</v>
      </c>
      <c r="B1180" s="59" t="s">
        <v>395</v>
      </c>
      <c r="C1180" s="59" t="s">
        <v>228</v>
      </c>
      <c r="D1180" s="60">
        <v>5389</v>
      </c>
      <c r="E1180" s="60">
        <v>5142</v>
      </c>
      <c r="F1180" s="60">
        <v>248</v>
      </c>
      <c r="G1180" s="60">
        <v>171</v>
      </c>
      <c r="H1180" s="60">
        <v>4670</v>
      </c>
      <c r="I1180" s="60">
        <v>18</v>
      </c>
      <c r="J1180" s="60">
        <v>283</v>
      </c>
      <c r="K1180" s="60">
        <v>101</v>
      </c>
      <c r="L1180" s="60">
        <v>52</v>
      </c>
      <c r="M1180" s="60">
        <v>8</v>
      </c>
      <c r="N1180" s="60">
        <v>32</v>
      </c>
      <c r="O1180" s="60">
        <v>55</v>
      </c>
      <c r="P1180" s="60">
        <v>82</v>
      </c>
      <c r="Q1180" s="60">
        <v>348</v>
      </c>
      <c r="R1180" s="59" t="s">
        <v>396</v>
      </c>
      <c r="S1180" s="61" t="s">
        <v>397</v>
      </c>
      <c r="T1180" s="50">
        <f t="shared" si="37"/>
        <v>2.4812195611769159</v>
      </c>
      <c r="U1180" s="51">
        <f t="shared" si="38"/>
        <v>0.11229999733886722</v>
      </c>
      <c r="V1180" s="44"/>
    </row>
    <row r="1181" spans="1:22" x14ac:dyDescent="0.25">
      <c r="A1181" s="47">
        <v>2013</v>
      </c>
      <c r="B1181" s="47" t="s">
        <v>395</v>
      </c>
      <c r="C1181" s="47" t="s">
        <v>228</v>
      </c>
      <c r="D1181" s="55">
        <v>6436</v>
      </c>
      <c r="E1181" s="55">
        <v>6149</v>
      </c>
      <c r="F1181" s="55">
        <v>287</v>
      </c>
      <c r="G1181" s="55">
        <v>174</v>
      </c>
      <c r="H1181" s="55">
        <v>5518</v>
      </c>
      <c r="I1181" s="55">
        <v>20</v>
      </c>
      <c r="J1181" s="55">
        <v>437</v>
      </c>
      <c r="K1181" s="55">
        <v>107</v>
      </c>
      <c r="L1181" s="55">
        <v>71</v>
      </c>
      <c r="M1181" s="55">
        <v>9</v>
      </c>
      <c r="N1181" s="55">
        <v>61</v>
      </c>
      <c r="O1181" s="55">
        <v>38</v>
      </c>
      <c r="P1181" s="55">
        <v>82</v>
      </c>
      <c r="Q1181" s="55">
        <v>365</v>
      </c>
      <c r="R1181" s="47" t="s">
        <v>396</v>
      </c>
      <c r="S1181" s="56" t="s">
        <v>397</v>
      </c>
      <c r="T1181" s="50">
        <f t="shared" si="37"/>
        <v>2.9556167325106526</v>
      </c>
      <c r="U1181" s="51">
        <f t="shared" si="38"/>
        <v>0.15480781540707669</v>
      </c>
      <c r="V1181" s="44"/>
    </row>
    <row r="1182" spans="1:22" x14ac:dyDescent="0.25">
      <c r="A1182" s="47">
        <v>2014</v>
      </c>
      <c r="B1182" s="47" t="s">
        <v>395</v>
      </c>
      <c r="C1182" s="47" t="s">
        <v>228</v>
      </c>
      <c r="D1182" s="55">
        <v>6511</v>
      </c>
      <c r="E1182" s="55">
        <v>6235</v>
      </c>
      <c r="F1182" s="55">
        <v>277</v>
      </c>
      <c r="G1182" s="55">
        <v>181</v>
      </c>
      <c r="H1182" s="55">
        <v>5584</v>
      </c>
      <c r="I1182" s="55">
        <v>20</v>
      </c>
      <c r="J1182" s="55">
        <v>449</v>
      </c>
      <c r="K1182" s="55">
        <v>104</v>
      </c>
      <c r="L1182" s="55">
        <v>65</v>
      </c>
      <c r="M1182" s="55">
        <v>8</v>
      </c>
      <c r="N1182" s="55">
        <v>58</v>
      </c>
      <c r="O1182" s="55">
        <v>41</v>
      </c>
      <c r="P1182" s="55">
        <v>75</v>
      </c>
      <c r="Q1182" s="55">
        <v>365</v>
      </c>
      <c r="R1182" s="47" t="s">
        <v>396</v>
      </c>
      <c r="S1182" s="56" t="s">
        <v>397</v>
      </c>
      <c r="T1182" s="50">
        <f t="shared" si="37"/>
        <v>2.9053298773281808</v>
      </c>
      <c r="U1182" s="51">
        <f t="shared" si="38"/>
        <v>0.14687168862363287</v>
      </c>
      <c r="V1182" s="44"/>
    </row>
    <row r="1183" spans="1:22" x14ac:dyDescent="0.25">
      <c r="A1183" s="47">
        <v>2015</v>
      </c>
      <c r="B1183" s="47" t="s">
        <v>395</v>
      </c>
      <c r="C1183" s="47" t="s">
        <v>228</v>
      </c>
      <c r="D1183" s="55">
        <v>6885</v>
      </c>
      <c r="E1183" s="55">
        <v>6578</v>
      </c>
      <c r="F1183" s="55">
        <v>307</v>
      </c>
      <c r="G1183" s="55">
        <v>185</v>
      </c>
      <c r="H1183" s="55">
        <v>5879</v>
      </c>
      <c r="I1183" s="55">
        <v>22</v>
      </c>
      <c r="J1183" s="55">
        <v>493</v>
      </c>
      <c r="K1183" s="55">
        <v>117</v>
      </c>
      <c r="L1183" s="55">
        <v>75</v>
      </c>
      <c r="M1183" s="55">
        <v>10</v>
      </c>
      <c r="N1183" s="55">
        <v>65</v>
      </c>
      <c r="O1183" s="55">
        <v>39</v>
      </c>
      <c r="P1183" s="55">
        <v>75</v>
      </c>
      <c r="Q1183" s="55">
        <v>365</v>
      </c>
      <c r="R1183" s="47" t="s">
        <v>396</v>
      </c>
      <c r="S1183" s="56" t="s">
        <v>397</v>
      </c>
      <c r="T1183" s="50">
        <f t="shared" si="37"/>
        <v>2.9416829387191075</v>
      </c>
      <c r="U1183" s="51">
        <f t="shared" si="38"/>
        <v>0.1648151408490848</v>
      </c>
      <c r="V1183" s="44"/>
    </row>
    <row r="1184" spans="1:22" x14ac:dyDescent="0.25">
      <c r="A1184" s="47">
        <v>2016</v>
      </c>
      <c r="B1184" s="47" t="s">
        <v>395</v>
      </c>
      <c r="C1184" s="47" t="s">
        <v>228</v>
      </c>
      <c r="D1184" s="55">
        <v>7094</v>
      </c>
      <c r="E1184" s="55">
        <v>6762</v>
      </c>
      <c r="F1184" s="55">
        <v>332</v>
      </c>
      <c r="G1184" s="55">
        <v>177</v>
      </c>
      <c r="H1184" s="55">
        <v>6011</v>
      </c>
      <c r="I1184" s="55">
        <v>23</v>
      </c>
      <c r="J1184" s="55">
        <v>551</v>
      </c>
      <c r="K1184" s="55">
        <v>128</v>
      </c>
      <c r="L1184" s="55">
        <v>88</v>
      </c>
      <c r="M1184" s="55">
        <v>11</v>
      </c>
      <c r="N1184" s="55">
        <v>70</v>
      </c>
      <c r="O1184" s="55">
        <v>36</v>
      </c>
      <c r="P1184" s="55">
        <v>74</v>
      </c>
      <c r="Q1184" s="55">
        <v>366</v>
      </c>
      <c r="R1184" s="47" t="s">
        <v>396</v>
      </c>
      <c r="S1184" s="56" t="s">
        <v>397</v>
      </c>
      <c r="T1184" s="50">
        <f t="shared" si="37"/>
        <v>2.9693807332723341</v>
      </c>
      <c r="U1184" s="51">
        <f t="shared" si="38"/>
        <v>0.17991477862897071</v>
      </c>
      <c r="V1184" s="44"/>
    </row>
    <row r="1185" spans="1:22" x14ac:dyDescent="0.25">
      <c r="A1185" s="47">
        <v>2017</v>
      </c>
      <c r="B1185" s="47" t="s">
        <v>395</v>
      </c>
      <c r="C1185" s="47" t="s">
        <v>228</v>
      </c>
      <c r="D1185" s="55">
        <v>7340</v>
      </c>
      <c r="E1185" s="55">
        <v>6980</v>
      </c>
      <c r="F1185" s="55">
        <v>360</v>
      </c>
      <c r="G1185" s="55">
        <v>194</v>
      </c>
      <c r="H1185" s="55">
        <v>6168</v>
      </c>
      <c r="I1185" s="55">
        <v>25</v>
      </c>
      <c r="J1185" s="55">
        <v>593</v>
      </c>
      <c r="K1185" s="55">
        <v>141</v>
      </c>
      <c r="L1185" s="55">
        <v>94</v>
      </c>
      <c r="M1185" s="55">
        <v>12</v>
      </c>
      <c r="N1185" s="55">
        <v>80</v>
      </c>
      <c r="O1185" s="55">
        <v>33</v>
      </c>
      <c r="P1185" s="55">
        <v>76</v>
      </c>
      <c r="Q1185" s="55">
        <v>365</v>
      </c>
      <c r="R1185" s="47" t="s">
        <v>396</v>
      </c>
      <c r="S1185" s="56" t="s">
        <v>397</v>
      </c>
      <c r="T1185" s="50">
        <f t="shared" si="37"/>
        <v>3.0094736395941832</v>
      </c>
      <c r="U1185" s="51">
        <f t="shared" si="38"/>
        <v>0.19772241812133784</v>
      </c>
      <c r="V1185" s="44"/>
    </row>
    <row r="1186" spans="1:22" x14ac:dyDescent="0.25">
      <c r="A1186" s="47">
        <v>2018</v>
      </c>
      <c r="B1186" s="47" t="s">
        <v>395</v>
      </c>
      <c r="C1186" s="47" t="s">
        <v>228</v>
      </c>
      <c r="D1186" s="55">
        <v>7499</v>
      </c>
      <c r="E1186" s="55">
        <v>7148</v>
      </c>
      <c r="F1186" s="55">
        <v>351</v>
      </c>
      <c r="G1186" s="55">
        <v>181</v>
      </c>
      <c r="H1186" s="55">
        <v>6322</v>
      </c>
      <c r="I1186" s="55">
        <v>24</v>
      </c>
      <c r="J1186" s="55">
        <v>621</v>
      </c>
      <c r="K1186" s="55">
        <v>136</v>
      </c>
      <c r="L1186" s="55">
        <v>93</v>
      </c>
      <c r="M1186" s="55">
        <v>12</v>
      </c>
      <c r="N1186" s="55">
        <v>84</v>
      </c>
      <c r="O1186" s="55">
        <v>26</v>
      </c>
      <c r="P1186" s="55">
        <v>74</v>
      </c>
      <c r="Q1186" s="55">
        <v>365</v>
      </c>
      <c r="R1186" s="47" t="s">
        <v>396</v>
      </c>
      <c r="S1186" s="56" t="s">
        <v>397</v>
      </c>
      <c r="T1186" s="50">
        <f t="shared" si="37"/>
        <v>3.0988513740039614</v>
      </c>
      <c r="U1186" s="51">
        <f t="shared" si="38"/>
        <v>0.19850467189025872</v>
      </c>
      <c r="V1186" s="44"/>
    </row>
    <row r="1187" spans="1:22" x14ac:dyDescent="0.25">
      <c r="A1187" s="59">
        <v>2019</v>
      </c>
      <c r="B1187" s="59" t="s">
        <v>395</v>
      </c>
      <c r="C1187" s="59" t="s">
        <v>228</v>
      </c>
      <c r="D1187" s="60">
        <v>7282</v>
      </c>
      <c r="E1187" s="60">
        <v>6914</v>
      </c>
      <c r="F1187" s="60">
        <v>368</v>
      </c>
      <c r="G1187" s="60">
        <v>114</v>
      </c>
      <c r="H1187" s="60">
        <v>6149</v>
      </c>
      <c r="I1187" s="60">
        <v>20</v>
      </c>
      <c r="J1187" s="60">
        <v>631</v>
      </c>
      <c r="K1187" s="60">
        <v>126</v>
      </c>
      <c r="L1187" s="60">
        <v>81</v>
      </c>
      <c r="M1187" s="60">
        <v>15</v>
      </c>
      <c r="N1187" s="60">
        <v>116</v>
      </c>
      <c r="O1187" s="60">
        <v>29</v>
      </c>
      <c r="P1187" s="60">
        <v>74</v>
      </c>
      <c r="Q1187" s="60">
        <v>115</v>
      </c>
      <c r="R1187" s="59" t="s">
        <v>396</v>
      </c>
      <c r="S1187" s="61" t="s">
        <v>397</v>
      </c>
      <c r="T1187" s="50">
        <f t="shared" si="37"/>
        <v>3.4124889471485433</v>
      </c>
      <c r="U1187" s="51">
        <f t="shared" si="38"/>
        <v>0.22918275769049617</v>
      </c>
      <c r="V1187" s="44"/>
    </row>
    <row r="1188" spans="1:22" x14ac:dyDescent="0.25">
      <c r="A1188" s="59">
        <v>2020</v>
      </c>
      <c r="B1188" s="59" t="s">
        <v>395</v>
      </c>
      <c r="C1188" s="59" t="s">
        <v>228</v>
      </c>
      <c r="D1188" s="60">
        <v>6021</v>
      </c>
      <c r="E1188" s="60">
        <v>5787</v>
      </c>
      <c r="F1188" s="60">
        <v>219</v>
      </c>
      <c r="G1188" s="60">
        <v>117</v>
      </c>
      <c r="H1188" s="60">
        <v>5247</v>
      </c>
      <c r="I1188" s="60">
        <v>33</v>
      </c>
      <c r="J1188" s="60">
        <v>389</v>
      </c>
      <c r="K1188" s="60">
        <v>67</v>
      </c>
      <c r="L1188" s="60">
        <v>57</v>
      </c>
      <c r="M1188" s="60">
        <v>2</v>
      </c>
      <c r="N1188" s="60">
        <v>11</v>
      </c>
      <c r="O1188" s="60">
        <v>83</v>
      </c>
      <c r="P1188" s="60">
        <v>71</v>
      </c>
      <c r="Q1188" s="60">
        <v>337</v>
      </c>
      <c r="R1188" s="59" t="s">
        <v>396</v>
      </c>
      <c r="S1188" s="61" t="s">
        <v>397</v>
      </c>
      <c r="T1188" s="50">
        <f t="shared" si="37"/>
        <v>2.2547939730557527</v>
      </c>
      <c r="U1188" s="51">
        <f t="shared" si="38"/>
        <v>9.0118478118105791E-2</v>
      </c>
      <c r="V1188" s="44"/>
    </row>
    <row r="1189" spans="1:22" x14ac:dyDescent="0.25">
      <c r="A1189" s="59">
        <v>2021</v>
      </c>
      <c r="B1189" s="59" t="s">
        <v>395</v>
      </c>
      <c r="C1189" s="59" t="s">
        <v>228</v>
      </c>
      <c r="D1189" s="60">
        <v>6846</v>
      </c>
      <c r="E1189" s="60">
        <v>6585</v>
      </c>
      <c r="F1189" s="60">
        <v>241</v>
      </c>
      <c r="G1189" s="60">
        <v>142</v>
      </c>
      <c r="H1189" s="60">
        <v>5944</v>
      </c>
      <c r="I1189" s="60">
        <v>38</v>
      </c>
      <c r="J1189" s="60">
        <v>461</v>
      </c>
      <c r="K1189" s="60">
        <v>60</v>
      </c>
      <c r="L1189" s="60">
        <v>67</v>
      </c>
      <c r="M1189" s="60">
        <v>2</v>
      </c>
      <c r="N1189" s="60">
        <v>11</v>
      </c>
      <c r="O1189" s="60">
        <v>101</v>
      </c>
      <c r="P1189" s="60">
        <v>70</v>
      </c>
      <c r="Q1189" s="60">
        <v>365</v>
      </c>
      <c r="R1189" s="59" t="s">
        <v>396</v>
      </c>
      <c r="S1189" s="61" t="s">
        <v>397</v>
      </c>
      <c r="T1189" s="50">
        <f t="shared" si="37"/>
        <v>2.3251091389636276</v>
      </c>
      <c r="U1189" s="51">
        <f t="shared" si="38"/>
        <v>0.10226411270446774</v>
      </c>
      <c r="V1189" s="44"/>
    </row>
    <row r="1190" spans="1:22" x14ac:dyDescent="0.25">
      <c r="A1190" s="59">
        <v>2022</v>
      </c>
      <c r="B1190" s="59" t="s">
        <v>395</v>
      </c>
      <c r="C1190" s="59" t="s">
        <v>228</v>
      </c>
      <c r="D1190" s="60">
        <v>7515</v>
      </c>
      <c r="E1190" s="60">
        <v>7269</v>
      </c>
      <c r="F1190" s="60">
        <v>228</v>
      </c>
      <c r="G1190" s="60">
        <v>155</v>
      </c>
      <c r="H1190" s="60">
        <v>6582</v>
      </c>
      <c r="I1190" s="60">
        <v>39</v>
      </c>
      <c r="J1190" s="60">
        <v>493</v>
      </c>
      <c r="K1190" s="60">
        <v>52</v>
      </c>
      <c r="L1190" s="60">
        <v>55</v>
      </c>
      <c r="M1190" s="60">
        <v>2</v>
      </c>
      <c r="N1190" s="60">
        <v>11</v>
      </c>
      <c r="O1190" s="60">
        <v>108</v>
      </c>
      <c r="P1190" s="60">
        <v>71</v>
      </c>
      <c r="Q1190" s="60">
        <v>364</v>
      </c>
      <c r="R1190" s="59" t="s">
        <v>396</v>
      </c>
      <c r="S1190" s="61" t="s">
        <v>397</v>
      </c>
      <c r="T1190" s="50">
        <f t="shared" si="37"/>
        <v>2.2854544816937361</v>
      </c>
      <c r="U1190" s="51">
        <f t="shared" si="38"/>
        <v>9.5097760983276353E-2</v>
      </c>
      <c r="V1190" s="44"/>
    </row>
    <row r="1191" spans="1:22" ht="13.8" thickBot="1" x14ac:dyDescent="0.3">
      <c r="A1191" s="66">
        <v>2023</v>
      </c>
      <c r="B1191" s="66" t="s">
        <v>395</v>
      </c>
      <c r="C1191" s="66" t="s">
        <v>228</v>
      </c>
      <c r="D1191" s="67">
        <v>7760</v>
      </c>
      <c r="E1191" s="67">
        <v>7506</v>
      </c>
      <c r="F1191" s="67">
        <v>235</v>
      </c>
      <c r="G1191" s="67">
        <v>165</v>
      </c>
      <c r="H1191" s="67">
        <v>6787</v>
      </c>
      <c r="I1191" s="67">
        <v>38</v>
      </c>
      <c r="J1191" s="67">
        <v>516</v>
      </c>
      <c r="K1191" s="67">
        <v>52</v>
      </c>
      <c r="L1191" s="67">
        <v>55</v>
      </c>
      <c r="M1191" s="67">
        <v>1</v>
      </c>
      <c r="N1191" s="67">
        <v>10</v>
      </c>
      <c r="O1191" s="67">
        <v>116</v>
      </c>
      <c r="P1191" s="67">
        <v>71</v>
      </c>
      <c r="Q1191" s="67">
        <v>347</v>
      </c>
      <c r="R1191" s="66" t="s">
        <v>396</v>
      </c>
      <c r="S1191" s="68" t="s">
        <v>397</v>
      </c>
      <c r="T1191" s="50">
        <f t="shared" si="37"/>
        <v>2.2392522358690572</v>
      </c>
      <c r="U1191" s="51">
        <f t="shared" si="38"/>
        <v>9.603593026583418E-2</v>
      </c>
      <c r="V1191" s="44"/>
    </row>
    <row r="1192" spans="1:22" x14ac:dyDescent="0.25">
      <c r="A1192" s="46">
        <v>2002</v>
      </c>
      <c r="B1192" s="46" t="s">
        <v>398</v>
      </c>
      <c r="C1192" s="46" t="s">
        <v>228</v>
      </c>
      <c r="D1192" s="48">
        <v>14579</v>
      </c>
      <c r="E1192" s="48">
        <v>13984</v>
      </c>
      <c r="F1192" s="48">
        <v>594</v>
      </c>
      <c r="G1192" s="48">
        <v>665</v>
      </c>
      <c r="H1192" s="48">
        <v>12880</v>
      </c>
      <c r="I1192" s="48">
        <v>99</v>
      </c>
      <c r="J1192" s="48">
        <v>340</v>
      </c>
      <c r="K1192" s="48">
        <v>266</v>
      </c>
      <c r="L1192" s="48">
        <v>89</v>
      </c>
      <c r="M1192" s="48">
        <v>25</v>
      </c>
      <c r="N1192" s="48">
        <v>66</v>
      </c>
      <c r="O1192" s="48">
        <v>147</v>
      </c>
      <c r="P1192" s="48">
        <v>46</v>
      </c>
      <c r="Q1192" s="48">
        <v>365</v>
      </c>
      <c r="R1192" s="46" t="s">
        <v>134</v>
      </c>
      <c r="S1192" s="49" t="s">
        <v>399</v>
      </c>
      <c r="T1192" s="50">
        <f t="shared" si="37"/>
        <v>2.2790620162474964</v>
      </c>
      <c r="U1192" s="51">
        <f t="shared" si="38"/>
        <v>0.24706171787130984</v>
      </c>
      <c r="V1192" s="52">
        <f>IF(SLOPE(U1192:U1213,A1192:A1213)&gt;0,SLOPE(U1192:U1213,A1192:A1213),0)</f>
        <v>0</v>
      </c>
    </row>
    <row r="1193" spans="1:22" x14ac:dyDescent="0.25">
      <c r="A1193" s="47">
        <v>2003</v>
      </c>
      <c r="B1193" s="47" t="s">
        <v>398</v>
      </c>
      <c r="C1193" s="47" t="s">
        <v>228</v>
      </c>
      <c r="D1193" s="55">
        <v>14637</v>
      </c>
      <c r="E1193" s="55">
        <v>14068</v>
      </c>
      <c r="F1193" s="55">
        <v>569</v>
      </c>
      <c r="G1193" s="55">
        <v>687</v>
      </c>
      <c r="H1193" s="55">
        <v>12901</v>
      </c>
      <c r="I1193" s="55">
        <v>93</v>
      </c>
      <c r="J1193" s="55">
        <v>387</v>
      </c>
      <c r="K1193" s="55">
        <v>243</v>
      </c>
      <c r="L1193" s="55">
        <v>90</v>
      </c>
      <c r="M1193" s="55">
        <v>24</v>
      </c>
      <c r="N1193" s="55">
        <v>63</v>
      </c>
      <c r="O1193" s="55">
        <v>150</v>
      </c>
      <c r="P1193" s="55">
        <v>46</v>
      </c>
      <c r="Q1193" s="55">
        <v>365</v>
      </c>
      <c r="R1193" s="47" t="s">
        <v>134</v>
      </c>
      <c r="S1193" s="56" t="s">
        <v>399</v>
      </c>
      <c r="T1193" s="50">
        <f t="shared" si="37"/>
        <v>2.3128405761718747</v>
      </c>
      <c r="U1193" s="51">
        <f t="shared" si="38"/>
        <v>0.24017114753112789</v>
      </c>
      <c r="V1193" s="44"/>
    </row>
    <row r="1194" spans="1:22" x14ac:dyDescent="0.25">
      <c r="A1194" s="47">
        <v>2004</v>
      </c>
      <c r="B1194" s="47" t="s">
        <v>398</v>
      </c>
      <c r="C1194" s="47" t="s">
        <v>228</v>
      </c>
      <c r="D1194" s="55">
        <v>10844</v>
      </c>
      <c r="E1194" s="55">
        <v>10378</v>
      </c>
      <c r="F1194" s="55">
        <v>466</v>
      </c>
      <c r="G1194" s="55">
        <v>333</v>
      </c>
      <c r="H1194" s="55">
        <v>9704</v>
      </c>
      <c r="I1194" s="55">
        <v>49</v>
      </c>
      <c r="J1194" s="55">
        <v>292</v>
      </c>
      <c r="K1194" s="55">
        <v>194</v>
      </c>
      <c r="L1194" s="55">
        <v>68</v>
      </c>
      <c r="M1194" s="55">
        <v>17</v>
      </c>
      <c r="N1194" s="55">
        <v>55</v>
      </c>
      <c r="O1194" s="55">
        <v>132</v>
      </c>
      <c r="P1194" s="55">
        <v>42</v>
      </c>
      <c r="Q1194" s="55">
        <v>366</v>
      </c>
      <c r="R1194" s="47" t="s">
        <v>134</v>
      </c>
      <c r="S1194" s="56" t="s">
        <v>399</v>
      </c>
      <c r="T1194" s="50">
        <f t="shared" si="37"/>
        <v>2.3121286966872314</v>
      </c>
      <c r="U1194" s="51">
        <f t="shared" si="38"/>
        <v>0.19663498500976562</v>
      </c>
      <c r="V1194" s="44"/>
    </row>
    <row r="1195" spans="1:22" x14ac:dyDescent="0.25">
      <c r="A1195" s="47">
        <v>2005</v>
      </c>
      <c r="B1195" s="47" t="s">
        <v>398</v>
      </c>
      <c r="C1195" s="47" t="s">
        <v>228</v>
      </c>
      <c r="D1195" s="55">
        <v>12786</v>
      </c>
      <c r="E1195" s="55">
        <v>12231</v>
      </c>
      <c r="F1195" s="55">
        <v>555</v>
      </c>
      <c r="G1195" s="55">
        <v>709</v>
      </c>
      <c r="H1195" s="55">
        <v>11007</v>
      </c>
      <c r="I1195" s="55">
        <v>83</v>
      </c>
      <c r="J1195" s="55">
        <v>433</v>
      </c>
      <c r="K1195" s="55">
        <v>228</v>
      </c>
      <c r="L1195" s="55">
        <v>90</v>
      </c>
      <c r="M1195" s="55">
        <v>20</v>
      </c>
      <c r="N1195" s="55">
        <v>59</v>
      </c>
      <c r="O1195" s="55">
        <v>158</v>
      </c>
      <c r="P1195" s="55">
        <v>38</v>
      </c>
      <c r="Q1195" s="55">
        <v>365</v>
      </c>
      <c r="R1195" s="47" t="s">
        <v>134</v>
      </c>
      <c r="S1195" s="56" t="s">
        <v>399</v>
      </c>
      <c r="T1195" s="50">
        <f t="shared" si="37"/>
        <v>2.2970856603673986</v>
      </c>
      <c r="U1195" s="51">
        <f t="shared" si="38"/>
        <v>0.23266606382446287</v>
      </c>
      <c r="V1195" s="44"/>
    </row>
    <row r="1196" spans="1:22" x14ac:dyDescent="0.25">
      <c r="A1196" s="47">
        <v>2006</v>
      </c>
      <c r="B1196" s="47" t="s">
        <v>398</v>
      </c>
      <c r="C1196" s="47" t="s">
        <v>228</v>
      </c>
      <c r="D1196" s="55">
        <v>13844</v>
      </c>
      <c r="E1196" s="55">
        <v>13257</v>
      </c>
      <c r="F1196" s="55">
        <v>587</v>
      </c>
      <c r="G1196" s="55">
        <v>626</v>
      </c>
      <c r="H1196" s="55">
        <v>12055</v>
      </c>
      <c r="I1196" s="55">
        <v>80</v>
      </c>
      <c r="J1196" s="55">
        <v>496</v>
      </c>
      <c r="K1196" s="55">
        <v>249</v>
      </c>
      <c r="L1196" s="55">
        <v>91</v>
      </c>
      <c r="M1196" s="55">
        <v>21</v>
      </c>
      <c r="N1196" s="55">
        <v>62</v>
      </c>
      <c r="O1196" s="55">
        <v>164</v>
      </c>
      <c r="P1196" s="55">
        <v>37</v>
      </c>
      <c r="Q1196" s="55">
        <v>365</v>
      </c>
      <c r="R1196" s="47" t="s">
        <v>134</v>
      </c>
      <c r="S1196" s="56" t="s">
        <v>399</v>
      </c>
      <c r="T1196" s="50">
        <f t="shared" si="37"/>
        <v>2.2658911569520601</v>
      </c>
      <c r="U1196" s="51">
        <f t="shared" si="38"/>
        <v>0.24273925491638182</v>
      </c>
      <c r="V1196" s="44"/>
    </row>
    <row r="1197" spans="1:22" x14ac:dyDescent="0.25">
      <c r="A1197" s="59">
        <v>2007</v>
      </c>
      <c r="B1197" s="59" t="s">
        <v>398</v>
      </c>
      <c r="C1197" s="59" t="s">
        <v>228</v>
      </c>
      <c r="D1197" s="60">
        <v>14145</v>
      </c>
      <c r="E1197" s="60">
        <v>13553</v>
      </c>
      <c r="F1197" s="60">
        <v>593</v>
      </c>
      <c r="G1197" s="60">
        <v>661</v>
      </c>
      <c r="H1197" s="60">
        <v>12253</v>
      </c>
      <c r="I1197" s="60">
        <v>79</v>
      </c>
      <c r="J1197" s="60">
        <v>560</v>
      </c>
      <c r="K1197" s="60">
        <v>244</v>
      </c>
      <c r="L1197" s="60">
        <v>107</v>
      </c>
      <c r="M1197" s="60">
        <v>20</v>
      </c>
      <c r="N1197" s="60">
        <v>59</v>
      </c>
      <c r="O1197" s="60">
        <v>162</v>
      </c>
      <c r="P1197" s="60">
        <v>36</v>
      </c>
      <c r="Q1197" s="60">
        <v>349</v>
      </c>
      <c r="R1197" s="59" t="s">
        <v>134</v>
      </c>
      <c r="S1197" s="61" t="s">
        <v>399</v>
      </c>
      <c r="T1197" s="50">
        <f t="shared" si="37"/>
        <v>2.2958956393680054</v>
      </c>
      <c r="U1197" s="51">
        <f t="shared" si="38"/>
        <v>0.24846756583150398</v>
      </c>
      <c r="V1197" s="44"/>
    </row>
    <row r="1198" spans="1:22" x14ac:dyDescent="0.25">
      <c r="A1198" s="47">
        <v>2008</v>
      </c>
      <c r="B1198" s="47" t="s">
        <v>398</v>
      </c>
      <c r="C1198" s="47" t="s">
        <v>228</v>
      </c>
      <c r="D1198" s="55">
        <v>13418</v>
      </c>
      <c r="E1198" s="55">
        <v>12849</v>
      </c>
      <c r="F1198" s="55">
        <v>569</v>
      </c>
      <c r="G1198" s="55">
        <v>588</v>
      </c>
      <c r="H1198" s="55">
        <v>11623</v>
      </c>
      <c r="I1198" s="55">
        <v>76</v>
      </c>
      <c r="J1198" s="55">
        <v>562</v>
      </c>
      <c r="K1198" s="55">
        <v>228</v>
      </c>
      <c r="L1198" s="55">
        <v>114</v>
      </c>
      <c r="M1198" s="55">
        <v>20</v>
      </c>
      <c r="N1198" s="55">
        <v>53</v>
      </c>
      <c r="O1198" s="55">
        <v>155</v>
      </c>
      <c r="P1198" s="55">
        <v>37</v>
      </c>
      <c r="Q1198" s="55">
        <v>366</v>
      </c>
      <c r="R1198" s="47" t="s">
        <v>134</v>
      </c>
      <c r="S1198" s="56" t="s">
        <v>399</v>
      </c>
      <c r="T1198" s="50">
        <f t="shared" si="37"/>
        <v>2.3214441174958882</v>
      </c>
      <c r="U1198" s="51">
        <f t="shared" si="38"/>
        <v>0.24106456077106675</v>
      </c>
      <c r="V1198" s="44"/>
    </row>
    <row r="1199" spans="1:22" x14ac:dyDescent="0.25">
      <c r="A1199" s="47">
        <v>2009</v>
      </c>
      <c r="B1199" s="47" t="s">
        <v>398</v>
      </c>
      <c r="C1199" s="47" t="s">
        <v>228</v>
      </c>
      <c r="D1199" s="55">
        <v>13644</v>
      </c>
      <c r="E1199" s="55">
        <v>13090</v>
      </c>
      <c r="F1199" s="55">
        <v>554</v>
      </c>
      <c r="G1199" s="55">
        <v>592</v>
      </c>
      <c r="H1199" s="55">
        <v>11861</v>
      </c>
      <c r="I1199" s="55">
        <v>74</v>
      </c>
      <c r="J1199" s="55">
        <v>562</v>
      </c>
      <c r="K1199" s="55">
        <v>217</v>
      </c>
      <c r="L1199" s="55">
        <v>99</v>
      </c>
      <c r="M1199" s="55">
        <v>18</v>
      </c>
      <c r="N1199" s="55">
        <v>44</v>
      </c>
      <c r="O1199" s="55">
        <v>176</v>
      </c>
      <c r="P1199" s="55">
        <v>37</v>
      </c>
      <c r="Q1199" s="55">
        <v>365</v>
      </c>
      <c r="R1199" s="47" t="s">
        <v>134</v>
      </c>
      <c r="S1199" s="56" t="s">
        <v>399</v>
      </c>
      <c r="T1199" s="50">
        <f t="shared" si="37"/>
        <v>2.219022571549949</v>
      </c>
      <c r="U1199" s="51">
        <f t="shared" si="38"/>
        <v>0.22435427709655759</v>
      </c>
      <c r="V1199" s="44"/>
    </row>
    <row r="1200" spans="1:22" x14ac:dyDescent="0.25">
      <c r="A1200" s="47">
        <v>2010</v>
      </c>
      <c r="B1200" s="47" t="s">
        <v>398</v>
      </c>
      <c r="C1200" s="47" t="s">
        <v>228</v>
      </c>
      <c r="D1200" s="55">
        <v>13981</v>
      </c>
      <c r="E1200" s="55">
        <v>13379</v>
      </c>
      <c r="F1200" s="55">
        <v>602</v>
      </c>
      <c r="G1200" s="55">
        <v>553</v>
      </c>
      <c r="H1200" s="55">
        <v>12157</v>
      </c>
      <c r="I1200" s="55">
        <v>78</v>
      </c>
      <c r="J1200" s="55">
        <v>592</v>
      </c>
      <c r="K1200" s="55">
        <v>240</v>
      </c>
      <c r="L1200" s="55">
        <v>110</v>
      </c>
      <c r="M1200" s="55">
        <v>17</v>
      </c>
      <c r="N1200" s="55">
        <v>50</v>
      </c>
      <c r="O1200" s="55">
        <v>185</v>
      </c>
      <c r="P1200" s="55">
        <v>36</v>
      </c>
      <c r="Q1200" s="55">
        <v>365</v>
      </c>
      <c r="R1200" s="47" t="s">
        <v>134</v>
      </c>
      <c r="S1200" s="56" t="s">
        <v>399</v>
      </c>
      <c r="T1200" s="50">
        <f t="shared" si="37"/>
        <v>2.2213451296784155</v>
      </c>
      <c r="U1200" s="51">
        <f t="shared" si="38"/>
        <v>0.24404808267211911</v>
      </c>
      <c r="V1200" s="44"/>
    </row>
    <row r="1201" spans="1:22" x14ac:dyDescent="0.25">
      <c r="A1201" s="47">
        <v>2011</v>
      </c>
      <c r="B1201" s="47" t="s">
        <v>398</v>
      </c>
      <c r="C1201" s="47" t="s">
        <v>228</v>
      </c>
      <c r="D1201" s="55">
        <v>14146</v>
      </c>
      <c r="E1201" s="55">
        <v>13489</v>
      </c>
      <c r="F1201" s="55">
        <v>657</v>
      </c>
      <c r="G1201" s="55">
        <v>610</v>
      </c>
      <c r="H1201" s="55">
        <v>12157</v>
      </c>
      <c r="I1201" s="55">
        <v>81</v>
      </c>
      <c r="J1201" s="55">
        <v>641</v>
      </c>
      <c r="K1201" s="55">
        <v>264</v>
      </c>
      <c r="L1201" s="55">
        <v>138</v>
      </c>
      <c r="M1201" s="55">
        <v>19</v>
      </c>
      <c r="N1201" s="55">
        <v>51</v>
      </c>
      <c r="O1201" s="55">
        <v>185</v>
      </c>
      <c r="P1201" s="55">
        <v>41</v>
      </c>
      <c r="Q1201" s="55">
        <v>365</v>
      </c>
      <c r="R1201" s="47" t="s">
        <v>134</v>
      </c>
      <c r="S1201" s="56" t="s">
        <v>399</v>
      </c>
      <c r="T1201" s="50">
        <f t="shared" si="37"/>
        <v>2.2512130741949679</v>
      </c>
      <c r="U1201" s="51">
        <f t="shared" si="38"/>
        <v>0.26992607562866211</v>
      </c>
      <c r="V1201" s="44"/>
    </row>
    <row r="1202" spans="1:22" x14ac:dyDescent="0.25">
      <c r="A1202" s="47">
        <v>2012</v>
      </c>
      <c r="B1202" s="47" t="s">
        <v>398</v>
      </c>
      <c r="C1202" s="47" t="s">
        <v>228</v>
      </c>
      <c r="D1202" s="55">
        <v>14064</v>
      </c>
      <c r="E1202" s="55">
        <v>13459</v>
      </c>
      <c r="F1202" s="55">
        <v>606</v>
      </c>
      <c r="G1202" s="55">
        <v>633</v>
      </c>
      <c r="H1202" s="55">
        <v>12091</v>
      </c>
      <c r="I1202" s="55">
        <v>77</v>
      </c>
      <c r="J1202" s="55">
        <v>658</v>
      </c>
      <c r="K1202" s="55">
        <v>240</v>
      </c>
      <c r="L1202" s="55">
        <v>120</v>
      </c>
      <c r="M1202" s="55">
        <v>18</v>
      </c>
      <c r="N1202" s="55">
        <v>49</v>
      </c>
      <c r="O1202" s="55">
        <v>179</v>
      </c>
      <c r="P1202" s="55">
        <v>51</v>
      </c>
      <c r="Q1202" s="55">
        <v>366</v>
      </c>
      <c r="R1202" s="47" t="s">
        <v>134</v>
      </c>
      <c r="S1202" s="56" t="s">
        <v>399</v>
      </c>
      <c r="T1202" s="50">
        <f t="shared" si="37"/>
        <v>2.2498017545895208</v>
      </c>
      <c r="U1202" s="51">
        <f t="shared" si="38"/>
        <v>0.24881682504882804</v>
      </c>
      <c r="V1202" s="44"/>
    </row>
    <row r="1203" spans="1:22" x14ac:dyDescent="0.25">
      <c r="A1203" s="59">
        <v>2013</v>
      </c>
      <c r="B1203" s="59" t="s">
        <v>398</v>
      </c>
      <c r="C1203" s="59" t="s">
        <v>228</v>
      </c>
      <c r="D1203" s="60">
        <v>12853</v>
      </c>
      <c r="E1203" s="60">
        <v>12366</v>
      </c>
      <c r="F1203" s="60">
        <v>487</v>
      </c>
      <c r="G1203" s="60">
        <v>577</v>
      </c>
      <c r="H1203" s="60">
        <v>11146</v>
      </c>
      <c r="I1203" s="60">
        <v>71</v>
      </c>
      <c r="J1203" s="60">
        <v>572</v>
      </c>
      <c r="K1203" s="60">
        <v>190</v>
      </c>
      <c r="L1203" s="60">
        <v>85</v>
      </c>
      <c r="M1203" s="60">
        <v>16</v>
      </c>
      <c r="N1203" s="60">
        <v>42</v>
      </c>
      <c r="O1203" s="60">
        <v>154</v>
      </c>
      <c r="P1203" s="60">
        <v>48</v>
      </c>
      <c r="Q1203" s="60">
        <v>365</v>
      </c>
      <c r="R1203" s="59" t="s">
        <v>134</v>
      </c>
      <c r="S1203" s="61" t="s">
        <v>399</v>
      </c>
      <c r="T1203" s="50">
        <f t="shared" si="37"/>
        <v>2.2433097171979277</v>
      </c>
      <c r="U1203" s="51">
        <f t="shared" si="38"/>
        <v>0.19937975939025879</v>
      </c>
      <c r="V1203" s="44"/>
    </row>
    <row r="1204" spans="1:22" x14ac:dyDescent="0.25">
      <c r="A1204" s="59">
        <v>2014</v>
      </c>
      <c r="B1204" s="59" t="s">
        <v>398</v>
      </c>
      <c r="C1204" s="59" t="s">
        <v>228</v>
      </c>
      <c r="D1204" s="60">
        <v>6063</v>
      </c>
      <c r="E1204" s="60">
        <v>5798</v>
      </c>
      <c r="F1204" s="60">
        <v>265</v>
      </c>
      <c r="G1204" s="60">
        <v>389</v>
      </c>
      <c r="H1204" s="60">
        <v>5158</v>
      </c>
      <c r="I1204" s="60">
        <v>37</v>
      </c>
      <c r="J1204" s="60">
        <v>214</v>
      </c>
      <c r="K1204" s="60">
        <v>87</v>
      </c>
      <c r="L1204" s="60">
        <v>36</v>
      </c>
      <c r="M1204" s="60">
        <v>8</v>
      </c>
      <c r="N1204" s="60">
        <v>19</v>
      </c>
      <c r="O1204" s="60">
        <v>116</v>
      </c>
      <c r="P1204" s="60">
        <v>41</v>
      </c>
      <c r="Q1204" s="60">
        <v>365</v>
      </c>
      <c r="R1204" s="59" t="s">
        <v>134</v>
      </c>
      <c r="S1204" s="61" t="s">
        <v>399</v>
      </c>
      <c r="T1204" s="50">
        <f t="shared" si="37"/>
        <v>2.1528668350563906</v>
      </c>
      <c r="U1204" s="51">
        <f t="shared" si="38"/>
        <v>0.10411802231041468</v>
      </c>
      <c r="V1204" s="44"/>
    </row>
    <row r="1205" spans="1:22" x14ac:dyDescent="0.25">
      <c r="A1205" s="59">
        <v>2015</v>
      </c>
      <c r="B1205" s="59" t="s">
        <v>398</v>
      </c>
      <c r="C1205" s="59" t="s">
        <v>228</v>
      </c>
      <c r="D1205" s="60">
        <v>4563</v>
      </c>
      <c r="E1205" s="60">
        <v>4350</v>
      </c>
      <c r="F1205" s="60">
        <v>212</v>
      </c>
      <c r="G1205" s="60">
        <v>241</v>
      </c>
      <c r="H1205" s="60">
        <v>3883</v>
      </c>
      <c r="I1205" s="60">
        <v>32</v>
      </c>
      <c r="J1205" s="60">
        <v>194</v>
      </c>
      <c r="K1205" s="60">
        <v>71</v>
      </c>
      <c r="L1205" s="60">
        <v>35</v>
      </c>
      <c r="M1205" s="60">
        <v>8</v>
      </c>
      <c r="N1205" s="60">
        <v>18</v>
      </c>
      <c r="O1205" s="60">
        <v>80</v>
      </c>
      <c r="P1205" s="60">
        <v>31</v>
      </c>
      <c r="Q1205" s="60">
        <v>365</v>
      </c>
      <c r="R1205" s="59" t="s">
        <v>134</v>
      </c>
      <c r="S1205" s="61" t="s">
        <v>399</v>
      </c>
      <c r="T1205" s="50">
        <f t="shared" si="37"/>
        <v>2.2897215357366596</v>
      </c>
      <c r="U1205" s="51">
        <f t="shared" si="38"/>
        <v>8.8589326217651365E-2</v>
      </c>
      <c r="V1205" s="44"/>
    </row>
    <row r="1206" spans="1:22" x14ac:dyDescent="0.25">
      <c r="A1206" s="59">
        <v>2016</v>
      </c>
      <c r="B1206" s="59" t="s">
        <v>398</v>
      </c>
      <c r="C1206" s="59" t="s">
        <v>228</v>
      </c>
      <c r="D1206" s="60">
        <v>4675</v>
      </c>
      <c r="E1206" s="60">
        <v>4491</v>
      </c>
      <c r="F1206" s="60">
        <v>184</v>
      </c>
      <c r="G1206" s="60">
        <v>345</v>
      </c>
      <c r="H1206" s="60">
        <v>3953</v>
      </c>
      <c r="I1206" s="60">
        <v>21</v>
      </c>
      <c r="J1206" s="60">
        <v>172</v>
      </c>
      <c r="K1206" s="60">
        <v>52</v>
      </c>
      <c r="L1206" s="60">
        <v>21</v>
      </c>
      <c r="M1206" s="60">
        <v>8</v>
      </c>
      <c r="N1206" s="60">
        <v>17</v>
      </c>
      <c r="O1206" s="60">
        <v>87</v>
      </c>
      <c r="P1206" s="60">
        <v>44</v>
      </c>
      <c r="Q1206" s="60">
        <v>366</v>
      </c>
      <c r="R1206" s="59" t="s">
        <v>134</v>
      </c>
      <c r="S1206" s="61" t="s">
        <v>399</v>
      </c>
      <c r="T1206" s="50">
        <f t="shared" si="37"/>
        <v>2.2894784958298136</v>
      </c>
      <c r="U1206" s="51">
        <f t="shared" si="38"/>
        <v>7.6880687889965132E-2</v>
      </c>
      <c r="V1206" s="44"/>
    </row>
    <row r="1207" spans="1:22" x14ac:dyDescent="0.25">
      <c r="A1207" s="47">
        <v>2017</v>
      </c>
      <c r="B1207" s="47" t="s">
        <v>398</v>
      </c>
      <c r="C1207" s="47" t="s">
        <v>228</v>
      </c>
      <c r="D1207" s="55">
        <v>7540</v>
      </c>
      <c r="E1207" s="55">
        <v>7218</v>
      </c>
      <c r="F1207" s="55">
        <v>321</v>
      </c>
      <c r="G1207" s="55">
        <v>353</v>
      </c>
      <c r="H1207" s="55">
        <v>6673</v>
      </c>
      <c r="I1207" s="55">
        <v>6</v>
      </c>
      <c r="J1207" s="55">
        <v>187</v>
      </c>
      <c r="K1207" s="55">
        <v>93</v>
      </c>
      <c r="L1207" s="55">
        <v>63</v>
      </c>
      <c r="M1207" s="55">
        <v>6</v>
      </c>
      <c r="N1207" s="55">
        <v>7</v>
      </c>
      <c r="O1207" s="55">
        <v>152</v>
      </c>
      <c r="P1207" s="55">
        <v>51</v>
      </c>
      <c r="Q1207" s="55">
        <v>335</v>
      </c>
      <c r="R1207" s="47" t="s">
        <v>134</v>
      </c>
      <c r="S1207" s="56" t="s">
        <v>399</v>
      </c>
      <c r="T1207" s="50">
        <f t="shared" si="37"/>
        <v>2.0544958800318822</v>
      </c>
      <c r="U1207" s="51">
        <f t="shared" si="38"/>
        <v>0.12035750489196773</v>
      </c>
      <c r="V1207" s="44"/>
    </row>
    <row r="1208" spans="1:22" x14ac:dyDescent="0.25">
      <c r="A1208" s="47">
        <v>2018</v>
      </c>
      <c r="B1208" s="47" t="s">
        <v>398</v>
      </c>
      <c r="C1208" s="47" t="s">
        <v>228</v>
      </c>
      <c r="D1208" s="55">
        <v>5970</v>
      </c>
      <c r="E1208" s="55">
        <v>5658</v>
      </c>
      <c r="F1208" s="55">
        <v>311</v>
      </c>
      <c r="G1208" s="55">
        <v>263</v>
      </c>
      <c r="H1208" s="55">
        <v>5232</v>
      </c>
      <c r="I1208" s="55">
        <v>5</v>
      </c>
      <c r="J1208" s="55">
        <v>158</v>
      </c>
      <c r="K1208" s="55">
        <v>79</v>
      </c>
      <c r="L1208" s="55">
        <v>66</v>
      </c>
      <c r="M1208" s="55">
        <v>6</v>
      </c>
      <c r="N1208" s="55">
        <v>7</v>
      </c>
      <c r="O1208" s="55">
        <v>153</v>
      </c>
      <c r="P1208" s="55">
        <v>45</v>
      </c>
      <c r="Q1208" s="55">
        <v>365</v>
      </c>
      <c r="R1208" s="47" t="s">
        <v>134</v>
      </c>
      <c r="S1208" s="56" t="s">
        <v>399</v>
      </c>
      <c r="T1208" s="50">
        <f t="shared" si="37"/>
        <v>2.1263516676924232</v>
      </c>
      <c r="U1208" s="51">
        <f t="shared" si="38"/>
        <v>0.12068640477905271</v>
      </c>
      <c r="V1208" s="44"/>
    </row>
    <row r="1209" spans="1:22" x14ac:dyDescent="0.25">
      <c r="A1209" s="47">
        <v>2019</v>
      </c>
      <c r="B1209" s="47" t="s">
        <v>398</v>
      </c>
      <c r="C1209" s="47" t="s">
        <v>228</v>
      </c>
      <c r="D1209" s="55">
        <v>5242</v>
      </c>
      <c r="E1209" s="55">
        <v>4974</v>
      </c>
      <c r="F1209" s="55">
        <v>267</v>
      </c>
      <c r="G1209" s="55">
        <v>239</v>
      </c>
      <c r="H1209" s="55">
        <v>4585</v>
      </c>
      <c r="I1209" s="55">
        <v>4</v>
      </c>
      <c r="J1209" s="55">
        <v>145</v>
      </c>
      <c r="K1209" s="55">
        <v>70</v>
      </c>
      <c r="L1209" s="55">
        <v>51</v>
      </c>
      <c r="M1209" s="55">
        <v>6</v>
      </c>
      <c r="N1209" s="55">
        <v>6</v>
      </c>
      <c r="O1209" s="55">
        <v>133</v>
      </c>
      <c r="P1209" s="55">
        <v>44</v>
      </c>
      <c r="Q1209" s="55">
        <v>308</v>
      </c>
      <c r="R1209" s="47" t="s">
        <v>134</v>
      </c>
      <c r="S1209" s="56" t="s">
        <v>399</v>
      </c>
      <c r="T1209" s="50">
        <f t="shared" si="37"/>
        <v>2.0881627178909188</v>
      </c>
      <c r="U1209" s="51">
        <f t="shared" si="38"/>
        <v>0.10175094883602974</v>
      </c>
      <c r="V1209" s="44"/>
    </row>
    <row r="1210" spans="1:22" x14ac:dyDescent="0.25">
      <c r="A1210" s="59">
        <v>2020</v>
      </c>
      <c r="B1210" s="59" t="s">
        <v>398</v>
      </c>
      <c r="C1210" s="59" t="s">
        <v>228</v>
      </c>
      <c r="D1210" s="60">
        <v>5414</v>
      </c>
      <c r="E1210" s="60">
        <v>5170</v>
      </c>
      <c r="F1210" s="60">
        <v>230</v>
      </c>
      <c r="G1210" s="60">
        <v>419</v>
      </c>
      <c r="H1210" s="60">
        <v>4428</v>
      </c>
      <c r="I1210" s="60">
        <v>29</v>
      </c>
      <c r="J1210" s="60">
        <v>294</v>
      </c>
      <c r="K1210" s="60">
        <v>39</v>
      </c>
      <c r="L1210" s="60">
        <v>27</v>
      </c>
      <c r="M1210" s="60">
        <v>1</v>
      </c>
      <c r="N1210" s="60">
        <v>13</v>
      </c>
      <c r="O1210" s="60">
        <v>150</v>
      </c>
      <c r="P1210" s="60">
        <v>39</v>
      </c>
      <c r="Q1210" s="60">
        <v>336</v>
      </c>
      <c r="R1210" s="59" t="s">
        <v>134</v>
      </c>
      <c r="S1210" s="61" t="s">
        <v>399</v>
      </c>
      <c r="T1210" s="50">
        <f t="shared" si="37"/>
        <v>2.1173898766559103</v>
      </c>
      <c r="U1210" s="51">
        <f t="shared" si="38"/>
        <v>8.8877440072631833E-2</v>
      </c>
      <c r="V1210" s="44"/>
    </row>
    <row r="1211" spans="1:22" x14ac:dyDescent="0.25">
      <c r="A1211" s="59">
        <v>2021</v>
      </c>
      <c r="B1211" s="59" t="s">
        <v>398</v>
      </c>
      <c r="C1211" s="59" t="s">
        <v>228</v>
      </c>
      <c r="D1211" s="60">
        <v>6702</v>
      </c>
      <c r="E1211" s="60">
        <v>6442</v>
      </c>
      <c r="F1211" s="60">
        <v>243</v>
      </c>
      <c r="G1211" s="60">
        <v>531</v>
      </c>
      <c r="H1211" s="60">
        <v>5516</v>
      </c>
      <c r="I1211" s="60">
        <v>34</v>
      </c>
      <c r="J1211" s="60">
        <v>360</v>
      </c>
      <c r="K1211" s="60">
        <v>44</v>
      </c>
      <c r="L1211" s="60">
        <v>28</v>
      </c>
      <c r="M1211" s="60">
        <v>2</v>
      </c>
      <c r="N1211" s="60">
        <v>9</v>
      </c>
      <c r="O1211" s="60">
        <v>161</v>
      </c>
      <c r="P1211" s="60">
        <v>37</v>
      </c>
      <c r="Q1211" s="60">
        <v>356</v>
      </c>
      <c r="R1211" s="59" t="s">
        <v>134</v>
      </c>
      <c r="S1211" s="61" t="s">
        <v>399</v>
      </c>
      <c r="T1211" s="50">
        <f t="shared" si="37"/>
        <v>2.0291616971375515</v>
      </c>
      <c r="U1211" s="51">
        <f t="shared" si="38"/>
        <v>8.998824836380756E-2</v>
      </c>
      <c r="V1211" s="44"/>
    </row>
    <row r="1212" spans="1:22" x14ac:dyDescent="0.25">
      <c r="A1212" s="59">
        <v>2022</v>
      </c>
      <c r="B1212" s="59" t="s">
        <v>398</v>
      </c>
      <c r="C1212" s="59" t="s">
        <v>228</v>
      </c>
      <c r="D1212" s="60">
        <v>6955</v>
      </c>
      <c r="E1212" s="60">
        <v>6615</v>
      </c>
      <c r="F1212" s="60">
        <v>253</v>
      </c>
      <c r="G1212" s="60">
        <v>411</v>
      </c>
      <c r="H1212" s="60">
        <v>5773</v>
      </c>
      <c r="I1212" s="60">
        <v>50</v>
      </c>
      <c r="J1212" s="60">
        <v>381</v>
      </c>
      <c r="K1212" s="60">
        <v>50</v>
      </c>
      <c r="L1212" s="60">
        <v>86</v>
      </c>
      <c r="M1212" s="60">
        <v>3</v>
      </c>
      <c r="N1212" s="60">
        <v>51</v>
      </c>
      <c r="O1212" s="60">
        <v>63</v>
      </c>
      <c r="P1212" s="60">
        <v>35</v>
      </c>
      <c r="Q1212" s="60">
        <v>352</v>
      </c>
      <c r="R1212" s="59" t="s">
        <v>134</v>
      </c>
      <c r="S1212" s="61" t="s">
        <v>399</v>
      </c>
      <c r="T1212" s="50">
        <f t="shared" si="37"/>
        <v>3.1918585663444907</v>
      </c>
      <c r="U1212" s="51">
        <f t="shared" si="38"/>
        <v>0.14737608965454099</v>
      </c>
      <c r="V1212" s="44"/>
    </row>
    <row r="1213" spans="1:22" ht="13.8" thickBot="1" x14ac:dyDescent="0.3">
      <c r="A1213" s="66">
        <v>2023</v>
      </c>
      <c r="B1213" s="66" t="s">
        <v>398</v>
      </c>
      <c r="C1213" s="66" t="s">
        <v>228</v>
      </c>
      <c r="D1213" s="67">
        <v>6632</v>
      </c>
      <c r="E1213" s="67">
        <v>6309</v>
      </c>
      <c r="F1213" s="67">
        <v>224</v>
      </c>
      <c r="G1213" s="67">
        <v>132</v>
      </c>
      <c r="H1213" s="67">
        <v>5754</v>
      </c>
      <c r="I1213" s="67">
        <v>18</v>
      </c>
      <c r="J1213" s="67">
        <v>405</v>
      </c>
      <c r="K1213" s="67">
        <v>34</v>
      </c>
      <c r="L1213" s="67">
        <v>126</v>
      </c>
      <c r="M1213" s="67">
        <v>1</v>
      </c>
      <c r="N1213" s="67">
        <v>63</v>
      </c>
      <c r="O1213" s="67">
        <v>1</v>
      </c>
      <c r="P1213" s="67">
        <v>35</v>
      </c>
      <c r="Q1213" s="67">
        <v>364</v>
      </c>
      <c r="R1213" s="66" t="s">
        <v>134</v>
      </c>
      <c r="S1213" s="68" t="s">
        <v>399</v>
      </c>
      <c r="T1213" s="50">
        <f t="shared" si="37"/>
        <v>3.991859125434027</v>
      </c>
      <c r="U1213" s="51">
        <f t="shared" si="38"/>
        <v>0.16318720104774301</v>
      </c>
      <c r="V1213" s="44"/>
    </row>
    <row r="1214" spans="1:22" x14ac:dyDescent="0.25">
      <c r="A1214" s="46">
        <v>2003</v>
      </c>
      <c r="B1214" s="46" t="s">
        <v>400</v>
      </c>
      <c r="C1214" s="46" t="s">
        <v>228</v>
      </c>
      <c r="D1214" s="48">
        <v>5570</v>
      </c>
      <c r="E1214" s="48">
        <v>5000</v>
      </c>
      <c r="F1214" s="48">
        <v>570</v>
      </c>
      <c r="G1214" s="48">
        <v>472</v>
      </c>
      <c r="H1214" s="48">
        <v>4191</v>
      </c>
      <c r="I1214" s="48">
        <v>47</v>
      </c>
      <c r="J1214" s="48">
        <v>288</v>
      </c>
      <c r="K1214" s="48">
        <v>321</v>
      </c>
      <c r="L1214" s="48">
        <v>140</v>
      </c>
      <c r="M1214" s="48">
        <v>4</v>
      </c>
      <c r="N1214" s="48">
        <v>26</v>
      </c>
      <c r="O1214" s="48">
        <v>78</v>
      </c>
      <c r="P1214" s="48">
        <v>54</v>
      </c>
      <c r="Q1214" s="48">
        <v>318</v>
      </c>
      <c r="R1214" s="46" t="s">
        <v>136</v>
      </c>
      <c r="S1214" s="49" t="s">
        <v>401</v>
      </c>
      <c r="T1214" s="50">
        <f t="shared" si="37"/>
        <v>1.9485142348143674</v>
      </c>
      <c r="U1214" s="51">
        <f t="shared" si="38"/>
        <v>0.20269419327656457</v>
      </c>
      <c r="V1214" s="52">
        <f>IF(SLOPE(U1214:U1233,A1214:A1233)&gt;0,SLOPE(U1214:U1233,A1214:A1233),0)</f>
        <v>0</v>
      </c>
    </row>
    <row r="1215" spans="1:22" x14ac:dyDescent="0.25">
      <c r="A1215" s="47">
        <v>2004</v>
      </c>
      <c r="B1215" s="47" t="s">
        <v>400</v>
      </c>
      <c r="C1215" s="47" t="s">
        <v>228</v>
      </c>
      <c r="D1215" s="55">
        <v>5575</v>
      </c>
      <c r="E1215" s="55">
        <v>4995</v>
      </c>
      <c r="F1215" s="55">
        <v>580</v>
      </c>
      <c r="G1215" s="55">
        <v>390</v>
      </c>
      <c r="H1215" s="55">
        <v>4276</v>
      </c>
      <c r="I1215" s="55">
        <v>43</v>
      </c>
      <c r="J1215" s="55">
        <v>286</v>
      </c>
      <c r="K1215" s="55">
        <v>325</v>
      </c>
      <c r="L1215" s="55">
        <v>145</v>
      </c>
      <c r="M1215" s="55">
        <v>5</v>
      </c>
      <c r="N1215" s="55">
        <v>26</v>
      </c>
      <c r="O1215" s="55">
        <v>80</v>
      </c>
      <c r="P1215" s="55">
        <v>55</v>
      </c>
      <c r="Q1215" s="55">
        <v>365</v>
      </c>
      <c r="R1215" s="47" t="s">
        <v>136</v>
      </c>
      <c r="S1215" s="56" t="s">
        <v>401</v>
      </c>
      <c r="T1215" s="50">
        <f t="shared" ref="T1215:T1278" si="39">K1215*$AE$2*$AH$2/SUM(K1215:O1215)+K1215*$AE$3*$AI$2/SUM(K1215:O1215)+$AH$7*L1215*$AH$4*$AE$4/SUM(K1215:O1215)+$AI$7*L1215*$AH$4*$AE$6/SUM(K1215:O1215)+$AJ$7*L1215*$AH$4*$AE$7/SUM(K1215:O1215)+$AK$7*L1215*$AH$4*$AE$9/SUM(K1215:O1215)+L1215*$AI$4*$AH$7*$AE$5/SUM(K1215:O1215)+L1215*$AI$4*$AE$8*$AJ$7/SUM(K1215:O1215)+M1215*$AH$4*$AE$10/SUM(K1215:O1215)+M1215*$AI$4*$AE$11/SUM(K1215:O1215)+N1215*$AH$4*$AE$12/SUM(K1215:O1215)+N1215*$AI$4*$AE$13/SUM(K1215:O1215)+O1215*$AE$17*$AK$17/SUM(K1215:O1215)+O1215*$AE$16*$AJ$17/SUM(K1215:O1215)+O1215*$AE$15*$AI$17/SUM(K1215:O1215)+O1215*$AE$14*$AH$17/SUM(K1215:O1215)</f>
        <v>1.9615255070225095</v>
      </c>
      <c r="U1215" s="51">
        <f t="shared" si="38"/>
        <v>0.20762747491833264</v>
      </c>
      <c r="V1215" s="44"/>
    </row>
    <row r="1216" spans="1:22" x14ac:dyDescent="0.25">
      <c r="A1216" s="47">
        <v>2005</v>
      </c>
      <c r="B1216" s="47" t="s">
        <v>400</v>
      </c>
      <c r="C1216" s="47" t="s">
        <v>228</v>
      </c>
      <c r="D1216" s="55">
        <v>5621</v>
      </c>
      <c r="E1216" s="55">
        <v>5046</v>
      </c>
      <c r="F1216" s="55">
        <v>576</v>
      </c>
      <c r="G1216" s="55">
        <v>377</v>
      </c>
      <c r="H1216" s="55">
        <v>4344</v>
      </c>
      <c r="I1216" s="55">
        <v>45</v>
      </c>
      <c r="J1216" s="55">
        <v>279</v>
      </c>
      <c r="K1216" s="55">
        <v>332</v>
      </c>
      <c r="L1216" s="55">
        <v>148</v>
      </c>
      <c r="M1216" s="55">
        <v>5</v>
      </c>
      <c r="N1216" s="55">
        <v>26</v>
      </c>
      <c r="O1216" s="55">
        <v>65</v>
      </c>
      <c r="P1216" s="55">
        <v>54</v>
      </c>
      <c r="Q1216" s="55">
        <v>365</v>
      </c>
      <c r="R1216" s="47" t="s">
        <v>136</v>
      </c>
      <c r="S1216" s="56" t="s">
        <v>401</v>
      </c>
      <c r="T1216" s="50">
        <f t="shared" si="39"/>
        <v>1.9614761861165366</v>
      </c>
      <c r="U1216" s="51">
        <f t="shared" si="38"/>
        <v>0.20619037668457035</v>
      </c>
      <c r="V1216" s="44"/>
    </row>
    <row r="1217" spans="1:22" x14ac:dyDescent="0.25">
      <c r="A1217" s="47">
        <v>2006</v>
      </c>
      <c r="B1217" s="47" t="s">
        <v>400</v>
      </c>
      <c r="C1217" s="47" t="s">
        <v>228</v>
      </c>
      <c r="D1217" s="55">
        <v>5369</v>
      </c>
      <c r="E1217" s="55">
        <v>4796</v>
      </c>
      <c r="F1217" s="55">
        <v>574</v>
      </c>
      <c r="G1217" s="55">
        <v>368</v>
      </c>
      <c r="H1217" s="55">
        <v>4096</v>
      </c>
      <c r="I1217" s="55">
        <v>50</v>
      </c>
      <c r="J1217" s="55">
        <v>282</v>
      </c>
      <c r="K1217" s="55">
        <v>323</v>
      </c>
      <c r="L1217" s="55">
        <v>159</v>
      </c>
      <c r="M1217" s="55">
        <v>5</v>
      </c>
      <c r="N1217" s="55">
        <v>26</v>
      </c>
      <c r="O1217" s="55">
        <v>60</v>
      </c>
      <c r="P1217" s="55">
        <v>54</v>
      </c>
      <c r="Q1217" s="55">
        <v>365</v>
      </c>
      <c r="R1217" s="47" t="s">
        <v>136</v>
      </c>
      <c r="S1217" s="56" t="s">
        <v>401</v>
      </c>
      <c r="T1217" s="50">
        <f t="shared" si="39"/>
        <v>2.0159461897871673</v>
      </c>
      <c r="U1217" s="51">
        <f t="shared" si="38"/>
        <v>0.21118044311115469</v>
      </c>
      <c r="V1217" s="44"/>
    </row>
    <row r="1218" spans="1:22" x14ac:dyDescent="0.25">
      <c r="A1218" s="59">
        <v>2007</v>
      </c>
      <c r="B1218" s="59" t="s">
        <v>400</v>
      </c>
      <c r="C1218" s="59" t="s">
        <v>228</v>
      </c>
      <c r="D1218" s="60">
        <v>5474</v>
      </c>
      <c r="E1218" s="60">
        <v>4904</v>
      </c>
      <c r="F1218" s="60">
        <v>570</v>
      </c>
      <c r="G1218" s="60">
        <v>379</v>
      </c>
      <c r="H1218" s="60">
        <v>4185</v>
      </c>
      <c r="I1218" s="60">
        <v>57</v>
      </c>
      <c r="J1218" s="60">
        <v>283</v>
      </c>
      <c r="K1218" s="60">
        <v>322</v>
      </c>
      <c r="L1218" s="60">
        <v>162</v>
      </c>
      <c r="M1218" s="60">
        <v>6</v>
      </c>
      <c r="N1218" s="60">
        <v>25</v>
      </c>
      <c r="O1218" s="60">
        <v>54</v>
      </c>
      <c r="P1218" s="60">
        <v>53</v>
      </c>
      <c r="Q1218" s="60">
        <v>349</v>
      </c>
      <c r="R1218" s="59" t="s">
        <v>136</v>
      </c>
      <c r="S1218" s="61" t="s">
        <v>401</v>
      </c>
      <c r="T1218" s="50">
        <f t="shared" si="39"/>
        <v>2.0281595186525148</v>
      </c>
      <c r="U1218" s="51">
        <f t="shared" si="38"/>
        <v>0.21097929392782783</v>
      </c>
      <c r="V1218" s="44"/>
    </row>
    <row r="1219" spans="1:22" x14ac:dyDescent="0.25">
      <c r="A1219" s="47">
        <v>2008</v>
      </c>
      <c r="B1219" s="47" t="s">
        <v>400</v>
      </c>
      <c r="C1219" s="47" t="s">
        <v>228</v>
      </c>
      <c r="D1219" s="55">
        <v>5404</v>
      </c>
      <c r="E1219" s="55">
        <v>4863</v>
      </c>
      <c r="F1219" s="55">
        <v>541</v>
      </c>
      <c r="G1219" s="55">
        <v>375</v>
      </c>
      <c r="H1219" s="55">
        <v>4155</v>
      </c>
      <c r="I1219" s="55">
        <v>53</v>
      </c>
      <c r="J1219" s="55">
        <v>280</v>
      </c>
      <c r="K1219" s="55">
        <v>299</v>
      </c>
      <c r="L1219" s="55">
        <v>159</v>
      </c>
      <c r="M1219" s="55">
        <v>5</v>
      </c>
      <c r="N1219" s="55">
        <v>26</v>
      </c>
      <c r="O1219" s="55">
        <v>51</v>
      </c>
      <c r="P1219" s="55">
        <v>54</v>
      </c>
      <c r="Q1219" s="55">
        <v>366</v>
      </c>
      <c r="R1219" s="47" t="s">
        <v>136</v>
      </c>
      <c r="S1219" s="56" t="s">
        <v>401</v>
      </c>
      <c r="T1219" s="50">
        <f t="shared" si="39"/>
        <v>2.0734153080692996</v>
      </c>
      <c r="U1219" s="51">
        <f t="shared" ref="U1219:U1282" si="40">0.000001*F1219*T1219*365*0.5</f>
        <v>0.20471347690395209</v>
      </c>
      <c r="V1219" s="44"/>
    </row>
    <row r="1220" spans="1:22" x14ac:dyDescent="0.25">
      <c r="A1220" s="47">
        <v>2009</v>
      </c>
      <c r="B1220" s="47" t="s">
        <v>400</v>
      </c>
      <c r="C1220" s="47" t="s">
        <v>228</v>
      </c>
      <c r="D1220" s="55">
        <v>5442</v>
      </c>
      <c r="E1220" s="55">
        <v>5213</v>
      </c>
      <c r="F1220" s="55">
        <v>229</v>
      </c>
      <c r="G1220" s="55">
        <v>291</v>
      </c>
      <c r="H1220" s="55">
        <v>4640</v>
      </c>
      <c r="I1220" s="55">
        <v>57</v>
      </c>
      <c r="J1220" s="55">
        <v>225</v>
      </c>
      <c r="K1220" s="55">
        <v>110</v>
      </c>
      <c r="L1220" s="55">
        <v>38</v>
      </c>
      <c r="M1220" s="55">
        <v>5</v>
      </c>
      <c r="N1220" s="55">
        <v>17</v>
      </c>
      <c r="O1220" s="55">
        <v>58</v>
      </c>
      <c r="P1220" s="55">
        <v>55</v>
      </c>
      <c r="Q1220" s="55">
        <v>365</v>
      </c>
      <c r="R1220" s="47" t="s">
        <v>136</v>
      </c>
      <c r="S1220" s="56" t="s">
        <v>401</v>
      </c>
      <c r="T1220" s="50">
        <f t="shared" si="39"/>
        <v>2.0483736914919133</v>
      </c>
      <c r="U1220" s="51">
        <f t="shared" si="40"/>
        <v>8.5606657501675773E-2</v>
      </c>
      <c r="V1220" s="44"/>
    </row>
    <row r="1221" spans="1:22" x14ac:dyDescent="0.25">
      <c r="A1221" s="59">
        <v>2010</v>
      </c>
      <c r="B1221" s="59" t="s">
        <v>400</v>
      </c>
      <c r="C1221" s="59" t="s">
        <v>228</v>
      </c>
      <c r="D1221" s="60">
        <v>5785</v>
      </c>
      <c r="E1221" s="60">
        <v>5455</v>
      </c>
      <c r="F1221" s="60">
        <v>330</v>
      </c>
      <c r="G1221" s="60">
        <v>288</v>
      </c>
      <c r="H1221" s="60">
        <v>4861</v>
      </c>
      <c r="I1221" s="60">
        <v>51</v>
      </c>
      <c r="J1221" s="60">
        <v>255</v>
      </c>
      <c r="K1221" s="60">
        <v>123</v>
      </c>
      <c r="L1221" s="60">
        <v>50</v>
      </c>
      <c r="M1221" s="60">
        <v>8</v>
      </c>
      <c r="N1221" s="60">
        <v>82</v>
      </c>
      <c r="O1221" s="60">
        <v>66</v>
      </c>
      <c r="P1221" s="60">
        <v>56</v>
      </c>
      <c r="Q1221" s="60">
        <v>365</v>
      </c>
      <c r="R1221" s="59" t="s">
        <v>136</v>
      </c>
      <c r="S1221" s="61" t="s">
        <v>401</v>
      </c>
      <c r="T1221" s="50">
        <f t="shared" si="39"/>
        <v>2.8967111734778679</v>
      </c>
      <c r="U1221" s="51">
        <f t="shared" si="40"/>
        <v>0.17445443042270459</v>
      </c>
      <c r="V1221" s="44"/>
    </row>
    <row r="1222" spans="1:22" x14ac:dyDescent="0.25">
      <c r="A1222" s="47">
        <v>2011</v>
      </c>
      <c r="B1222" s="47" t="s">
        <v>400</v>
      </c>
      <c r="C1222" s="47" t="s">
        <v>228</v>
      </c>
      <c r="D1222" s="55">
        <v>5886</v>
      </c>
      <c r="E1222" s="55">
        <v>5637</v>
      </c>
      <c r="F1222" s="55">
        <v>248</v>
      </c>
      <c r="G1222" s="55">
        <v>309</v>
      </c>
      <c r="H1222" s="55">
        <v>5001</v>
      </c>
      <c r="I1222" s="55">
        <v>48</v>
      </c>
      <c r="J1222" s="55">
        <v>279</v>
      </c>
      <c r="K1222" s="55">
        <v>118</v>
      </c>
      <c r="L1222" s="55">
        <v>40</v>
      </c>
      <c r="M1222" s="55">
        <v>7</v>
      </c>
      <c r="N1222" s="55">
        <v>19</v>
      </c>
      <c r="O1222" s="55">
        <v>65</v>
      </c>
      <c r="P1222" s="55">
        <v>61</v>
      </c>
      <c r="Q1222" s="55">
        <v>365</v>
      </c>
      <c r="R1222" s="47" t="s">
        <v>136</v>
      </c>
      <c r="S1222" s="56" t="s">
        <v>401</v>
      </c>
      <c r="T1222" s="50">
        <f t="shared" si="39"/>
        <v>2.0737976319339859</v>
      </c>
      <c r="U1222" s="51">
        <f t="shared" si="40"/>
        <v>9.3860080821332209E-2</v>
      </c>
      <c r="V1222" s="44"/>
    </row>
    <row r="1223" spans="1:22" x14ac:dyDescent="0.25">
      <c r="A1223" s="59">
        <v>2012</v>
      </c>
      <c r="B1223" s="59" t="s">
        <v>400</v>
      </c>
      <c r="C1223" s="59" t="s">
        <v>228</v>
      </c>
      <c r="D1223" s="60">
        <v>5960</v>
      </c>
      <c r="E1223" s="60">
        <v>5624</v>
      </c>
      <c r="F1223" s="60">
        <v>336</v>
      </c>
      <c r="G1223" s="60">
        <v>472</v>
      </c>
      <c r="H1223" s="60">
        <v>4756</v>
      </c>
      <c r="I1223" s="60">
        <v>46</v>
      </c>
      <c r="J1223" s="60">
        <v>349</v>
      </c>
      <c r="K1223" s="60">
        <v>123</v>
      </c>
      <c r="L1223" s="60">
        <v>41</v>
      </c>
      <c r="M1223" s="60">
        <v>12</v>
      </c>
      <c r="N1223" s="60">
        <v>116</v>
      </c>
      <c r="O1223" s="60">
        <v>43</v>
      </c>
      <c r="P1223" s="60">
        <v>71</v>
      </c>
      <c r="Q1223" s="60">
        <v>358</v>
      </c>
      <c r="R1223" s="59" t="s">
        <v>136</v>
      </c>
      <c r="S1223" s="61" t="s">
        <v>401</v>
      </c>
      <c r="T1223" s="50">
        <f t="shared" si="39"/>
        <v>3.308008180532882</v>
      </c>
      <c r="U1223" s="51">
        <f t="shared" si="40"/>
        <v>0.20284706163027633</v>
      </c>
      <c r="V1223" s="44"/>
    </row>
    <row r="1224" spans="1:22" x14ac:dyDescent="0.25">
      <c r="A1224" s="59">
        <v>2013</v>
      </c>
      <c r="B1224" s="59" t="s">
        <v>400</v>
      </c>
      <c r="C1224" s="59" t="s">
        <v>228</v>
      </c>
      <c r="D1224" s="60">
        <v>5838</v>
      </c>
      <c r="E1224" s="60">
        <v>5548</v>
      </c>
      <c r="F1224" s="60">
        <v>290</v>
      </c>
      <c r="G1224" s="60">
        <v>268</v>
      </c>
      <c r="H1224" s="60">
        <v>4760</v>
      </c>
      <c r="I1224" s="60">
        <v>46</v>
      </c>
      <c r="J1224" s="60">
        <v>475</v>
      </c>
      <c r="K1224" s="60">
        <v>123</v>
      </c>
      <c r="L1224" s="60">
        <v>53</v>
      </c>
      <c r="M1224" s="60">
        <v>17</v>
      </c>
      <c r="N1224" s="60">
        <v>87</v>
      </c>
      <c r="O1224" s="60">
        <v>9</v>
      </c>
      <c r="P1224" s="60">
        <v>73</v>
      </c>
      <c r="Q1224" s="60">
        <v>365</v>
      </c>
      <c r="R1224" s="59" t="s">
        <v>136</v>
      </c>
      <c r="S1224" s="61" t="s">
        <v>401</v>
      </c>
      <c r="T1224" s="50">
        <f t="shared" si="39"/>
        <v>3.2541068550294656</v>
      </c>
      <c r="U1224" s="51">
        <f t="shared" si="40"/>
        <v>0.17222360530243447</v>
      </c>
      <c r="V1224" s="44"/>
    </row>
    <row r="1225" spans="1:22" x14ac:dyDescent="0.25">
      <c r="A1225" s="59">
        <v>2014</v>
      </c>
      <c r="B1225" s="59" t="s">
        <v>400</v>
      </c>
      <c r="C1225" s="59" t="s">
        <v>228</v>
      </c>
      <c r="D1225" s="60">
        <v>5767</v>
      </c>
      <c r="E1225" s="60">
        <v>5431</v>
      </c>
      <c r="F1225" s="60">
        <v>336</v>
      </c>
      <c r="G1225" s="60">
        <v>258</v>
      </c>
      <c r="H1225" s="60">
        <v>4690</v>
      </c>
      <c r="I1225" s="60">
        <v>47</v>
      </c>
      <c r="J1225" s="60">
        <v>436</v>
      </c>
      <c r="K1225" s="60">
        <v>135</v>
      </c>
      <c r="L1225" s="60">
        <v>46</v>
      </c>
      <c r="M1225" s="60">
        <v>14</v>
      </c>
      <c r="N1225" s="60">
        <v>127</v>
      </c>
      <c r="O1225" s="60">
        <v>14</v>
      </c>
      <c r="P1225" s="60">
        <v>63</v>
      </c>
      <c r="Q1225" s="60">
        <v>365</v>
      </c>
      <c r="R1225" s="59" t="s">
        <v>136</v>
      </c>
      <c r="S1225" s="61" t="s">
        <v>401</v>
      </c>
      <c r="T1225" s="50">
        <f t="shared" si="39"/>
        <v>3.4616507466634112</v>
      </c>
      <c r="U1225" s="51">
        <f t="shared" si="40"/>
        <v>0.21226842378540037</v>
      </c>
      <c r="V1225" s="44"/>
    </row>
    <row r="1226" spans="1:22" x14ac:dyDescent="0.25">
      <c r="A1226" s="47">
        <v>2015</v>
      </c>
      <c r="B1226" s="47" t="s">
        <v>400</v>
      </c>
      <c r="C1226" s="47" t="s">
        <v>228</v>
      </c>
      <c r="D1226" s="55">
        <v>5547</v>
      </c>
      <c r="E1226" s="55">
        <v>5258</v>
      </c>
      <c r="F1226" s="55">
        <v>289</v>
      </c>
      <c r="G1226" s="55">
        <v>230</v>
      </c>
      <c r="H1226" s="55">
        <v>4550</v>
      </c>
      <c r="I1226" s="55">
        <v>43</v>
      </c>
      <c r="J1226" s="55">
        <v>434</v>
      </c>
      <c r="K1226" s="55">
        <v>136</v>
      </c>
      <c r="L1226" s="55">
        <v>48</v>
      </c>
      <c r="M1226" s="55">
        <v>12</v>
      </c>
      <c r="N1226" s="55">
        <v>80</v>
      </c>
      <c r="O1226" s="55">
        <v>14</v>
      </c>
      <c r="P1226" s="55">
        <v>60</v>
      </c>
      <c r="Q1226" s="55">
        <v>365</v>
      </c>
      <c r="R1226" s="47" t="s">
        <v>136</v>
      </c>
      <c r="S1226" s="56" t="s">
        <v>401</v>
      </c>
      <c r="T1226" s="50">
        <f t="shared" si="39"/>
        <v>3.005753838900862</v>
      </c>
      <c r="U1226" s="51">
        <f t="shared" si="40"/>
        <v>0.1585309718482287</v>
      </c>
      <c r="V1226" s="44"/>
    </row>
    <row r="1227" spans="1:22" x14ac:dyDescent="0.25">
      <c r="A1227" s="59">
        <v>2016</v>
      </c>
      <c r="B1227" s="59" t="s">
        <v>400</v>
      </c>
      <c r="C1227" s="59" t="s">
        <v>228</v>
      </c>
      <c r="D1227" s="60">
        <v>4535</v>
      </c>
      <c r="E1227" s="60">
        <v>4303</v>
      </c>
      <c r="F1227" s="60">
        <v>232</v>
      </c>
      <c r="G1227" s="60">
        <v>173</v>
      </c>
      <c r="H1227" s="60">
        <v>3795</v>
      </c>
      <c r="I1227" s="60">
        <v>39</v>
      </c>
      <c r="J1227" s="60">
        <v>296</v>
      </c>
      <c r="K1227" s="60">
        <v>97</v>
      </c>
      <c r="L1227" s="60">
        <v>47</v>
      </c>
      <c r="M1227" s="60">
        <v>11</v>
      </c>
      <c r="N1227" s="60">
        <v>41</v>
      </c>
      <c r="O1227" s="60">
        <v>36</v>
      </c>
      <c r="P1227" s="60">
        <v>47</v>
      </c>
      <c r="Q1227" s="60">
        <v>366</v>
      </c>
      <c r="R1227" s="59" t="s">
        <v>136</v>
      </c>
      <c r="S1227" s="61" t="s">
        <v>401</v>
      </c>
      <c r="T1227" s="50">
        <f t="shared" si="39"/>
        <v>2.7172262625858701</v>
      </c>
      <c r="U1227" s="51">
        <f t="shared" si="40"/>
        <v>0.11504735995788574</v>
      </c>
      <c r="V1227" s="44"/>
    </row>
    <row r="1228" spans="1:22" x14ac:dyDescent="0.25">
      <c r="A1228" s="47">
        <v>2017</v>
      </c>
      <c r="B1228" s="47" t="s">
        <v>400</v>
      </c>
      <c r="C1228" s="47" t="s">
        <v>228</v>
      </c>
      <c r="D1228" s="55">
        <v>6001</v>
      </c>
      <c r="E1228" s="55">
        <v>5664</v>
      </c>
      <c r="F1228" s="55">
        <v>337</v>
      </c>
      <c r="G1228" s="55">
        <v>269</v>
      </c>
      <c r="H1228" s="55">
        <v>4929</v>
      </c>
      <c r="I1228" s="55">
        <v>60</v>
      </c>
      <c r="J1228" s="55">
        <v>406</v>
      </c>
      <c r="K1228" s="55">
        <v>140</v>
      </c>
      <c r="L1228" s="55">
        <v>63</v>
      </c>
      <c r="M1228" s="55">
        <v>17</v>
      </c>
      <c r="N1228" s="55">
        <v>67</v>
      </c>
      <c r="O1228" s="55">
        <v>50</v>
      </c>
      <c r="P1228" s="55">
        <v>55</v>
      </c>
      <c r="Q1228" s="55">
        <v>365</v>
      </c>
      <c r="R1228" s="47" t="s">
        <v>136</v>
      </c>
      <c r="S1228" s="56" t="s">
        <v>401</v>
      </c>
      <c r="T1228" s="50">
        <f t="shared" si="39"/>
        <v>2.7957020346983961</v>
      </c>
      <c r="U1228" s="51">
        <f t="shared" si="40"/>
        <v>0.1719426643890381</v>
      </c>
      <c r="V1228" s="44"/>
    </row>
    <row r="1229" spans="1:22" x14ac:dyDescent="0.25">
      <c r="A1229" s="59">
        <v>2018</v>
      </c>
      <c r="B1229" s="59" t="s">
        <v>400</v>
      </c>
      <c r="C1229" s="59" t="s">
        <v>228</v>
      </c>
      <c r="D1229" s="60">
        <v>5821</v>
      </c>
      <c r="E1229" s="60">
        <v>5471</v>
      </c>
      <c r="F1229" s="60">
        <v>350</v>
      </c>
      <c r="G1229" s="60">
        <v>253</v>
      </c>
      <c r="H1229" s="60">
        <v>4699</v>
      </c>
      <c r="I1229" s="60">
        <v>57</v>
      </c>
      <c r="J1229" s="60">
        <v>461</v>
      </c>
      <c r="K1229" s="60">
        <v>152</v>
      </c>
      <c r="L1229" s="60">
        <v>52</v>
      </c>
      <c r="M1229" s="60">
        <v>18</v>
      </c>
      <c r="N1229" s="60">
        <v>100</v>
      </c>
      <c r="O1229" s="60">
        <v>27</v>
      </c>
      <c r="P1229" s="60">
        <v>61</v>
      </c>
      <c r="Q1229" s="60">
        <v>189</v>
      </c>
      <c r="R1229" s="59" t="s">
        <v>136</v>
      </c>
      <c r="S1229" s="61" t="s">
        <v>401</v>
      </c>
      <c r="T1229" s="50">
        <f t="shared" si="39"/>
        <v>3.0875634765625004</v>
      </c>
      <c r="U1229" s="51">
        <f t="shared" si="40"/>
        <v>0.19721811706542969</v>
      </c>
      <c r="V1229" s="44"/>
    </row>
    <row r="1230" spans="1:22" x14ac:dyDescent="0.25">
      <c r="A1230" s="59">
        <v>2020</v>
      </c>
      <c r="B1230" s="59" t="s">
        <v>400</v>
      </c>
      <c r="C1230" s="59" t="s">
        <v>228</v>
      </c>
      <c r="D1230" s="60">
        <v>3766</v>
      </c>
      <c r="E1230" s="60">
        <v>3600</v>
      </c>
      <c r="F1230" s="60">
        <v>156</v>
      </c>
      <c r="G1230" s="60">
        <v>187</v>
      </c>
      <c r="H1230" s="60">
        <v>3173</v>
      </c>
      <c r="I1230" s="60">
        <v>23</v>
      </c>
      <c r="J1230" s="60">
        <v>218</v>
      </c>
      <c r="K1230" s="60">
        <v>52</v>
      </c>
      <c r="L1230" s="60">
        <v>27</v>
      </c>
      <c r="M1230" s="60">
        <v>2</v>
      </c>
      <c r="N1230" s="60">
        <v>24</v>
      </c>
      <c r="O1230" s="60">
        <v>51</v>
      </c>
      <c r="P1230" s="60">
        <v>45</v>
      </c>
      <c r="Q1230" s="60">
        <v>241</v>
      </c>
      <c r="R1230" s="59" t="s">
        <v>136</v>
      </c>
      <c r="S1230" s="61" t="s">
        <v>401</v>
      </c>
      <c r="T1230" s="50">
        <f t="shared" si="39"/>
        <v>2.5219878915640024</v>
      </c>
      <c r="U1230" s="51">
        <f t="shared" si="40"/>
        <v>7.1800995272827142E-2</v>
      </c>
      <c r="V1230" s="44"/>
    </row>
    <row r="1231" spans="1:22" x14ac:dyDescent="0.25">
      <c r="A1231" s="59">
        <v>2021</v>
      </c>
      <c r="B1231" s="59" t="s">
        <v>400</v>
      </c>
      <c r="C1231" s="59" t="s">
        <v>228</v>
      </c>
      <c r="D1231" s="60">
        <v>5797</v>
      </c>
      <c r="E1231" s="60">
        <v>5569</v>
      </c>
      <c r="F1231" s="60">
        <v>217</v>
      </c>
      <c r="G1231" s="60">
        <v>262</v>
      </c>
      <c r="H1231" s="60">
        <v>4934</v>
      </c>
      <c r="I1231" s="60">
        <v>35</v>
      </c>
      <c r="J1231" s="60">
        <v>337</v>
      </c>
      <c r="K1231" s="60">
        <v>72</v>
      </c>
      <c r="L1231" s="60">
        <v>33</v>
      </c>
      <c r="M1231" s="60">
        <v>3</v>
      </c>
      <c r="N1231" s="60">
        <v>34</v>
      </c>
      <c r="O1231" s="60">
        <v>74</v>
      </c>
      <c r="P1231" s="60">
        <v>53</v>
      </c>
      <c r="Q1231" s="60">
        <v>365</v>
      </c>
      <c r="R1231" s="59" t="s">
        <v>136</v>
      </c>
      <c r="S1231" s="61" t="s">
        <v>401</v>
      </c>
      <c r="T1231" s="50">
        <f t="shared" si="39"/>
        <v>2.5008764931007668</v>
      </c>
      <c r="U1231" s="51">
        <f t="shared" si="40"/>
        <v>9.9040961318023105E-2</v>
      </c>
      <c r="V1231" s="44"/>
    </row>
    <row r="1232" spans="1:22" x14ac:dyDescent="0.25">
      <c r="A1232" s="59">
        <v>2022</v>
      </c>
      <c r="B1232" s="59" t="s">
        <v>400</v>
      </c>
      <c r="C1232" s="59" t="s">
        <v>228</v>
      </c>
      <c r="D1232" s="60">
        <v>6345</v>
      </c>
      <c r="E1232" s="60">
        <v>6107</v>
      </c>
      <c r="F1232" s="60">
        <v>225</v>
      </c>
      <c r="G1232" s="60">
        <v>325</v>
      </c>
      <c r="H1232" s="60">
        <v>5409</v>
      </c>
      <c r="I1232" s="60">
        <v>37</v>
      </c>
      <c r="J1232" s="60">
        <v>336</v>
      </c>
      <c r="K1232" s="60">
        <v>70</v>
      </c>
      <c r="L1232" s="60">
        <v>31</v>
      </c>
      <c r="M1232" s="60">
        <v>3</v>
      </c>
      <c r="N1232" s="60">
        <v>37</v>
      </c>
      <c r="O1232" s="60">
        <v>85</v>
      </c>
      <c r="P1232" s="60">
        <v>55</v>
      </c>
      <c r="Q1232" s="60">
        <v>365</v>
      </c>
      <c r="R1232" s="59" t="s">
        <v>136</v>
      </c>
      <c r="S1232" s="61" t="s">
        <v>401</v>
      </c>
      <c r="T1232" s="50">
        <f t="shared" si="39"/>
        <v>2.5183933116271433</v>
      </c>
      <c r="U1232" s="51">
        <f t="shared" si="40"/>
        <v>0.10341152535868957</v>
      </c>
      <c r="V1232" s="44"/>
    </row>
    <row r="1233" spans="1:22" ht="13.8" thickBot="1" x14ac:dyDescent="0.3">
      <c r="A1233" s="66">
        <v>2023</v>
      </c>
      <c r="B1233" s="66" t="s">
        <v>400</v>
      </c>
      <c r="C1233" s="66" t="s">
        <v>228</v>
      </c>
      <c r="D1233" s="67">
        <v>6477</v>
      </c>
      <c r="E1233" s="67">
        <v>6239</v>
      </c>
      <c r="F1233" s="67">
        <v>227</v>
      </c>
      <c r="G1233" s="67">
        <v>312</v>
      </c>
      <c r="H1233" s="67">
        <v>5561</v>
      </c>
      <c r="I1233" s="67">
        <v>37</v>
      </c>
      <c r="J1233" s="67">
        <v>328</v>
      </c>
      <c r="K1233" s="67">
        <v>78</v>
      </c>
      <c r="L1233" s="67">
        <v>31</v>
      </c>
      <c r="M1233" s="67">
        <v>3</v>
      </c>
      <c r="N1233" s="67">
        <v>33</v>
      </c>
      <c r="O1233" s="67">
        <v>82</v>
      </c>
      <c r="P1233" s="67">
        <v>54</v>
      </c>
      <c r="Q1233" s="67">
        <v>363</v>
      </c>
      <c r="R1233" s="66" t="s">
        <v>136</v>
      </c>
      <c r="S1233" s="68" t="s">
        <v>401</v>
      </c>
      <c r="T1233" s="50">
        <f t="shared" si="39"/>
        <v>2.403684022878235</v>
      </c>
      <c r="U1233" s="51">
        <f t="shared" si="40"/>
        <v>9.957861985778807E-2</v>
      </c>
      <c r="V1233" s="44"/>
    </row>
    <row r="1234" spans="1:22" x14ac:dyDescent="0.25">
      <c r="A1234" s="46">
        <v>2002</v>
      </c>
      <c r="B1234" s="46" t="s">
        <v>402</v>
      </c>
      <c r="C1234" s="46" t="s">
        <v>228</v>
      </c>
      <c r="D1234" s="48">
        <v>1864</v>
      </c>
      <c r="E1234" s="48">
        <v>1776</v>
      </c>
      <c r="F1234" s="48">
        <v>89</v>
      </c>
      <c r="G1234" s="48">
        <v>101</v>
      </c>
      <c r="H1234" s="48">
        <v>1612</v>
      </c>
      <c r="I1234" s="48">
        <v>12</v>
      </c>
      <c r="J1234" s="48">
        <v>50</v>
      </c>
      <c r="K1234" s="48">
        <v>51</v>
      </c>
      <c r="L1234" s="48">
        <v>15</v>
      </c>
      <c r="M1234" s="48">
        <v>4</v>
      </c>
      <c r="N1234" s="48">
        <v>4</v>
      </c>
      <c r="O1234" s="48">
        <v>14</v>
      </c>
      <c r="P1234" s="48">
        <v>69</v>
      </c>
      <c r="Q1234" s="48">
        <v>365</v>
      </c>
      <c r="R1234" s="46" t="s">
        <v>138</v>
      </c>
      <c r="S1234" s="49" t="s">
        <v>403</v>
      </c>
      <c r="T1234" s="50">
        <f t="shared" si="39"/>
        <v>1.9150581914728333</v>
      </c>
      <c r="U1234" s="51">
        <f t="shared" si="40"/>
        <v>3.1105332674997491E-2</v>
      </c>
      <c r="V1234" s="52">
        <f>IF(SLOPE(U1234:U1255,A1234:A1255)&gt;0,SLOPE(U1234:U1255,A1234:A1255),0)</f>
        <v>2.5823156852477602E-4</v>
      </c>
    </row>
    <row r="1235" spans="1:22" x14ac:dyDescent="0.25">
      <c r="A1235" s="47">
        <v>2003</v>
      </c>
      <c r="B1235" s="47" t="s">
        <v>402</v>
      </c>
      <c r="C1235" s="47" t="s">
        <v>228</v>
      </c>
      <c r="D1235" s="55">
        <v>1891</v>
      </c>
      <c r="E1235" s="55">
        <v>1784</v>
      </c>
      <c r="F1235" s="55">
        <v>107</v>
      </c>
      <c r="G1235" s="55">
        <v>109</v>
      </c>
      <c r="H1235" s="55">
        <v>1606</v>
      </c>
      <c r="I1235" s="55">
        <v>13</v>
      </c>
      <c r="J1235" s="55">
        <v>57</v>
      </c>
      <c r="K1235" s="55">
        <v>64</v>
      </c>
      <c r="L1235" s="55">
        <v>21</v>
      </c>
      <c r="M1235" s="55">
        <v>5</v>
      </c>
      <c r="N1235" s="55">
        <v>3</v>
      </c>
      <c r="O1235" s="55">
        <v>14</v>
      </c>
      <c r="P1235" s="55">
        <v>69</v>
      </c>
      <c r="Q1235" s="55">
        <v>365</v>
      </c>
      <c r="R1235" s="47" t="s">
        <v>138</v>
      </c>
      <c r="S1235" s="56" t="s">
        <v>403</v>
      </c>
      <c r="T1235" s="50">
        <f t="shared" si="39"/>
        <v>1.8765038263909166</v>
      </c>
      <c r="U1235" s="51">
        <f t="shared" si="40"/>
        <v>3.6643428469848624E-2</v>
      </c>
      <c r="V1235" s="44"/>
    </row>
    <row r="1236" spans="1:22" x14ac:dyDescent="0.25">
      <c r="A1236" s="47">
        <v>2004</v>
      </c>
      <c r="B1236" s="47" t="s">
        <v>402</v>
      </c>
      <c r="C1236" s="47" t="s">
        <v>228</v>
      </c>
      <c r="D1236" s="55">
        <v>1895</v>
      </c>
      <c r="E1236" s="55">
        <v>1796</v>
      </c>
      <c r="F1236" s="55">
        <v>98</v>
      </c>
      <c r="G1236" s="55">
        <v>100</v>
      </c>
      <c r="H1236" s="55">
        <v>1619</v>
      </c>
      <c r="I1236" s="55">
        <v>13</v>
      </c>
      <c r="J1236" s="55">
        <v>65</v>
      </c>
      <c r="K1236" s="55">
        <v>54</v>
      </c>
      <c r="L1236" s="55">
        <v>21</v>
      </c>
      <c r="M1236" s="55">
        <v>5</v>
      </c>
      <c r="N1236" s="55">
        <v>4</v>
      </c>
      <c r="O1236" s="55">
        <v>14</v>
      </c>
      <c r="P1236" s="55">
        <v>69</v>
      </c>
      <c r="Q1236" s="55">
        <v>366</v>
      </c>
      <c r="R1236" s="47" t="s">
        <v>138</v>
      </c>
      <c r="S1236" s="56" t="s">
        <v>403</v>
      </c>
      <c r="T1236" s="50">
        <f t="shared" si="39"/>
        <v>2.0291700339803893</v>
      </c>
      <c r="U1236" s="51">
        <f t="shared" si="40"/>
        <v>3.6291706057739265E-2</v>
      </c>
      <c r="V1236" s="44"/>
    </row>
    <row r="1237" spans="1:22" x14ac:dyDescent="0.25">
      <c r="A1237" s="47">
        <v>2005</v>
      </c>
      <c r="B1237" s="47" t="s">
        <v>402</v>
      </c>
      <c r="C1237" s="47" t="s">
        <v>228</v>
      </c>
      <c r="D1237" s="55">
        <v>1918</v>
      </c>
      <c r="E1237" s="55">
        <v>1826</v>
      </c>
      <c r="F1237" s="55">
        <v>92</v>
      </c>
      <c r="G1237" s="55">
        <v>105</v>
      </c>
      <c r="H1237" s="55">
        <v>1641</v>
      </c>
      <c r="I1237" s="55">
        <v>13</v>
      </c>
      <c r="J1237" s="55">
        <v>68</v>
      </c>
      <c r="K1237" s="55">
        <v>48</v>
      </c>
      <c r="L1237" s="55">
        <v>22</v>
      </c>
      <c r="M1237" s="55">
        <v>5</v>
      </c>
      <c r="N1237" s="55">
        <v>3</v>
      </c>
      <c r="O1237" s="55">
        <v>15</v>
      </c>
      <c r="P1237" s="55">
        <v>70</v>
      </c>
      <c r="Q1237" s="55">
        <v>365</v>
      </c>
      <c r="R1237" s="47" t="s">
        <v>138</v>
      </c>
      <c r="S1237" s="56" t="s">
        <v>403</v>
      </c>
      <c r="T1237" s="50">
        <f t="shared" si="39"/>
        <v>2.0797671213457658</v>
      </c>
      <c r="U1237" s="51">
        <f t="shared" si="40"/>
        <v>3.4919289967395406E-2</v>
      </c>
      <c r="V1237" s="44"/>
    </row>
    <row r="1238" spans="1:22" x14ac:dyDescent="0.25">
      <c r="A1238" s="47">
        <v>2006</v>
      </c>
      <c r="B1238" s="47" t="s">
        <v>402</v>
      </c>
      <c r="C1238" s="47" t="s">
        <v>228</v>
      </c>
      <c r="D1238" s="55">
        <v>1938</v>
      </c>
      <c r="E1238" s="55">
        <v>1833</v>
      </c>
      <c r="F1238" s="55">
        <v>105</v>
      </c>
      <c r="G1238" s="55">
        <v>108</v>
      </c>
      <c r="H1238" s="55">
        <v>1642</v>
      </c>
      <c r="I1238" s="55">
        <v>13</v>
      </c>
      <c r="J1238" s="55">
        <v>70</v>
      </c>
      <c r="K1238" s="55">
        <v>51</v>
      </c>
      <c r="L1238" s="55">
        <v>26</v>
      </c>
      <c r="M1238" s="55">
        <v>6</v>
      </c>
      <c r="N1238" s="55">
        <v>4</v>
      </c>
      <c r="O1238" s="55">
        <v>18</v>
      </c>
      <c r="P1238" s="55">
        <v>70</v>
      </c>
      <c r="Q1238" s="55">
        <v>365</v>
      </c>
      <c r="R1238" s="47" t="s">
        <v>138</v>
      </c>
      <c r="S1238" s="56" t="s">
        <v>403</v>
      </c>
      <c r="T1238" s="50">
        <f t="shared" si="39"/>
        <v>2.1687519298735118</v>
      </c>
      <c r="U1238" s="51">
        <f t="shared" si="40"/>
        <v>4.1558708856201165E-2</v>
      </c>
      <c r="V1238" s="44"/>
    </row>
    <row r="1239" spans="1:22" x14ac:dyDescent="0.25">
      <c r="A1239" s="59">
        <v>2007</v>
      </c>
      <c r="B1239" s="59" t="s">
        <v>402</v>
      </c>
      <c r="C1239" s="59" t="s">
        <v>228</v>
      </c>
      <c r="D1239" s="60">
        <v>1980</v>
      </c>
      <c r="E1239" s="60">
        <v>1871</v>
      </c>
      <c r="F1239" s="60">
        <v>109</v>
      </c>
      <c r="G1239" s="60">
        <v>109</v>
      </c>
      <c r="H1239" s="60">
        <v>1664</v>
      </c>
      <c r="I1239" s="60">
        <v>13</v>
      </c>
      <c r="J1239" s="60">
        <v>86</v>
      </c>
      <c r="K1239" s="60">
        <v>53</v>
      </c>
      <c r="L1239" s="60">
        <v>24</v>
      </c>
      <c r="M1239" s="60">
        <v>6</v>
      </c>
      <c r="N1239" s="60">
        <v>4</v>
      </c>
      <c r="O1239" s="60">
        <v>22</v>
      </c>
      <c r="P1239" s="60">
        <v>70</v>
      </c>
      <c r="Q1239" s="60">
        <v>348</v>
      </c>
      <c r="R1239" s="59" t="s">
        <v>138</v>
      </c>
      <c r="S1239" s="61" t="s">
        <v>403</v>
      </c>
      <c r="T1239" s="50">
        <f t="shared" si="39"/>
        <v>2.1003239230934634</v>
      </c>
      <c r="U1239" s="51">
        <f t="shared" si="40"/>
        <v>4.1780693640136715E-2</v>
      </c>
      <c r="V1239" s="44"/>
    </row>
    <row r="1240" spans="1:22" x14ac:dyDescent="0.25">
      <c r="A1240" s="47">
        <v>2008</v>
      </c>
      <c r="B1240" s="47" t="s">
        <v>402</v>
      </c>
      <c r="C1240" s="47" t="s">
        <v>228</v>
      </c>
      <c r="D1240" s="55">
        <v>1864</v>
      </c>
      <c r="E1240" s="55">
        <v>1757</v>
      </c>
      <c r="F1240" s="55">
        <v>107</v>
      </c>
      <c r="G1240" s="55">
        <v>105</v>
      </c>
      <c r="H1240" s="55">
        <v>1547</v>
      </c>
      <c r="I1240" s="55">
        <v>14</v>
      </c>
      <c r="J1240" s="55">
        <v>91</v>
      </c>
      <c r="K1240" s="55">
        <v>50</v>
      </c>
      <c r="L1240" s="55">
        <v>24</v>
      </c>
      <c r="M1240" s="55">
        <v>5</v>
      </c>
      <c r="N1240" s="55">
        <v>4</v>
      </c>
      <c r="O1240" s="55">
        <v>24</v>
      </c>
      <c r="P1240" s="55">
        <v>68</v>
      </c>
      <c r="Q1240" s="55">
        <v>366</v>
      </c>
      <c r="R1240" s="47" t="s">
        <v>138</v>
      </c>
      <c r="S1240" s="56" t="s">
        <v>403</v>
      </c>
      <c r="T1240" s="50">
        <f t="shared" si="39"/>
        <v>2.1012886517961453</v>
      </c>
      <c r="U1240" s="51">
        <f t="shared" si="40"/>
        <v>4.1032914147949226E-2</v>
      </c>
      <c r="V1240" s="44"/>
    </row>
    <row r="1241" spans="1:22" x14ac:dyDescent="0.25">
      <c r="A1241" s="59">
        <v>2009</v>
      </c>
      <c r="B1241" s="59" t="s">
        <v>402</v>
      </c>
      <c r="C1241" s="59" t="s">
        <v>228</v>
      </c>
      <c r="D1241" s="60">
        <v>1927</v>
      </c>
      <c r="E1241" s="60">
        <v>1819</v>
      </c>
      <c r="F1241" s="60">
        <v>108</v>
      </c>
      <c r="G1241" s="60">
        <v>117</v>
      </c>
      <c r="H1241" s="60">
        <v>1593</v>
      </c>
      <c r="I1241" s="60">
        <v>14</v>
      </c>
      <c r="J1241" s="60">
        <v>96</v>
      </c>
      <c r="K1241" s="60">
        <v>49</v>
      </c>
      <c r="L1241" s="60">
        <v>23</v>
      </c>
      <c r="M1241" s="60">
        <v>4</v>
      </c>
      <c r="N1241" s="60">
        <v>4</v>
      </c>
      <c r="O1241" s="60">
        <v>28</v>
      </c>
      <c r="P1241" s="60">
        <v>68</v>
      </c>
      <c r="Q1241" s="60">
        <v>365</v>
      </c>
      <c r="R1241" s="59" t="s">
        <v>138</v>
      </c>
      <c r="S1241" s="61" t="s">
        <v>403</v>
      </c>
      <c r="T1241" s="50">
        <f t="shared" si="39"/>
        <v>2.0570084974500866</v>
      </c>
      <c r="U1241" s="51">
        <f t="shared" si="40"/>
        <v>4.0543637484741206E-2</v>
      </c>
      <c r="V1241" s="44"/>
    </row>
    <row r="1242" spans="1:22" x14ac:dyDescent="0.25">
      <c r="A1242" s="59">
        <v>2010</v>
      </c>
      <c r="B1242" s="59" t="s">
        <v>402</v>
      </c>
      <c r="C1242" s="59" t="s">
        <v>228</v>
      </c>
      <c r="D1242" s="60">
        <v>1962</v>
      </c>
      <c r="E1242" s="60">
        <v>1849</v>
      </c>
      <c r="F1242" s="60">
        <v>113</v>
      </c>
      <c r="G1242" s="60">
        <v>116</v>
      </c>
      <c r="H1242" s="60">
        <v>1614</v>
      </c>
      <c r="I1242" s="60">
        <v>14</v>
      </c>
      <c r="J1242" s="60">
        <v>105</v>
      </c>
      <c r="K1242" s="60">
        <v>50</v>
      </c>
      <c r="L1242" s="60">
        <v>24</v>
      </c>
      <c r="M1242" s="60">
        <v>5</v>
      </c>
      <c r="N1242" s="60">
        <v>3</v>
      </c>
      <c r="O1242" s="60">
        <v>31</v>
      </c>
      <c r="P1242" s="60">
        <v>69</v>
      </c>
      <c r="Q1242" s="60">
        <v>364</v>
      </c>
      <c r="R1242" s="59" t="s">
        <v>138</v>
      </c>
      <c r="S1242" s="61" t="s">
        <v>403</v>
      </c>
      <c r="T1242" s="50">
        <f t="shared" si="39"/>
        <v>2.0460188658047564</v>
      </c>
      <c r="U1242" s="51">
        <f t="shared" si="40"/>
        <v>4.2194024060058587E-2</v>
      </c>
      <c r="V1242" s="44"/>
    </row>
    <row r="1243" spans="1:22" x14ac:dyDescent="0.25">
      <c r="A1243" s="47">
        <v>2011</v>
      </c>
      <c r="B1243" s="47" t="s">
        <v>402</v>
      </c>
      <c r="C1243" s="47" t="s">
        <v>228</v>
      </c>
      <c r="D1243" s="55">
        <v>1999</v>
      </c>
      <c r="E1243" s="55">
        <v>1880</v>
      </c>
      <c r="F1243" s="55">
        <v>119</v>
      </c>
      <c r="G1243" s="55">
        <v>128</v>
      </c>
      <c r="H1243" s="55">
        <v>1626</v>
      </c>
      <c r="I1243" s="55">
        <v>13</v>
      </c>
      <c r="J1243" s="55">
        <v>113</v>
      </c>
      <c r="K1243" s="55">
        <v>51</v>
      </c>
      <c r="L1243" s="55">
        <v>28</v>
      </c>
      <c r="M1243" s="55">
        <v>5</v>
      </c>
      <c r="N1243" s="55">
        <v>4</v>
      </c>
      <c r="O1243" s="55">
        <v>31</v>
      </c>
      <c r="P1243" s="55">
        <v>74</v>
      </c>
      <c r="Q1243" s="55">
        <v>365</v>
      </c>
      <c r="R1243" s="47" t="s">
        <v>138</v>
      </c>
      <c r="S1243" s="56" t="s">
        <v>403</v>
      </c>
      <c r="T1243" s="50">
        <f t="shared" si="39"/>
        <v>2.1283221589417014</v>
      </c>
      <c r="U1243" s="51">
        <f t="shared" si="40"/>
        <v>4.6221836486816395E-2</v>
      </c>
      <c r="V1243" s="44"/>
    </row>
    <row r="1244" spans="1:22" x14ac:dyDescent="0.25">
      <c r="A1244" s="47">
        <v>2012</v>
      </c>
      <c r="B1244" s="47" t="s">
        <v>402</v>
      </c>
      <c r="C1244" s="47" t="s">
        <v>228</v>
      </c>
      <c r="D1244" s="55">
        <v>1865</v>
      </c>
      <c r="E1244" s="55">
        <v>1756</v>
      </c>
      <c r="F1244" s="55">
        <v>108</v>
      </c>
      <c r="G1244" s="55">
        <v>109</v>
      </c>
      <c r="H1244" s="55">
        <v>1528</v>
      </c>
      <c r="I1244" s="55">
        <v>13</v>
      </c>
      <c r="J1244" s="55">
        <v>107</v>
      </c>
      <c r="K1244" s="55">
        <v>47</v>
      </c>
      <c r="L1244" s="55">
        <v>24</v>
      </c>
      <c r="M1244" s="55">
        <v>5</v>
      </c>
      <c r="N1244" s="55">
        <v>4</v>
      </c>
      <c r="O1244" s="55">
        <v>29</v>
      </c>
      <c r="P1244" s="55">
        <v>84</v>
      </c>
      <c r="Q1244" s="55">
        <v>366</v>
      </c>
      <c r="R1244" s="47" t="s">
        <v>138</v>
      </c>
      <c r="S1244" s="56" t="s">
        <v>403</v>
      </c>
      <c r="T1244" s="50">
        <f t="shared" si="39"/>
        <v>2.1225166642775228</v>
      </c>
      <c r="U1244" s="51">
        <f t="shared" si="40"/>
        <v>4.183480345290997E-2</v>
      </c>
      <c r="V1244" s="44"/>
    </row>
    <row r="1245" spans="1:22" x14ac:dyDescent="0.25">
      <c r="A1245" s="47">
        <v>2013</v>
      </c>
      <c r="B1245" s="47" t="s">
        <v>402</v>
      </c>
      <c r="C1245" s="47" t="s">
        <v>228</v>
      </c>
      <c r="D1245" s="55">
        <v>1853</v>
      </c>
      <c r="E1245" s="55">
        <v>1747</v>
      </c>
      <c r="F1245" s="55">
        <v>106</v>
      </c>
      <c r="G1245" s="55">
        <v>110</v>
      </c>
      <c r="H1245" s="55">
        <v>1514</v>
      </c>
      <c r="I1245" s="55">
        <v>14</v>
      </c>
      <c r="J1245" s="55">
        <v>109</v>
      </c>
      <c r="K1245" s="55">
        <v>46</v>
      </c>
      <c r="L1245" s="55">
        <v>23</v>
      </c>
      <c r="M1245" s="55">
        <v>4</v>
      </c>
      <c r="N1245" s="55">
        <v>4</v>
      </c>
      <c r="O1245" s="55">
        <v>29</v>
      </c>
      <c r="P1245" s="55">
        <v>80</v>
      </c>
      <c r="Q1245" s="55">
        <v>365</v>
      </c>
      <c r="R1245" s="47" t="s">
        <v>138</v>
      </c>
      <c r="S1245" s="56" t="s">
        <v>403</v>
      </c>
      <c r="T1245" s="50">
        <f t="shared" si="39"/>
        <v>2.0898145337374707</v>
      </c>
      <c r="U1245" s="51">
        <f t="shared" si="40"/>
        <v>4.0427462155151368E-2</v>
      </c>
      <c r="V1245" s="44"/>
    </row>
    <row r="1246" spans="1:22" x14ac:dyDescent="0.25">
      <c r="A1246" s="47">
        <v>2014</v>
      </c>
      <c r="B1246" s="47" t="s">
        <v>402</v>
      </c>
      <c r="C1246" s="47" t="s">
        <v>228</v>
      </c>
      <c r="D1246" s="55">
        <v>1834</v>
      </c>
      <c r="E1246" s="55">
        <v>1727</v>
      </c>
      <c r="F1246" s="55">
        <v>107</v>
      </c>
      <c r="G1246" s="55">
        <v>111</v>
      </c>
      <c r="H1246" s="55">
        <v>1497</v>
      </c>
      <c r="I1246" s="55">
        <v>14</v>
      </c>
      <c r="J1246" s="55">
        <v>106</v>
      </c>
      <c r="K1246" s="55">
        <v>45</v>
      </c>
      <c r="L1246" s="55">
        <v>25</v>
      </c>
      <c r="M1246" s="55">
        <v>5</v>
      </c>
      <c r="N1246" s="55">
        <v>4</v>
      </c>
      <c r="O1246" s="55">
        <v>29</v>
      </c>
      <c r="P1246" s="55">
        <v>72</v>
      </c>
      <c r="Q1246" s="55">
        <v>365</v>
      </c>
      <c r="R1246" s="47" t="s">
        <v>138</v>
      </c>
      <c r="S1246" s="56" t="s">
        <v>403</v>
      </c>
      <c r="T1246" s="50">
        <f t="shared" si="39"/>
        <v>2.1621700597692417</v>
      </c>
      <c r="U1246" s="51">
        <f t="shared" si="40"/>
        <v>4.2221775842143865E-2</v>
      </c>
      <c r="V1246" s="44"/>
    </row>
    <row r="1247" spans="1:22" x14ac:dyDescent="0.25">
      <c r="A1247" s="47">
        <v>2015</v>
      </c>
      <c r="B1247" s="47" t="s">
        <v>402</v>
      </c>
      <c r="C1247" s="47" t="s">
        <v>228</v>
      </c>
      <c r="D1247" s="55">
        <v>1917</v>
      </c>
      <c r="E1247" s="55">
        <v>1804</v>
      </c>
      <c r="F1247" s="55">
        <v>112</v>
      </c>
      <c r="G1247" s="55">
        <v>112</v>
      </c>
      <c r="H1247" s="55">
        <v>1564</v>
      </c>
      <c r="I1247" s="55">
        <v>14</v>
      </c>
      <c r="J1247" s="55">
        <v>114</v>
      </c>
      <c r="K1247" s="55">
        <v>48</v>
      </c>
      <c r="L1247" s="55">
        <v>27</v>
      </c>
      <c r="M1247" s="55">
        <v>4</v>
      </c>
      <c r="N1247" s="55">
        <v>5</v>
      </c>
      <c r="O1247" s="55">
        <v>29</v>
      </c>
      <c r="P1247" s="55">
        <v>74</v>
      </c>
      <c r="Q1247" s="55">
        <v>365</v>
      </c>
      <c r="R1247" s="47" t="s">
        <v>138</v>
      </c>
      <c r="S1247" s="56" t="s">
        <v>403</v>
      </c>
      <c r="T1247" s="50">
        <f t="shared" si="39"/>
        <v>2.1628214338184453</v>
      </c>
      <c r="U1247" s="51">
        <f t="shared" si="40"/>
        <v>4.4208070107249024E-2</v>
      </c>
      <c r="V1247" s="44"/>
    </row>
    <row r="1248" spans="1:22" x14ac:dyDescent="0.25">
      <c r="A1248" s="47">
        <v>2016</v>
      </c>
      <c r="B1248" s="47" t="s">
        <v>402</v>
      </c>
      <c r="C1248" s="47" t="s">
        <v>228</v>
      </c>
      <c r="D1248" s="55">
        <v>1918</v>
      </c>
      <c r="E1248" s="55">
        <v>1811</v>
      </c>
      <c r="F1248" s="55">
        <v>106</v>
      </c>
      <c r="G1248" s="55">
        <v>108</v>
      </c>
      <c r="H1248" s="55">
        <v>1565</v>
      </c>
      <c r="I1248" s="55">
        <v>13</v>
      </c>
      <c r="J1248" s="55">
        <v>125</v>
      </c>
      <c r="K1248" s="55">
        <v>44</v>
      </c>
      <c r="L1248" s="55">
        <v>25</v>
      </c>
      <c r="M1248" s="55">
        <v>3</v>
      </c>
      <c r="N1248" s="55">
        <v>5</v>
      </c>
      <c r="O1248" s="55">
        <v>29</v>
      </c>
      <c r="P1248" s="55">
        <v>74</v>
      </c>
      <c r="Q1248" s="55">
        <v>366</v>
      </c>
      <c r="R1248" s="47" t="s">
        <v>138</v>
      </c>
      <c r="S1248" s="56" t="s">
        <v>403</v>
      </c>
      <c r="T1248" s="50">
        <f t="shared" si="39"/>
        <v>2.1543718330815151</v>
      </c>
      <c r="U1248" s="51">
        <f t="shared" si="40"/>
        <v>4.1676323110961908E-2</v>
      </c>
      <c r="V1248" s="44"/>
    </row>
    <row r="1249" spans="1:22" x14ac:dyDescent="0.25">
      <c r="A1249" s="47">
        <v>2017</v>
      </c>
      <c r="B1249" s="47" t="s">
        <v>402</v>
      </c>
      <c r="C1249" s="47" t="s">
        <v>228</v>
      </c>
      <c r="D1249" s="55">
        <v>1964</v>
      </c>
      <c r="E1249" s="55">
        <v>1853</v>
      </c>
      <c r="F1249" s="55">
        <v>111</v>
      </c>
      <c r="G1249" s="55">
        <v>109</v>
      </c>
      <c r="H1249" s="55">
        <v>1599</v>
      </c>
      <c r="I1249" s="55">
        <v>15</v>
      </c>
      <c r="J1249" s="55">
        <v>131</v>
      </c>
      <c r="K1249" s="55">
        <v>44</v>
      </c>
      <c r="L1249" s="55">
        <v>28</v>
      </c>
      <c r="M1249" s="55">
        <v>4</v>
      </c>
      <c r="N1249" s="55">
        <v>6</v>
      </c>
      <c r="O1249" s="55">
        <v>28</v>
      </c>
      <c r="P1249" s="55">
        <v>75</v>
      </c>
      <c r="Q1249" s="55">
        <v>365</v>
      </c>
      <c r="R1249" s="47" t="s">
        <v>138</v>
      </c>
      <c r="S1249" s="56" t="s">
        <v>403</v>
      </c>
      <c r="T1249" s="50">
        <f t="shared" si="39"/>
        <v>2.266450772372159</v>
      </c>
      <c r="U1249" s="51">
        <f t="shared" si="40"/>
        <v>4.5912626521329013E-2</v>
      </c>
      <c r="V1249" s="44"/>
    </row>
    <row r="1250" spans="1:22" x14ac:dyDescent="0.25">
      <c r="A1250" s="47">
        <v>2018</v>
      </c>
      <c r="B1250" s="47" t="s">
        <v>402</v>
      </c>
      <c r="C1250" s="47" t="s">
        <v>228</v>
      </c>
      <c r="D1250" s="55">
        <v>1960</v>
      </c>
      <c r="E1250" s="55">
        <v>1849</v>
      </c>
      <c r="F1250" s="55">
        <v>112</v>
      </c>
      <c r="G1250" s="55">
        <v>112</v>
      </c>
      <c r="H1250" s="55">
        <v>1589</v>
      </c>
      <c r="I1250" s="55">
        <v>16</v>
      </c>
      <c r="J1250" s="55">
        <v>132</v>
      </c>
      <c r="K1250" s="55">
        <v>43</v>
      </c>
      <c r="L1250" s="55">
        <v>29</v>
      </c>
      <c r="M1250" s="55">
        <v>4</v>
      </c>
      <c r="N1250" s="55">
        <v>7</v>
      </c>
      <c r="O1250" s="55">
        <v>30</v>
      </c>
      <c r="P1250" s="55">
        <v>75</v>
      </c>
      <c r="Q1250" s="55">
        <v>365</v>
      </c>
      <c r="R1250" s="47" t="s">
        <v>138</v>
      </c>
      <c r="S1250" s="56" t="s">
        <v>403</v>
      </c>
      <c r="T1250" s="50">
        <f t="shared" si="39"/>
        <v>2.3186719722241422</v>
      </c>
      <c r="U1250" s="51">
        <f t="shared" si="40"/>
        <v>4.7393655112261471E-2</v>
      </c>
      <c r="V1250" s="44"/>
    </row>
    <row r="1251" spans="1:22" x14ac:dyDescent="0.25">
      <c r="A1251" s="47">
        <v>2019</v>
      </c>
      <c r="B1251" s="47" t="s">
        <v>402</v>
      </c>
      <c r="C1251" s="47" t="s">
        <v>228</v>
      </c>
      <c r="D1251" s="55">
        <v>2027</v>
      </c>
      <c r="E1251" s="55">
        <v>1910</v>
      </c>
      <c r="F1251" s="55">
        <v>117</v>
      </c>
      <c r="G1251" s="55">
        <v>133</v>
      </c>
      <c r="H1251" s="55">
        <v>1617</v>
      </c>
      <c r="I1251" s="55">
        <v>17</v>
      </c>
      <c r="J1251" s="55">
        <v>142</v>
      </c>
      <c r="K1251" s="55">
        <v>46</v>
      </c>
      <c r="L1251" s="55">
        <v>29</v>
      </c>
      <c r="M1251" s="55">
        <v>4</v>
      </c>
      <c r="N1251" s="55">
        <v>7</v>
      </c>
      <c r="O1251" s="55">
        <v>31</v>
      </c>
      <c r="P1251" s="55">
        <v>75</v>
      </c>
      <c r="Q1251" s="55">
        <v>307</v>
      </c>
      <c r="R1251" s="47" t="s">
        <v>138</v>
      </c>
      <c r="S1251" s="56" t="s">
        <v>403</v>
      </c>
      <c r="T1251" s="50">
        <f t="shared" si="39"/>
        <v>2.2754103753505608</v>
      </c>
      <c r="U1251" s="51">
        <f t="shared" si="40"/>
        <v>4.8585700039672844E-2</v>
      </c>
      <c r="V1251" s="44"/>
    </row>
    <row r="1252" spans="1:22" x14ac:dyDescent="0.25">
      <c r="A1252" s="59">
        <v>2020</v>
      </c>
      <c r="B1252" s="59" t="s">
        <v>402</v>
      </c>
      <c r="C1252" s="59" t="s">
        <v>228</v>
      </c>
      <c r="D1252" s="60">
        <v>1581</v>
      </c>
      <c r="E1252" s="60">
        <v>1492</v>
      </c>
      <c r="F1252" s="60">
        <v>72</v>
      </c>
      <c r="G1252" s="60">
        <v>77</v>
      </c>
      <c r="H1252" s="60">
        <v>1276</v>
      </c>
      <c r="I1252" s="60">
        <v>15</v>
      </c>
      <c r="J1252" s="60">
        <v>124</v>
      </c>
      <c r="K1252" s="60">
        <v>16</v>
      </c>
      <c r="L1252" s="60">
        <v>20</v>
      </c>
      <c r="M1252" s="60">
        <v>2</v>
      </c>
      <c r="N1252" s="60">
        <v>6</v>
      </c>
      <c r="O1252" s="60">
        <v>28</v>
      </c>
      <c r="P1252" s="60">
        <v>74</v>
      </c>
      <c r="Q1252" s="60">
        <v>353</v>
      </c>
      <c r="R1252" s="59" t="s">
        <v>138</v>
      </c>
      <c r="S1252" s="61" t="s">
        <v>403</v>
      </c>
      <c r="T1252" s="50">
        <f t="shared" si="39"/>
        <v>2.5828726535373265</v>
      </c>
      <c r="U1252" s="51">
        <f t="shared" si="40"/>
        <v>3.3938946667480471E-2</v>
      </c>
      <c r="V1252" s="44"/>
    </row>
    <row r="1253" spans="1:22" x14ac:dyDescent="0.25">
      <c r="A1253" s="59">
        <v>2021</v>
      </c>
      <c r="B1253" s="59" t="s">
        <v>402</v>
      </c>
      <c r="C1253" s="59" t="s">
        <v>228</v>
      </c>
      <c r="D1253" s="60">
        <v>1806</v>
      </c>
      <c r="E1253" s="60">
        <v>1718</v>
      </c>
      <c r="F1253" s="60">
        <v>83</v>
      </c>
      <c r="G1253" s="60">
        <v>98</v>
      </c>
      <c r="H1253" s="60">
        <v>1459</v>
      </c>
      <c r="I1253" s="60">
        <v>18</v>
      </c>
      <c r="J1253" s="60">
        <v>144</v>
      </c>
      <c r="K1253" s="60">
        <v>17</v>
      </c>
      <c r="L1253" s="60">
        <v>23</v>
      </c>
      <c r="M1253" s="60">
        <v>2</v>
      </c>
      <c r="N1253" s="60">
        <v>7</v>
      </c>
      <c r="O1253" s="60">
        <v>34</v>
      </c>
      <c r="P1253" s="60">
        <v>74</v>
      </c>
      <c r="Q1253" s="60">
        <v>365</v>
      </c>
      <c r="R1253" s="59" t="s">
        <v>138</v>
      </c>
      <c r="S1253" s="61" t="s">
        <v>403</v>
      </c>
      <c r="T1253" s="50">
        <f t="shared" si="39"/>
        <v>2.5902403020284259</v>
      </c>
      <c r="U1253" s="51">
        <f t="shared" si="40"/>
        <v>3.9235664974975583E-2</v>
      </c>
      <c r="V1253" s="44"/>
    </row>
    <row r="1254" spans="1:22" x14ac:dyDescent="0.25">
      <c r="A1254" s="59">
        <v>2022</v>
      </c>
      <c r="B1254" s="59" t="s">
        <v>402</v>
      </c>
      <c r="C1254" s="59" t="s">
        <v>228</v>
      </c>
      <c r="D1254" s="60">
        <v>1940</v>
      </c>
      <c r="E1254" s="60">
        <v>1852</v>
      </c>
      <c r="F1254" s="60">
        <v>84</v>
      </c>
      <c r="G1254" s="60">
        <v>107</v>
      </c>
      <c r="H1254" s="60">
        <v>1582</v>
      </c>
      <c r="I1254" s="60">
        <v>17</v>
      </c>
      <c r="J1254" s="60">
        <v>146</v>
      </c>
      <c r="K1254" s="60">
        <v>16</v>
      </c>
      <c r="L1254" s="60">
        <v>22</v>
      </c>
      <c r="M1254" s="60">
        <v>2</v>
      </c>
      <c r="N1254" s="60">
        <v>6</v>
      </c>
      <c r="O1254" s="60">
        <v>38</v>
      </c>
      <c r="P1254" s="60">
        <v>74</v>
      </c>
      <c r="Q1254" s="60">
        <v>365</v>
      </c>
      <c r="R1254" s="59" t="s">
        <v>138</v>
      </c>
      <c r="S1254" s="61" t="s">
        <v>403</v>
      </c>
      <c r="T1254" s="50">
        <f t="shared" si="39"/>
        <v>2.5166970970517113</v>
      </c>
      <c r="U1254" s="51">
        <f t="shared" si="40"/>
        <v>3.8580966497802731E-2</v>
      </c>
      <c r="V1254" s="44"/>
    </row>
    <row r="1255" spans="1:22" ht="13.8" thickBot="1" x14ac:dyDescent="0.3">
      <c r="A1255" s="66">
        <v>2023</v>
      </c>
      <c r="B1255" s="66" t="s">
        <v>402</v>
      </c>
      <c r="C1255" s="66" t="s">
        <v>228</v>
      </c>
      <c r="D1255" s="67">
        <v>1931</v>
      </c>
      <c r="E1255" s="67">
        <v>1842</v>
      </c>
      <c r="F1255" s="67">
        <v>85</v>
      </c>
      <c r="G1255" s="67">
        <v>110</v>
      </c>
      <c r="H1255" s="67">
        <v>1558</v>
      </c>
      <c r="I1255" s="67">
        <v>17</v>
      </c>
      <c r="J1255" s="67">
        <v>157</v>
      </c>
      <c r="K1255" s="67">
        <v>16</v>
      </c>
      <c r="L1255" s="67">
        <v>22</v>
      </c>
      <c r="M1255" s="67">
        <v>2</v>
      </c>
      <c r="N1255" s="67">
        <v>7</v>
      </c>
      <c r="O1255" s="67">
        <v>37</v>
      </c>
      <c r="P1255" s="67">
        <v>74</v>
      </c>
      <c r="Q1255" s="67">
        <v>364</v>
      </c>
      <c r="R1255" s="66" t="s">
        <v>138</v>
      </c>
      <c r="S1255" s="68" t="s">
        <v>403</v>
      </c>
      <c r="T1255" s="50">
        <f t="shared" si="39"/>
        <v>2.5686883544921875</v>
      </c>
      <c r="U1255" s="51">
        <f t="shared" si="40"/>
        <v>3.9846778099060051E-2</v>
      </c>
      <c r="V1255" s="44"/>
    </row>
    <row r="1256" spans="1:22" x14ac:dyDescent="0.25">
      <c r="A1256" s="46">
        <v>2002</v>
      </c>
      <c r="B1256" s="46" t="s">
        <v>404</v>
      </c>
      <c r="C1256" s="46" t="s">
        <v>228</v>
      </c>
      <c r="D1256" s="48">
        <v>449</v>
      </c>
      <c r="E1256" s="48">
        <v>424</v>
      </c>
      <c r="F1256" s="48">
        <v>25</v>
      </c>
      <c r="G1256" s="48">
        <v>44</v>
      </c>
      <c r="H1256" s="48">
        <v>359</v>
      </c>
      <c r="I1256" s="48">
        <v>3</v>
      </c>
      <c r="J1256" s="48">
        <v>18</v>
      </c>
      <c r="K1256" s="48">
        <v>20</v>
      </c>
      <c r="L1256" s="48">
        <v>3</v>
      </c>
      <c r="M1256" s="48">
        <v>1</v>
      </c>
      <c r="N1256" s="48">
        <v>1</v>
      </c>
      <c r="O1256" s="48">
        <v>0</v>
      </c>
      <c r="P1256" s="48">
        <v>54</v>
      </c>
      <c r="Q1256" s="48">
        <v>312</v>
      </c>
      <c r="R1256" s="46" t="s">
        <v>140</v>
      </c>
      <c r="S1256" s="49" t="s">
        <v>405</v>
      </c>
      <c r="T1256" s="50">
        <f t="shared" si="39"/>
        <v>1.5559979980468746</v>
      </c>
      <c r="U1256" s="51">
        <f t="shared" si="40"/>
        <v>7.0992408660888644E-3</v>
      </c>
      <c r="V1256" s="52">
        <f>IF(SLOPE(U1256:U1277,A1256:A1277)&gt;0,SLOPE(U1256:U1277,A1256:A1277),0)</f>
        <v>7.4165874134622263E-5</v>
      </c>
    </row>
    <row r="1257" spans="1:22" x14ac:dyDescent="0.25">
      <c r="A1257" s="47">
        <v>2003</v>
      </c>
      <c r="B1257" s="47" t="s">
        <v>404</v>
      </c>
      <c r="C1257" s="47" t="s">
        <v>228</v>
      </c>
      <c r="D1257" s="55">
        <v>467</v>
      </c>
      <c r="E1257" s="55">
        <v>437</v>
      </c>
      <c r="F1257" s="55">
        <v>30</v>
      </c>
      <c r="G1257" s="55">
        <v>46</v>
      </c>
      <c r="H1257" s="55">
        <v>369</v>
      </c>
      <c r="I1257" s="55">
        <v>3</v>
      </c>
      <c r="J1257" s="55">
        <v>19</v>
      </c>
      <c r="K1257" s="55">
        <v>22</v>
      </c>
      <c r="L1257" s="55">
        <v>7</v>
      </c>
      <c r="M1257" s="55">
        <v>1</v>
      </c>
      <c r="N1257" s="55">
        <v>0</v>
      </c>
      <c r="O1257" s="55">
        <v>1</v>
      </c>
      <c r="P1257" s="55">
        <v>53</v>
      </c>
      <c r="Q1257" s="55">
        <v>365</v>
      </c>
      <c r="R1257" s="47" t="s">
        <v>140</v>
      </c>
      <c r="S1257" s="56" t="s">
        <v>405</v>
      </c>
      <c r="T1257" s="50">
        <f t="shared" si="39"/>
        <v>1.653408006237399</v>
      </c>
      <c r="U1257" s="51">
        <f t="shared" si="40"/>
        <v>9.0524088341497593E-3</v>
      </c>
      <c r="V1257" s="44"/>
    </row>
    <row r="1258" spans="1:22" x14ac:dyDescent="0.25">
      <c r="A1258" s="47">
        <v>2004</v>
      </c>
      <c r="B1258" s="47" t="s">
        <v>404</v>
      </c>
      <c r="C1258" s="47" t="s">
        <v>228</v>
      </c>
      <c r="D1258" s="55">
        <v>445</v>
      </c>
      <c r="E1258" s="55">
        <v>414</v>
      </c>
      <c r="F1258" s="55">
        <v>31</v>
      </c>
      <c r="G1258" s="55">
        <v>45</v>
      </c>
      <c r="H1258" s="55">
        <v>350</v>
      </c>
      <c r="I1258" s="55">
        <v>4</v>
      </c>
      <c r="J1258" s="55">
        <v>16</v>
      </c>
      <c r="K1258" s="55">
        <v>24</v>
      </c>
      <c r="L1258" s="55">
        <v>5</v>
      </c>
      <c r="M1258" s="55">
        <v>1</v>
      </c>
      <c r="N1258" s="55">
        <v>1</v>
      </c>
      <c r="O1258" s="55">
        <v>0</v>
      </c>
      <c r="P1258" s="55">
        <v>53</v>
      </c>
      <c r="Q1258" s="55">
        <v>366</v>
      </c>
      <c r="R1258" s="47" t="s">
        <v>140</v>
      </c>
      <c r="S1258" s="56" t="s">
        <v>405</v>
      </c>
      <c r="T1258" s="50">
        <f t="shared" si="39"/>
        <v>1.6027826124621971</v>
      </c>
      <c r="U1258" s="51">
        <f t="shared" si="40"/>
        <v>9.0677426300048818E-3</v>
      </c>
      <c r="V1258" s="44"/>
    </row>
    <row r="1259" spans="1:22" x14ac:dyDescent="0.25">
      <c r="A1259" s="47">
        <v>2005</v>
      </c>
      <c r="B1259" s="47" t="s">
        <v>404</v>
      </c>
      <c r="C1259" s="47" t="s">
        <v>228</v>
      </c>
      <c r="D1259" s="55">
        <v>461</v>
      </c>
      <c r="E1259" s="55">
        <v>429</v>
      </c>
      <c r="F1259" s="55">
        <v>32</v>
      </c>
      <c r="G1259" s="55">
        <v>49</v>
      </c>
      <c r="H1259" s="55">
        <v>357</v>
      </c>
      <c r="I1259" s="55">
        <v>3</v>
      </c>
      <c r="J1259" s="55">
        <v>19</v>
      </c>
      <c r="K1259" s="55">
        <v>23</v>
      </c>
      <c r="L1259" s="55">
        <v>7</v>
      </c>
      <c r="M1259" s="55">
        <v>1</v>
      </c>
      <c r="N1259" s="55">
        <v>1</v>
      </c>
      <c r="O1259" s="55">
        <v>1</v>
      </c>
      <c r="P1259" s="55">
        <v>53</v>
      </c>
      <c r="Q1259" s="55">
        <v>365</v>
      </c>
      <c r="R1259" s="47" t="s">
        <v>140</v>
      </c>
      <c r="S1259" s="56" t="s">
        <v>405</v>
      </c>
      <c r="T1259" s="50">
        <f t="shared" si="39"/>
        <v>1.7642255193536931</v>
      </c>
      <c r="U1259" s="51">
        <f t="shared" si="40"/>
        <v>1.0303077033025567E-2</v>
      </c>
      <c r="V1259" s="44"/>
    </row>
    <row r="1260" spans="1:22" x14ac:dyDescent="0.25">
      <c r="A1260" s="47">
        <v>2006</v>
      </c>
      <c r="B1260" s="47" t="s">
        <v>404</v>
      </c>
      <c r="C1260" s="47" t="s">
        <v>228</v>
      </c>
      <c r="D1260" s="55">
        <v>491</v>
      </c>
      <c r="E1260" s="55">
        <v>466</v>
      </c>
      <c r="F1260" s="55">
        <v>25</v>
      </c>
      <c r="G1260" s="55">
        <v>54</v>
      </c>
      <c r="H1260" s="55">
        <v>388</v>
      </c>
      <c r="I1260" s="55">
        <v>4</v>
      </c>
      <c r="J1260" s="55">
        <v>20</v>
      </c>
      <c r="K1260" s="55">
        <v>15</v>
      </c>
      <c r="L1260" s="55">
        <v>5</v>
      </c>
      <c r="M1260" s="55">
        <v>2</v>
      </c>
      <c r="N1260" s="55">
        <v>1</v>
      </c>
      <c r="O1260" s="55">
        <v>1</v>
      </c>
      <c r="P1260" s="55">
        <v>55</v>
      </c>
      <c r="Q1260" s="55">
        <v>365</v>
      </c>
      <c r="R1260" s="47" t="s">
        <v>140</v>
      </c>
      <c r="S1260" s="56" t="s">
        <v>405</v>
      </c>
      <c r="T1260" s="50">
        <f t="shared" si="39"/>
        <v>2.0603800964355465</v>
      </c>
      <c r="U1260" s="51">
        <f t="shared" si="40"/>
        <v>9.4004841899871811E-3</v>
      </c>
      <c r="V1260" s="44"/>
    </row>
    <row r="1261" spans="1:22" x14ac:dyDescent="0.25">
      <c r="A1261" s="59">
        <v>2007</v>
      </c>
      <c r="B1261" s="59" t="s">
        <v>404</v>
      </c>
      <c r="C1261" s="59" t="s">
        <v>228</v>
      </c>
      <c r="D1261" s="60">
        <v>542</v>
      </c>
      <c r="E1261" s="60">
        <v>513</v>
      </c>
      <c r="F1261" s="60">
        <v>29</v>
      </c>
      <c r="G1261" s="60">
        <v>66</v>
      </c>
      <c r="H1261" s="60">
        <v>421</v>
      </c>
      <c r="I1261" s="60">
        <v>5</v>
      </c>
      <c r="J1261" s="60">
        <v>21</v>
      </c>
      <c r="K1261" s="60">
        <v>18</v>
      </c>
      <c r="L1261" s="60">
        <v>6</v>
      </c>
      <c r="M1261" s="60">
        <v>2</v>
      </c>
      <c r="N1261" s="60">
        <v>1</v>
      </c>
      <c r="O1261" s="60">
        <v>2</v>
      </c>
      <c r="P1261" s="60">
        <v>56</v>
      </c>
      <c r="Q1261" s="60">
        <v>349</v>
      </c>
      <c r="R1261" s="59" t="s">
        <v>140</v>
      </c>
      <c r="S1261" s="61" t="s">
        <v>405</v>
      </c>
      <c r="T1261" s="50">
        <f t="shared" si="39"/>
        <v>1.9806484880118536</v>
      </c>
      <c r="U1261" s="51">
        <f t="shared" si="40"/>
        <v>1.0482582122802736E-2</v>
      </c>
      <c r="V1261" s="44"/>
    </row>
    <row r="1262" spans="1:22" x14ac:dyDescent="0.25">
      <c r="A1262" s="47">
        <v>2008</v>
      </c>
      <c r="B1262" s="47" t="s">
        <v>404</v>
      </c>
      <c r="C1262" s="47" t="s">
        <v>228</v>
      </c>
      <c r="D1262" s="55">
        <v>510</v>
      </c>
      <c r="E1262" s="55">
        <v>482</v>
      </c>
      <c r="F1262" s="55">
        <v>28</v>
      </c>
      <c r="G1262" s="55">
        <v>66</v>
      </c>
      <c r="H1262" s="55">
        <v>393</v>
      </c>
      <c r="I1262" s="55">
        <v>5</v>
      </c>
      <c r="J1262" s="55">
        <v>19</v>
      </c>
      <c r="K1262" s="55">
        <v>15</v>
      </c>
      <c r="L1262" s="55">
        <v>8</v>
      </c>
      <c r="M1262" s="55">
        <v>2</v>
      </c>
      <c r="N1262" s="55">
        <v>1</v>
      </c>
      <c r="O1262" s="55">
        <v>1</v>
      </c>
      <c r="P1262" s="55">
        <v>55</v>
      </c>
      <c r="Q1262" s="55">
        <v>366</v>
      </c>
      <c r="R1262" s="47" t="s">
        <v>140</v>
      </c>
      <c r="S1262" s="56" t="s">
        <v>405</v>
      </c>
      <c r="T1262" s="50">
        <f t="shared" si="39"/>
        <v>2.2510715060763884</v>
      </c>
      <c r="U1262" s="51">
        <f t="shared" si="40"/>
        <v>1.1502975396050346E-2</v>
      </c>
      <c r="V1262" s="44"/>
    </row>
    <row r="1263" spans="1:22" x14ac:dyDescent="0.25">
      <c r="A1263" s="47">
        <v>2009</v>
      </c>
      <c r="B1263" s="47" t="s">
        <v>404</v>
      </c>
      <c r="C1263" s="47" t="s">
        <v>228</v>
      </c>
      <c r="D1263" s="55">
        <v>562</v>
      </c>
      <c r="E1263" s="55">
        <v>532</v>
      </c>
      <c r="F1263" s="55">
        <v>30</v>
      </c>
      <c r="G1263" s="55">
        <v>75</v>
      </c>
      <c r="H1263" s="55">
        <v>433</v>
      </c>
      <c r="I1263" s="55">
        <v>4</v>
      </c>
      <c r="J1263" s="55">
        <v>20</v>
      </c>
      <c r="K1263" s="55">
        <v>18</v>
      </c>
      <c r="L1263" s="55">
        <v>8</v>
      </c>
      <c r="M1263" s="55">
        <v>2</v>
      </c>
      <c r="N1263" s="55">
        <v>1</v>
      </c>
      <c r="O1263" s="55">
        <v>1</v>
      </c>
      <c r="P1263" s="55">
        <v>55</v>
      </c>
      <c r="Q1263" s="55">
        <v>365</v>
      </c>
      <c r="R1263" s="47" t="s">
        <v>140</v>
      </c>
      <c r="S1263" s="56" t="s">
        <v>405</v>
      </c>
      <c r="T1263" s="50">
        <f t="shared" si="39"/>
        <v>2.1067919921874996</v>
      </c>
      <c r="U1263" s="51">
        <f t="shared" si="40"/>
        <v>1.1534686157226559E-2</v>
      </c>
      <c r="V1263" s="44"/>
    </row>
    <row r="1264" spans="1:22" x14ac:dyDescent="0.25">
      <c r="A1264" s="47">
        <v>2010</v>
      </c>
      <c r="B1264" s="47" t="s">
        <v>404</v>
      </c>
      <c r="C1264" s="47" t="s">
        <v>228</v>
      </c>
      <c r="D1264" s="55">
        <v>561</v>
      </c>
      <c r="E1264" s="55">
        <v>531</v>
      </c>
      <c r="F1264" s="55">
        <v>30</v>
      </c>
      <c r="G1264" s="55">
        <v>77</v>
      </c>
      <c r="H1264" s="55">
        <v>426</v>
      </c>
      <c r="I1264" s="55">
        <v>5</v>
      </c>
      <c r="J1264" s="55">
        <v>23</v>
      </c>
      <c r="K1264" s="55">
        <v>17</v>
      </c>
      <c r="L1264" s="55">
        <v>8</v>
      </c>
      <c r="M1264" s="55">
        <v>2</v>
      </c>
      <c r="N1264" s="55">
        <v>1</v>
      </c>
      <c r="O1264" s="55">
        <v>1</v>
      </c>
      <c r="P1264" s="55">
        <v>55</v>
      </c>
      <c r="Q1264" s="55">
        <v>365</v>
      </c>
      <c r="R1264" s="47" t="s">
        <v>140</v>
      </c>
      <c r="S1264" s="56" t="s">
        <v>405</v>
      </c>
      <c r="T1264" s="50">
        <f t="shared" si="39"/>
        <v>2.1515683930495686</v>
      </c>
      <c r="U1264" s="51">
        <f t="shared" si="40"/>
        <v>1.1779836951946386E-2</v>
      </c>
      <c r="V1264" s="44"/>
    </row>
    <row r="1265" spans="1:22" x14ac:dyDescent="0.25">
      <c r="A1265" s="59">
        <v>2011</v>
      </c>
      <c r="B1265" s="59" t="s">
        <v>404</v>
      </c>
      <c r="C1265" s="59" t="s">
        <v>228</v>
      </c>
      <c r="D1265" s="60">
        <v>567</v>
      </c>
      <c r="E1265" s="60">
        <v>537</v>
      </c>
      <c r="F1265" s="60">
        <v>30</v>
      </c>
      <c r="G1265" s="60">
        <v>79</v>
      </c>
      <c r="H1265" s="60">
        <v>430</v>
      </c>
      <c r="I1265" s="60">
        <v>4</v>
      </c>
      <c r="J1265" s="60">
        <v>23</v>
      </c>
      <c r="K1265" s="60">
        <v>18</v>
      </c>
      <c r="L1265" s="60">
        <v>8</v>
      </c>
      <c r="M1265" s="60">
        <v>2</v>
      </c>
      <c r="N1265" s="60">
        <v>1</v>
      </c>
      <c r="O1265" s="60">
        <v>1</v>
      </c>
      <c r="P1265" s="60">
        <v>62</v>
      </c>
      <c r="Q1265" s="60">
        <v>365</v>
      </c>
      <c r="R1265" s="59" t="s">
        <v>140</v>
      </c>
      <c r="S1265" s="61" t="s">
        <v>405</v>
      </c>
      <c r="T1265" s="50">
        <f t="shared" si="39"/>
        <v>2.1067919921874996</v>
      </c>
      <c r="U1265" s="51">
        <f t="shared" si="40"/>
        <v>1.1534686157226559E-2</v>
      </c>
      <c r="V1265" s="44"/>
    </row>
    <row r="1266" spans="1:22" x14ac:dyDescent="0.25">
      <c r="A1266" s="47">
        <v>2012</v>
      </c>
      <c r="B1266" s="47" t="s">
        <v>404</v>
      </c>
      <c r="C1266" s="47" t="s">
        <v>228</v>
      </c>
      <c r="D1266" s="55">
        <v>477</v>
      </c>
      <c r="E1266" s="55">
        <v>455</v>
      </c>
      <c r="F1266" s="55">
        <v>22</v>
      </c>
      <c r="G1266" s="55">
        <v>70</v>
      </c>
      <c r="H1266" s="55">
        <v>361</v>
      </c>
      <c r="I1266" s="55">
        <v>3</v>
      </c>
      <c r="J1266" s="55">
        <v>21</v>
      </c>
      <c r="K1266" s="55">
        <v>13</v>
      </c>
      <c r="L1266" s="55">
        <v>5</v>
      </c>
      <c r="M1266" s="55">
        <v>2</v>
      </c>
      <c r="N1266" s="55">
        <v>1</v>
      </c>
      <c r="O1266" s="55">
        <v>1</v>
      </c>
      <c r="P1266" s="55">
        <v>72</v>
      </c>
      <c r="Q1266" s="55">
        <v>366</v>
      </c>
      <c r="R1266" s="47" t="s">
        <v>140</v>
      </c>
      <c r="S1266" s="56" t="s">
        <v>405</v>
      </c>
      <c r="T1266" s="50">
        <f t="shared" si="39"/>
        <v>2.1742077081853695</v>
      </c>
      <c r="U1266" s="51">
        <f t="shared" si="40"/>
        <v>8.7294439483642586E-3</v>
      </c>
      <c r="V1266" s="44"/>
    </row>
    <row r="1267" spans="1:22" x14ac:dyDescent="0.25">
      <c r="A1267" s="59">
        <v>2013</v>
      </c>
      <c r="B1267" s="59" t="s">
        <v>404</v>
      </c>
      <c r="C1267" s="59" t="s">
        <v>228</v>
      </c>
      <c r="D1267" s="60">
        <v>489</v>
      </c>
      <c r="E1267" s="60">
        <v>464</v>
      </c>
      <c r="F1267" s="60">
        <v>25</v>
      </c>
      <c r="G1267" s="60">
        <v>72</v>
      </c>
      <c r="H1267" s="60">
        <v>368</v>
      </c>
      <c r="I1267" s="60">
        <v>4</v>
      </c>
      <c r="J1267" s="60">
        <v>21</v>
      </c>
      <c r="K1267" s="60">
        <v>15</v>
      </c>
      <c r="L1267" s="60">
        <v>6</v>
      </c>
      <c r="M1267" s="60">
        <v>2</v>
      </c>
      <c r="N1267" s="60">
        <v>1</v>
      </c>
      <c r="O1267" s="60">
        <v>1</v>
      </c>
      <c r="P1267" s="60">
        <v>69</v>
      </c>
      <c r="Q1267" s="60">
        <v>365</v>
      </c>
      <c r="R1267" s="59" t="s">
        <v>140</v>
      </c>
      <c r="S1267" s="61" t="s">
        <v>405</v>
      </c>
      <c r="T1267" s="50">
        <f t="shared" si="39"/>
        <v>2.1290290039062501</v>
      </c>
      <c r="U1267" s="51">
        <f t="shared" si="40"/>
        <v>9.713694830322266E-3</v>
      </c>
      <c r="V1267" s="44"/>
    </row>
    <row r="1268" spans="1:22" x14ac:dyDescent="0.25">
      <c r="A1268" s="59">
        <v>2014</v>
      </c>
      <c r="B1268" s="59" t="s">
        <v>404</v>
      </c>
      <c r="C1268" s="59" t="s">
        <v>228</v>
      </c>
      <c r="D1268" s="60">
        <v>426</v>
      </c>
      <c r="E1268" s="60">
        <v>405</v>
      </c>
      <c r="F1268" s="60">
        <v>20</v>
      </c>
      <c r="G1268" s="60">
        <v>68</v>
      </c>
      <c r="H1268" s="60">
        <v>318</v>
      </c>
      <c r="I1268" s="60">
        <v>3</v>
      </c>
      <c r="J1268" s="60">
        <v>17</v>
      </c>
      <c r="K1268" s="60">
        <v>12</v>
      </c>
      <c r="L1268" s="60">
        <v>5</v>
      </c>
      <c r="M1268" s="60">
        <v>2</v>
      </c>
      <c r="N1268" s="60">
        <v>1</v>
      </c>
      <c r="O1268" s="60">
        <v>1</v>
      </c>
      <c r="P1268" s="60">
        <v>51</v>
      </c>
      <c r="Q1268" s="60">
        <v>365</v>
      </c>
      <c r="R1268" s="59" t="s">
        <v>140</v>
      </c>
      <c r="S1268" s="61" t="s">
        <v>405</v>
      </c>
      <c r="T1268" s="50">
        <f t="shared" si="39"/>
        <v>2.2392520577566959</v>
      </c>
      <c r="U1268" s="51">
        <f t="shared" si="40"/>
        <v>8.1732700108119397E-3</v>
      </c>
      <c r="V1268" s="44"/>
    </row>
    <row r="1269" spans="1:22" x14ac:dyDescent="0.25">
      <c r="A1269" s="47">
        <v>2015</v>
      </c>
      <c r="B1269" s="47" t="s">
        <v>404</v>
      </c>
      <c r="C1269" s="47" t="s">
        <v>228</v>
      </c>
      <c r="D1269" s="55">
        <v>507</v>
      </c>
      <c r="E1269" s="55">
        <v>484</v>
      </c>
      <c r="F1269" s="55">
        <v>24</v>
      </c>
      <c r="G1269" s="55">
        <v>70</v>
      </c>
      <c r="H1269" s="55">
        <v>395</v>
      </c>
      <c r="I1269" s="55">
        <v>1</v>
      </c>
      <c r="J1269" s="55">
        <v>18</v>
      </c>
      <c r="K1269" s="55">
        <v>11</v>
      </c>
      <c r="L1269" s="55">
        <v>8</v>
      </c>
      <c r="M1269" s="55">
        <v>1</v>
      </c>
      <c r="N1269" s="55">
        <v>0</v>
      </c>
      <c r="O1269" s="55">
        <v>3</v>
      </c>
      <c r="P1269" s="55">
        <v>70</v>
      </c>
      <c r="Q1269" s="55">
        <v>365</v>
      </c>
      <c r="R1269" s="47" t="s">
        <v>140</v>
      </c>
      <c r="S1269" s="56" t="s">
        <v>405</v>
      </c>
      <c r="T1269" s="50">
        <f t="shared" si="39"/>
        <v>2.1616397758152175</v>
      </c>
      <c r="U1269" s="51">
        <f t="shared" si="40"/>
        <v>9.4679822180706533E-3</v>
      </c>
      <c r="V1269" s="44"/>
    </row>
    <row r="1270" spans="1:22" x14ac:dyDescent="0.25">
      <c r="A1270" s="59">
        <v>2016</v>
      </c>
      <c r="B1270" s="59" t="s">
        <v>404</v>
      </c>
      <c r="C1270" s="59" t="s">
        <v>228</v>
      </c>
      <c r="D1270" s="60">
        <v>199</v>
      </c>
      <c r="E1270" s="60">
        <v>91</v>
      </c>
      <c r="F1270" s="60">
        <v>6</v>
      </c>
      <c r="G1270" s="60">
        <v>1</v>
      </c>
      <c r="H1270" s="60">
        <v>87</v>
      </c>
      <c r="I1270" s="60">
        <v>0</v>
      </c>
      <c r="J1270" s="60">
        <v>3</v>
      </c>
      <c r="K1270" s="60">
        <v>2</v>
      </c>
      <c r="L1270" s="60">
        <v>2</v>
      </c>
      <c r="M1270" s="60">
        <v>0</v>
      </c>
      <c r="N1270" s="60">
        <v>0</v>
      </c>
      <c r="O1270" s="60">
        <v>1</v>
      </c>
      <c r="P1270" s="60">
        <v>19</v>
      </c>
      <c r="Q1270" s="60">
        <v>366</v>
      </c>
      <c r="R1270" s="59" t="s">
        <v>140</v>
      </c>
      <c r="S1270" s="61" t="s">
        <v>405</v>
      </c>
      <c r="T1270" s="50">
        <f t="shared" si="39"/>
        <v>2.1916020507812499</v>
      </c>
      <c r="U1270" s="51">
        <f t="shared" si="40"/>
        <v>2.3998042456054689E-3</v>
      </c>
      <c r="V1270" s="44"/>
    </row>
    <row r="1271" spans="1:22" x14ac:dyDescent="0.25">
      <c r="A1271" s="47">
        <v>2017</v>
      </c>
      <c r="B1271" s="47" t="s">
        <v>404</v>
      </c>
      <c r="C1271" s="47" t="s">
        <v>228</v>
      </c>
      <c r="D1271" s="55">
        <v>762</v>
      </c>
      <c r="E1271" s="55">
        <v>735</v>
      </c>
      <c r="F1271" s="55">
        <v>27</v>
      </c>
      <c r="G1271" s="55">
        <v>194</v>
      </c>
      <c r="H1271" s="55">
        <v>510</v>
      </c>
      <c r="I1271" s="55">
        <v>1</v>
      </c>
      <c r="J1271" s="55">
        <v>29</v>
      </c>
      <c r="K1271" s="55">
        <v>14</v>
      </c>
      <c r="L1271" s="55">
        <v>10</v>
      </c>
      <c r="M1271" s="55">
        <v>2</v>
      </c>
      <c r="N1271" s="55">
        <v>1</v>
      </c>
      <c r="O1271" s="55">
        <v>0</v>
      </c>
      <c r="P1271" s="55">
        <v>72</v>
      </c>
      <c r="Q1271" s="55">
        <v>93</v>
      </c>
      <c r="R1271" s="47" t="s">
        <v>140</v>
      </c>
      <c r="S1271" s="56" t="s">
        <v>405</v>
      </c>
      <c r="T1271" s="50">
        <f t="shared" si="39"/>
        <v>2.434652144820602</v>
      </c>
      <c r="U1271" s="51">
        <f t="shared" si="40"/>
        <v>1.1996748443603515E-2</v>
      </c>
      <c r="V1271" s="44"/>
    </row>
    <row r="1272" spans="1:22" x14ac:dyDescent="0.25">
      <c r="A1272" s="47">
        <v>2018</v>
      </c>
      <c r="B1272" s="47" t="s">
        <v>404</v>
      </c>
      <c r="C1272" s="47" t="s">
        <v>228</v>
      </c>
      <c r="D1272" s="55">
        <v>588</v>
      </c>
      <c r="E1272" s="55">
        <v>553</v>
      </c>
      <c r="F1272" s="55">
        <v>35</v>
      </c>
      <c r="G1272" s="55">
        <v>88</v>
      </c>
      <c r="H1272" s="55">
        <v>442</v>
      </c>
      <c r="I1272" s="55">
        <v>1</v>
      </c>
      <c r="J1272" s="55">
        <v>22</v>
      </c>
      <c r="K1272" s="55">
        <v>13</v>
      </c>
      <c r="L1272" s="55">
        <v>16</v>
      </c>
      <c r="M1272" s="55">
        <v>1</v>
      </c>
      <c r="N1272" s="55">
        <v>1</v>
      </c>
      <c r="O1272" s="55">
        <v>4</v>
      </c>
      <c r="P1272" s="55">
        <v>69</v>
      </c>
      <c r="Q1272" s="55">
        <v>334</v>
      </c>
      <c r="R1272" s="47" t="s">
        <v>140</v>
      </c>
      <c r="S1272" s="56" t="s">
        <v>405</v>
      </c>
      <c r="T1272" s="50">
        <f t="shared" si="39"/>
        <v>2.5568816964285714</v>
      </c>
      <c r="U1272" s="51">
        <f t="shared" si="40"/>
        <v>1.6332081835937498E-2</v>
      </c>
      <c r="V1272" s="44"/>
    </row>
    <row r="1273" spans="1:22" x14ac:dyDescent="0.25">
      <c r="A1273" s="47">
        <v>2019</v>
      </c>
      <c r="B1273" s="47" t="s">
        <v>404</v>
      </c>
      <c r="C1273" s="47" t="s">
        <v>228</v>
      </c>
      <c r="D1273" s="55">
        <v>456</v>
      </c>
      <c r="E1273" s="55">
        <v>419</v>
      </c>
      <c r="F1273" s="55">
        <v>37</v>
      </c>
      <c r="G1273" s="55">
        <v>26</v>
      </c>
      <c r="H1273" s="55">
        <v>371</v>
      </c>
      <c r="I1273" s="55">
        <v>1</v>
      </c>
      <c r="J1273" s="55">
        <v>21</v>
      </c>
      <c r="K1273" s="55">
        <v>11</v>
      </c>
      <c r="L1273" s="55">
        <v>19</v>
      </c>
      <c r="M1273" s="55">
        <v>1</v>
      </c>
      <c r="N1273" s="55">
        <v>1</v>
      </c>
      <c r="O1273" s="55">
        <v>5</v>
      </c>
      <c r="P1273" s="55">
        <v>62</v>
      </c>
      <c r="Q1273" s="55">
        <v>151</v>
      </c>
      <c r="R1273" s="47" t="s">
        <v>140</v>
      </c>
      <c r="S1273" s="56" t="s">
        <v>405</v>
      </c>
      <c r="T1273" s="50">
        <f t="shared" si="39"/>
        <v>2.729523430901605</v>
      </c>
      <c r="U1273" s="51">
        <f t="shared" si="40"/>
        <v>1.8431106967163085E-2</v>
      </c>
      <c r="V1273" s="44"/>
    </row>
    <row r="1274" spans="1:22" x14ac:dyDescent="0.25">
      <c r="A1274" s="59">
        <v>2020</v>
      </c>
      <c r="B1274" s="59" t="s">
        <v>404</v>
      </c>
      <c r="C1274" s="59" t="s">
        <v>228</v>
      </c>
      <c r="D1274" s="60">
        <v>485</v>
      </c>
      <c r="E1274" s="60">
        <v>465</v>
      </c>
      <c r="F1274" s="60">
        <v>18</v>
      </c>
      <c r="G1274" s="60">
        <v>72</v>
      </c>
      <c r="H1274" s="60">
        <v>358</v>
      </c>
      <c r="I1274" s="60">
        <v>6</v>
      </c>
      <c r="J1274" s="60">
        <v>29</v>
      </c>
      <c r="K1274" s="60">
        <v>5</v>
      </c>
      <c r="L1274" s="60">
        <v>5</v>
      </c>
      <c r="M1274" s="60">
        <v>0</v>
      </c>
      <c r="N1274" s="60">
        <v>1</v>
      </c>
      <c r="O1274" s="60">
        <v>6</v>
      </c>
      <c r="P1274" s="60">
        <v>59</v>
      </c>
      <c r="Q1274" s="60">
        <v>347</v>
      </c>
      <c r="R1274" s="59" t="s">
        <v>140</v>
      </c>
      <c r="S1274" s="61" t="s">
        <v>405</v>
      </c>
      <c r="T1274" s="50">
        <f t="shared" si="39"/>
        <v>2.3417308852251839</v>
      </c>
      <c r="U1274" s="51">
        <f t="shared" si="40"/>
        <v>7.6925859579647293E-3</v>
      </c>
      <c r="V1274" s="44"/>
    </row>
    <row r="1275" spans="1:22" x14ac:dyDescent="0.25">
      <c r="A1275" s="59">
        <v>2021</v>
      </c>
      <c r="B1275" s="59" t="s">
        <v>404</v>
      </c>
      <c r="C1275" s="59" t="s">
        <v>228</v>
      </c>
      <c r="D1275" s="60">
        <v>584</v>
      </c>
      <c r="E1275" s="60">
        <v>560</v>
      </c>
      <c r="F1275" s="60">
        <v>21</v>
      </c>
      <c r="G1275" s="60">
        <v>97</v>
      </c>
      <c r="H1275" s="60">
        <v>421</v>
      </c>
      <c r="I1275" s="60">
        <v>6</v>
      </c>
      <c r="J1275" s="60">
        <v>36</v>
      </c>
      <c r="K1275" s="60">
        <v>6</v>
      </c>
      <c r="L1275" s="60">
        <v>6</v>
      </c>
      <c r="M1275" s="60">
        <v>1</v>
      </c>
      <c r="N1275" s="60">
        <v>2</v>
      </c>
      <c r="O1275" s="60">
        <v>6</v>
      </c>
      <c r="P1275" s="60">
        <v>59</v>
      </c>
      <c r="Q1275" s="60">
        <v>318</v>
      </c>
      <c r="R1275" s="59" t="s">
        <v>140</v>
      </c>
      <c r="S1275" s="61" t="s">
        <v>405</v>
      </c>
      <c r="T1275" s="50">
        <f t="shared" si="39"/>
        <v>2.6570913550967266</v>
      </c>
      <c r="U1275" s="51">
        <f t="shared" si="40"/>
        <v>1.0183302618408205E-2</v>
      </c>
      <c r="V1275" s="44"/>
    </row>
    <row r="1276" spans="1:22" x14ac:dyDescent="0.25">
      <c r="A1276" s="59">
        <v>2022</v>
      </c>
      <c r="B1276" s="59" t="s">
        <v>404</v>
      </c>
      <c r="C1276" s="59" t="s">
        <v>228</v>
      </c>
      <c r="D1276" s="60">
        <v>660</v>
      </c>
      <c r="E1276" s="60">
        <v>636</v>
      </c>
      <c r="F1276" s="60">
        <v>21</v>
      </c>
      <c r="G1276" s="60">
        <v>102</v>
      </c>
      <c r="H1276" s="60">
        <v>485</v>
      </c>
      <c r="I1276" s="60">
        <v>5</v>
      </c>
      <c r="J1276" s="60">
        <v>44</v>
      </c>
      <c r="K1276" s="60">
        <v>10</v>
      </c>
      <c r="L1276" s="60">
        <v>5</v>
      </c>
      <c r="M1276" s="60">
        <v>1</v>
      </c>
      <c r="N1276" s="60">
        <v>2</v>
      </c>
      <c r="O1276" s="60">
        <v>3</v>
      </c>
      <c r="P1276" s="60">
        <v>63</v>
      </c>
      <c r="Q1276" s="60">
        <v>365</v>
      </c>
      <c r="R1276" s="59" t="s">
        <v>140</v>
      </c>
      <c r="S1276" s="61" t="s">
        <v>405</v>
      </c>
      <c r="T1276" s="50">
        <f t="shared" si="39"/>
        <v>2.3757459658668156</v>
      </c>
      <c r="U1276" s="51">
        <f t="shared" si="40"/>
        <v>9.1050464141845706E-3</v>
      </c>
      <c r="V1276" s="44"/>
    </row>
    <row r="1277" spans="1:22" ht="13.8" thickBot="1" x14ac:dyDescent="0.3">
      <c r="A1277" s="66">
        <v>2023</v>
      </c>
      <c r="B1277" s="66" t="s">
        <v>404</v>
      </c>
      <c r="C1277" s="66" t="s">
        <v>228</v>
      </c>
      <c r="D1277" s="67">
        <v>692</v>
      </c>
      <c r="E1277" s="67">
        <v>669</v>
      </c>
      <c r="F1277" s="67">
        <v>20</v>
      </c>
      <c r="G1277" s="67">
        <v>108</v>
      </c>
      <c r="H1277" s="67">
        <v>509</v>
      </c>
      <c r="I1277" s="67">
        <v>4</v>
      </c>
      <c r="J1277" s="67">
        <v>48</v>
      </c>
      <c r="K1277" s="67">
        <v>10</v>
      </c>
      <c r="L1277" s="67">
        <v>5</v>
      </c>
      <c r="M1277" s="67">
        <v>1</v>
      </c>
      <c r="N1277" s="67">
        <v>3</v>
      </c>
      <c r="O1277" s="67">
        <v>2</v>
      </c>
      <c r="P1277" s="67">
        <v>63</v>
      </c>
      <c r="Q1277" s="67">
        <v>364</v>
      </c>
      <c r="R1277" s="66" t="s">
        <v>140</v>
      </c>
      <c r="S1277" s="68" t="s">
        <v>405</v>
      </c>
      <c r="T1277" s="50">
        <f t="shared" si="39"/>
        <v>2.5837109956287199</v>
      </c>
      <c r="U1277" s="51">
        <f t="shared" si="40"/>
        <v>9.4305451340448258E-3</v>
      </c>
      <c r="V1277" s="44"/>
    </row>
    <row r="1278" spans="1:22" x14ac:dyDescent="0.25">
      <c r="A1278" s="46">
        <v>2002</v>
      </c>
      <c r="B1278" s="46" t="s">
        <v>406</v>
      </c>
      <c r="C1278" s="46" t="s">
        <v>228</v>
      </c>
      <c r="D1278" s="48">
        <v>10401</v>
      </c>
      <c r="E1278" s="48">
        <v>9408</v>
      </c>
      <c r="F1278" s="48">
        <v>994</v>
      </c>
      <c r="G1278" s="48">
        <v>412</v>
      </c>
      <c r="H1278" s="48">
        <v>8548</v>
      </c>
      <c r="I1278" s="48">
        <v>75</v>
      </c>
      <c r="J1278" s="48">
        <v>372</v>
      </c>
      <c r="K1278" s="48">
        <v>545</v>
      </c>
      <c r="L1278" s="48">
        <v>243</v>
      </c>
      <c r="M1278" s="48">
        <v>72</v>
      </c>
      <c r="N1278" s="48">
        <v>113</v>
      </c>
      <c r="O1278" s="48">
        <v>21</v>
      </c>
      <c r="P1278" s="48">
        <v>60</v>
      </c>
      <c r="Q1278" s="48">
        <v>365</v>
      </c>
      <c r="R1278" s="46" t="s">
        <v>407</v>
      </c>
      <c r="S1278" s="49" t="s">
        <v>408</v>
      </c>
      <c r="T1278" s="50">
        <f t="shared" si="39"/>
        <v>2.4841919866366169</v>
      </c>
      <c r="U1278" s="51">
        <f t="shared" si="40"/>
        <v>0.45064484733581539</v>
      </c>
      <c r="V1278" s="52">
        <f>SLOPE(U1278:U1299,A1278:A1299)</f>
        <v>6.2412518797869316E-4</v>
      </c>
    </row>
    <row r="1279" spans="1:22" x14ac:dyDescent="0.25">
      <c r="A1279" s="47">
        <v>2003</v>
      </c>
      <c r="B1279" s="47" t="s">
        <v>406</v>
      </c>
      <c r="C1279" s="47" t="s">
        <v>228</v>
      </c>
      <c r="D1279" s="55">
        <v>10666</v>
      </c>
      <c r="E1279" s="55">
        <v>9597</v>
      </c>
      <c r="F1279" s="55">
        <v>1068</v>
      </c>
      <c r="G1279" s="55">
        <v>439</v>
      </c>
      <c r="H1279" s="55">
        <v>8675</v>
      </c>
      <c r="I1279" s="55">
        <v>88</v>
      </c>
      <c r="J1279" s="55">
        <v>396</v>
      </c>
      <c r="K1279" s="55">
        <v>565</v>
      </c>
      <c r="L1279" s="55">
        <v>284</v>
      </c>
      <c r="M1279" s="55">
        <v>91</v>
      </c>
      <c r="N1279" s="55">
        <v>108</v>
      </c>
      <c r="O1279" s="55">
        <v>21</v>
      </c>
      <c r="P1279" s="55">
        <v>59</v>
      </c>
      <c r="Q1279" s="55">
        <v>365</v>
      </c>
      <c r="R1279" s="47" t="s">
        <v>407</v>
      </c>
      <c r="S1279" s="56" t="s">
        <v>408</v>
      </c>
      <c r="T1279" s="50">
        <f t="shared" ref="T1279:T1341" si="41">K1279*$AE$2*$AH$2/SUM(K1279:O1279)+K1279*$AE$3*$AI$2/SUM(K1279:O1279)+$AH$7*L1279*$AH$4*$AE$4/SUM(K1279:O1279)+$AI$7*L1279*$AH$4*$AE$6/SUM(K1279:O1279)+$AJ$7*L1279*$AH$4*$AE$7/SUM(K1279:O1279)+$AK$7*L1279*$AH$4*$AE$9/SUM(K1279:O1279)+L1279*$AI$4*$AH$7*$AE$5/SUM(K1279:O1279)+L1279*$AI$4*$AE$8*$AJ$7/SUM(K1279:O1279)+M1279*$AH$4*$AE$10/SUM(K1279:O1279)+M1279*$AI$4*$AE$11/SUM(K1279:O1279)+N1279*$AH$4*$AE$12/SUM(K1279:O1279)+N1279*$AI$4*$AE$13/SUM(K1279:O1279)+O1279*$AE$17*$AK$17/SUM(K1279:O1279)+O1279*$AE$16*$AJ$17/SUM(K1279:O1279)+O1279*$AE$15*$AI$17/SUM(K1279:O1279)+O1279*$AE$14*$AH$17/SUM(K1279:O1279)</f>
        <v>2.5343763565905633</v>
      </c>
      <c r="U1279" s="51">
        <f t="shared" si="40"/>
        <v>0.49397529566306669</v>
      </c>
      <c r="V1279" s="57"/>
    </row>
    <row r="1280" spans="1:22" x14ac:dyDescent="0.25">
      <c r="A1280" s="47">
        <v>2004</v>
      </c>
      <c r="B1280" s="47" t="s">
        <v>406</v>
      </c>
      <c r="C1280" s="47" t="s">
        <v>228</v>
      </c>
      <c r="D1280" s="55">
        <v>10685</v>
      </c>
      <c r="E1280" s="55">
        <v>9662</v>
      </c>
      <c r="F1280" s="55">
        <v>1024</v>
      </c>
      <c r="G1280" s="55">
        <v>398</v>
      </c>
      <c r="H1280" s="55">
        <v>8776</v>
      </c>
      <c r="I1280" s="55">
        <v>98</v>
      </c>
      <c r="J1280" s="55">
        <v>390</v>
      </c>
      <c r="K1280" s="55">
        <v>528</v>
      </c>
      <c r="L1280" s="55">
        <v>288</v>
      </c>
      <c r="M1280" s="55">
        <v>83</v>
      </c>
      <c r="N1280" s="55">
        <v>104</v>
      </c>
      <c r="O1280" s="55">
        <v>20</v>
      </c>
      <c r="P1280" s="55">
        <v>59</v>
      </c>
      <c r="Q1280" s="55">
        <v>366</v>
      </c>
      <c r="R1280" s="47" t="s">
        <v>407</v>
      </c>
      <c r="S1280" s="56" t="s">
        <v>408</v>
      </c>
      <c r="T1280" s="50">
        <f t="shared" si="41"/>
        <v>2.567004315776209</v>
      </c>
      <c r="U1280" s="51">
        <f t="shared" si="40"/>
        <v>0.47972176653225795</v>
      </c>
      <c r="V1280" s="44"/>
    </row>
    <row r="1281" spans="1:22" x14ac:dyDescent="0.25">
      <c r="A1281" s="47">
        <v>2005</v>
      </c>
      <c r="B1281" s="47" t="s">
        <v>406</v>
      </c>
      <c r="C1281" s="47" t="s">
        <v>228</v>
      </c>
      <c r="D1281" s="55">
        <v>10905</v>
      </c>
      <c r="E1281" s="55">
        <v>9906</v>
      </c>
      <c r="F1281" s="55">
        <v>999</v>
      </c>
      <c r="G1281" s="55">
        <v>403</v>
      </c>
      <c r="H1281" s="55">
        <v>9008</v>
      </c>
      <c r="I1281" s="55">
        <v>95</v>
      </c>
      <c r="J1281" s="55">
        <v>401</v>
      </c>
      <c r="K1281" s="55">
        <v>487</v>
      </c>
      <c r="L1281" s="55">
        <v>300</v>
      </c>
      <c r="M1281" s="55">
        <v>79</v>
      </c>
      <c r="N1281" s="55">
        <v>111</v>
      </c>
      <c r="O1281" s="55">
        <v>22</v>
      </c>
      <c r="P1281" s="55">
        <v>58</v>
      </c>
      <c r="Q1281" s="55">
        <v>365</v>
      </c>
      <c r="R1281" s="47" t="s">
        <v>407</v>
      </c>
      <c r="S1281" s="56" t="s">
        <v>408</v>
      </c>
      <c r="T1281" s="50">
        <f t="shared" si="41"/>
        <v>2.6665606182354225</v>
      </c>
      <c r="U1281" s="51">
        <f t="shared" si="40"/>
        <v>0.48616066551513654</v>
      </c>
      <c r="V1281" s="44"/>
    </row>
    <row r="1282" spans="1:22" x14ac:dyDescent="0.25">
      <c r="A1282" s="47">
        <v>2006</v>
      </c>
      <c r="B1282" s="47" t="s">
        <v>406</v>
      </c>
      <c r="C1282" s="47" t="s">
        <v>228</v>
      </c>
      <c r="D1282" s="55">
        <v>11551</v>
      </c>
      <c r="E1282" s="55">
        <v>10541</v>
      </c>
      <c r="F1282" s="55">
        <v>1010</v>
      </c>
      <c r="G1282" s="55">
        <v>416</v>
      </c>
      <c r="H1282" s="55">
        <v>9587</v>
      </c>
      <c r="I1282" s="55">
        <v>106</v>
      </c>
      <c r="J1282" s="55">
        <v>433</v>
      </c>
      <c r="K1282" s="55">
        <v>485</v>
      </c>
      <c r="L1282" s="55">
        <v>313</v>
      </c>
      <c r="M1282" s="55">
        <v>77</v>
      </c>
      <c r="N1282" s="55">
        <v>112</v>
      </c>
      <c r="O1282" s="55">
        <v>23</v>
      </c>
      <c r="P1282" s="55">
        <v>58</v>
      </c>
      <c r="Q1282" s="55">
        <v>365</v>
      </c>
      <c r="R1282" s="47" t="s">
        <v>407</v>
      </c>
      <c r="S1282" s="56" t="s">
        <v>408</v>
      </c>
      <c r="T1282" s="50">
        <f t="shared" si="41"/>
        <v>2.68199892795676</v>
      </c>
      <c r="U1282" s="51">
        <f t="shared" si="40"/>
        <v>0.49435945239562978</v>
      </c>
      <c r="V1282" s="44"/>
    </row>
    <row r="1283" spans="1:22" x14ac:dyDescent="0.25">
      <c r="A1283" s="59">
        <v>2007</v>
      </c>
      <c r="B1283" s="59" t="s">
        <v>406</v>
      </c>
      <c r="C1283" s="59" t="s">
        <v>228</v>
      </c>
      <c r="D1283" s="60">
        <v>12015</v>
      </c>
      <c r="E1283" s="60">
        <v>11068</v>
      </c>
      <c r="F1283" s="60">
        <v>947</v>
      </c>
      <c r="G1283" s="60">
        <v>438</v>
      </c>
      <c r="H1283" s="60">
        <v>10094</v>
      </c>
      <c r="I1283" s="60">
        <v>93</v>
      </c>
      <c r="J1283" s="60">
        <v>443</v>
      </c>
      <c r="K1283" s="60">
        <v>448</v>
      </c>
      <c r="L1283" s="60">
        <v>308</v>
      </c>
      <c r="M1283" s="60">
        <v>68</v>
      </c>
      <c r="N1283" s="60">
        <v>109</v>
      </c>
      <c r="O1283" s="60">
        <v>14</v>
      </c>
      <c r="P1283" s="60">
        <v>57</v>
      </c>
      <c r="Q1283" s="60">
        <v>342</v>
      </c>
      <c r="R1283" s="59" t="s">
        <v>407</v>
      </c>
      <c r="S1283" s="61" t="s">
        <v>408</v>
      </c>
      <c r="T1283" s="50">
        <f t="shared" si="41"/>
        <v>2.7225205779352555</v>
      </c>
      <c r="U1283" s="51">
        <f t="shared" ref="U1283:U1346" si="42">0.000001*F1283*T1283*365*0.5</f>
        <v>0.47052642518310533</v>
      </c>
      <c r="V1283" s="44"/>
    </row>
    <row r="1284" spans="1:22" x14ac:dyDescent="0.25">
      <c r="A1284" s="47">
        <v>2008</v>
      </c>
      <c r="B1284" s="47" t="s">
        <v>406</v>
      </c>
      <c r="C1284" s="47" t="s">
        <v>228</v>
      </c>
      <c r="D1284" s="55">
        <v>12567</v>
      </c>
      <c r="E1284" s="55">
        <v>11623</v>
      </c>
      <c r="F1284" s="55">
        <v>944</v>
      </c>
      <c r="G1284" s="55">
        <v>434</v>
      </c>
      <c r="H1284" s="55">
        <v>10658</v>
      </c>
      <c r="I1284" s="55">
        <v>92</v>
      </c>
      <c r="J1284" s="55">
        <v>439</v>
      </c>
      <c r="K1284" s="55">
        <v>474</v>
      </c>
      <c r="L1284" s="55">
        <v>284</v>
      </c>
      <c r="M1284" s="55">
        <v>62</v>
      </c>
      <c r="N1284" s="55">
        <v>106</v>
      </c>
      <c r="O1284" s="55">
        <v>17</v>
      </c>
      <c r="P1284" s="55">
        <v>57</v>
      </c>
      <c r="Q1284" s="55">
        <v>366</v>
      </c>
      <c r="R1284" s="47" t="s">
        <v>407</v>
      </c>
      <c r="S1284" s="56" t="s">
        <v>408</v>
      </c>
      <c r="T1284" s="50">
        <f t="shared" si="41"/>
        <v>2.6129452058341061</v>
      </c>
      <c r="U1284" s="51">
        <f t="shared" si="42"/>
        <v>0.45015820006109974</v>
      </c>
      <c r="V1284" s="44"/>
    </row>
    <row r="1285" spans="1:22" x14ac:dyDescent="0.25">
      <c r="A1285" s="47">
        <v>2009</v>
      </c>
      <c r="B1285" s="47" t="s">
        <v>406</v>
      </c>
      <c r="C1285" s="47" t="s">
        <v>228</v>
      </c>
      <c r="D1285" s="55">
        <v>12946</v>
      </c>
      <c r="E1285" s="55">
        <v>11947</v>
      </c>
      <c r="F1285" s="55">
        <v>999</v>
      </c>
      <c r="G1285" s="55">
        <v>472</v>
      </c>
      <c r="H1285" s="55">
        <v>10910</v>
      </c>
      <c r="I1285" s="55">
        <v>103</v>
      </c>
      <c r="J1285" s="55">
        <v>462</v>
      </c>
      <c r="K1285" s="55">
        <v>464</v>
      </c>
      <c r="L1285" s="55">
        <v>326</v>
      </c>
      <c r="M1285" s="55">
        <v>62</v>
      </c>
      <c r="N1285" s="55">
        <v>119</v>
      </c>
      <c r="O1285" s="55">
        <v>28</v>
      </c>
      <c r="P1285" s="55">
        <v>56</v>
      </c>
      <c r="Q1285" s="55">
        <v>365</v>
      </c>
      <c r="R1285" s="47" t="s">
        <v>407</v>
      </c>
      <c r="S1285" s="56" t="s">
        <v>408</v>
      </c>
      <c r="T1285" s="50">
        <f t="shared" si="41"/>
        <v>2.7169513336578768</v>
      </c>
      <c r="U1285" s="51">
        <f t="shared" si="42"/>
        <v>0.49534777477416991</v>
      </c>
      <c r="V1285" s="44"/>
    </row>
    <row r="1286" spans="1:22" x14ac:dyDescent="0.25">
      <c r="A1286" s="47">
        <v>2010</v>
      </c>
      <c r="B1286" s="47" t="s">
        <v>406</v>
      </c>
      <c r="C1286" s="47" t="s">
        <v>228</v>
      </c>
      <c r="D1286" s="55">
        <v>13346</v>
      </c>
      <c r="E1286" s="55">
        <v>12309</v>
      </c>
      <c r="F1286" s="55">
        <v>1037</v>
      </c>
      <c r="G1286" s="55">
        <v>467</v>
      </c>
      <c r="H1286" s="55">
        <v>11235</v>
      </c>
      <c r="I1286" s="55">
        <v>104</v>
      </c>
      <c r="J1286" s="55">
        <v>502</v>
      </c>
      <c r="K1286" s="55">
        <v>491</v>
      </c>
      <c r="L1286" s="55">
        <v>332</v>
      </c>
      <c r="M1286" s="55">
        <v>68</v>
      </c>
      <c r="N1286" s="55">
        <v>122</v>
      </c>
      <c r="O1286" s="55">
        <v>24</v>
      </c>
      <c r="P1286" s="55">
        <v>56</v>
      </c>
      <c r="Q1286" s="55">
        <v>365</v>
      </c>
      <c r="R1286" s="47" t="s">
        <v>407</v>
      </c>
      <c r="S1286" s="56" t="s">
        <v>408</v>
      </c>
      <c r="T1286" s="50">
        <f t="shared" si="41"/>
        <v>2.7015675852820635</v>
      </c>
      <c r="U1286" s="51">
        <f t="shared" si="42"/>
        <v>0.51127841943359376</v>
      </c>
      <c r="V1286" s="44"/>
    </row>
    <row r="1287" spans="1:22" x14ac:dyDescent="0.25">
      <c r="A1287" s="59">
        <v>2011</v>
      </c>
      <c r="B1287" s="59" t="s">
        <v>406</v>
      </c>
      <c r="C1287" s="59" t="s">
        <v>228</v>
      </c>
      <c r="D1287" s="60">
        <v>13477</v>
      </c>
      <c r="E1287" s="60">
        <v>12445</v>
      </c>
      <c r="F1287" s="60">
        <v>1032</v>
      </c>
      <c r="G1287" s="60">
        <v>491</v>
      </c>
      <c r="H1287" s="60">
        <v>11355</v>
      </c>
      <c r="I1287" s="60">
        <v>105</v>
      </c>
      <c r="J1287" s="60">
        <v>493</v>
      </c>
      <c r="K1287" s="60">
        <v>497</v>
      </c>
      <c r="L1287" s="60">
        <v>328</v>
      </c>
      <c r="M1287" s="60">
        <v>67</v>
      </c>
      <c r="N1287" s="60">
        <v>120</v>
      </c>
      <c r="O1287" s="60">
        <v>21</v>
      </c>
      <c r="P1287" s="60">
        <v>61</v>
      </c>
      <c r="Q1287" s="60">
        <v>365</v>
      </c>
      <c r="R1287" s="59" t="s">
        <v>407</v>
      </c>
      <c r="S1287" s="61" t="s">
        <v>408</v>
      </c>
      <c r="T1287" s="50">
        <f t="shared" si="41"/>
        <v>2.6799070138552761</v>
      </c>
      <c r="U1287" s="51">
        <f t="shared" si="42"/>
        <v>0.50473368698950272</v>
      </c>
      <c r="V1287" s="44"/>
    </row>
    <row r="1288" spans="1:22" x14ac:dyDescent="0.25">
      <c r="A1288" s="47">
        <v>2012</v>
      </c>
      <c r="B1288" s="47" t="s">
        <v>406</v>
      </c>
      <c r="C1288" s="47" t="s">
        <v>228</v>
      </c>
      <c r="D1288" s="55">
        <v>13397</v>
      </c>
      <c r="E1288" s="55">
        <v>12444</v>
      </c>
      <c r="F1288" s="55">
        <v>953</v>
      </c>
      <c r="G1288" s="55">
        <v>477</v>
      </c>
      <c r="H1288" s="55">
        <v>11360</v>
      </c>
      <c r="I1288" s="55">
        <v>112</v>
      </c>
      <c r="J1288" s="55">
        <v>495</v>
      </c>
      <c r="K1288" s="55">
        <v>464</v>
      </c>
      <c r="L1288" s="55">
        <v>290</v>
      </c>
      <c r="M1288" s="55">
        <v>62</v>
      </c>
      <c r="N1288" s="55">
        <v>113</v>
      </c>
      <c r="O1288" s="55">
        <v>24</v>
      </c>
      <c r="P1288" s="55">
        <v>71</v>
      </c>
      <c r="Q1288" s="55">
        <v>366</v>
      </c>
      <c r="R1288" s="47" t="s">
        <v>407</v>
      </c>
      <c r="S1288" s="56" t="s">
        <v>408</v>
      </c>
      <c r="T1288" s="50">
        <f t="shared" si="41"/>
        <v>2.6591716357268163</v>
      </c>
      <c r="U1288" s="51">
        <f t="shared" si="42"/>
        <v>0.46248977881469716</v>
      </c>
      <c r="V1288" s="44"/>
    </row>
    <row r="1289" spans="1:22" x14ac:dyDescent="0.25">
      <c r="A1289" s="47">
        <v>2013</v>
      </c>
      <c r="B1289" s="47" t="s">
        <v>406</v>
      </c>
      <c r="C1289" s="47" t="s">
        <v>228</v>
      </c>
      <c r="D1289" s="55">
        <v>13644</v>
      </c>
      <c r="E1289" s="55">
        <v>12702</v>
      </c>
      <c r="F1289" s="55">
        <v>942</v>
      </c>
      <c r="G1289" s="55">
        <v>453</v>
      </c>
      <c r="H1289" s="55">
        <v>11651</v>
      </c>
      <c r="I1289" s="55">
        <v>118</v>
      </c>
      <c r="J1289" s="55">
        <v>480</v>
      </c>
      <c r="K1289" s="55">
        <v>469</v>
      </c>
      <c r="L1289" s="55">
        <v>280</v>
      </c>
      <c r="M1289" s="55">
        <v>57</v>
      </c>
      <c r="N1289" s="55">
        <v>107</v>
      </c>
      <c r="O1289" s="55">
        <v>29</v>
      </c>
      <c r="P1289" s="55">
        <v>69</v>
      </c>
      <c r="Q1289" s="55">
        <v>365</v>
      </c>
      <c r="R1289" s="47" t="s">
        <v>407</v>
      </c>
      <c r="S1289" s="56" t="s">
        <v>408</v>
      </c>
      <c r="T1289" s="50">
        <f t="shared" si="41"/>
        <v>2.5968456409235672</v>
      </c>
      <c r="U1289" s="51">
        <f t="shared" si="42"/>
        <v>0.44643671835937498</v>
      </c>
      <c r="V1289" s="44"/>
    </row>
    <row r="1290" spans="1:22" x14ac:dyDescent="0.25">
      <c r="A1290" s="59">
        <v>2014</v>
      </c>
      <c r="B1290" s="59" t="s">
        <v>406</v>
      </c>
      <c r="C1290" s="59" t="s">
        <v>228</v>
      </c>
      <c r="D1290" s="60">
        <v>11201</v>
      </c>
      <c r="E1290" s="60">
        <v>10448</v>
      </c>
      <c r="F1290" s="60">
        <v>753</v>
      </c>
      <c r="G1290" s="60">
        <v>376</v>
      </c>
      <c r="H1290" s="60">
        <v>9588</v>
      </c>
      <c r="I1290" s="60">
        <v>96</v>
      </c>
      <c r="J1290" s="60">
        <v>387</v>
      </c>
      <c r="K1290" s="60">
        <v>351</v>
      </c>
      <c r="L1290" s="60">
        <v>220</v>
      </c>
      <c r="M1290" s="60">
        <v>48</v>
      </c>
      <c r="N1290" s="60">
        <v>91</v>
      </c>
      <c r="O1290" s="60">
        <v>43</v>
      </c>
      <c r="P1290" s="60">
        <v>51</v>
      </c>
      <c r="Q1290" s="60">
        <v>365</v>
      </c>
      <c r="R1290" s="59" t="s">
        <v>407</v>
      </c>
      <c r="S1290" s="61" t="s">
        <v>408</v>
      </c>
      <c r="T1290" s="50">
        <f t="shared" si="41"/>
        <v>2.6607718345368525</v>
      </c>
      <c r="U1290" s="51">
        <f t="shared" si="42"/>
        <v>0.3656499174316406</v>
      </c>
      <c r="V1290" s="44"/>
    </row>
    <row r="1291" spans="1:22" x14ac:dyDescent="0.25">
      <c r="A1291" s="59">
        <v>2015</v>
      </c>
      <c r="B1291" s="59" t="s">
        <v>406</v>
      </c>
      <c r="C1291" s="59" t="s">
        <v>228</v>
      </c>
      <c r="D1291" s="60">
        <v>14722</v>
      </c>
      <c r="E1291" s="60">
        <v>13757</v>
      </c>
      <c r="F1291" s="60">
        <v>966</v>
      </c>
      <c r="G1291" s="60">
        <v>528</v>
      </c>
      <c r="H1291" s="60">
        <v>12531</v>
      </c>
      <c r="I1291" s="60">
        <v>120</v>
      </c>
      <c r="J1291" s="60">
        <v>579</v>
      </c>
      <c r="K1291" s="60">
        <v>485</v>
      </c>
      <c r="L1291" s="60">
        <v>220</v>
      </c>
      <c r="M1291" s="60">
        <v>61</v>
      </c>
      <c r="N1291" s="60">
        <v>119</v>
      </c>
      <c r="O1291" s="60">
        <v>80</v>
      </c>
      <c r="P1291" s="60">
        <v>58</v>
      </c>
      <c r="Q1291" s="60">
        <v>365</v>
      </c>
      <c r="R1291" s="59" t="s">
        <v>407</v>
      </c>
      <c r="S1291" s="61" t="s">
        <v>408</v>
      </c>
      <c r="T1291" s="50">
        <f t="shared" si="41"/>
        <v>2.5063505656978626</v>
      </c>
      <c r="U1291" s="51">
        <f t="shared" si="42"/>
        <v>0.44185707297970472</v>
      </c>
      <c r="V1291" s="44"/>
    </row>
    <row r="1292" spans="1:22" x14ac:dyDescent="0.25">
      <c r="A1292" s="47">
        <v>2016</v>
      </c>
      <c r="B1292" s="47" t="s">
        <v>406</v>
      </c>
      <c r="C1292" s="47" t="s">
        <v>228</v>
      </c>
      <c r="D1292" s="55">
        <v>15327</v>
      </c>
      <c r="E1292" s="55">
        <v>14296</v>
      </c>
      <c r="F1292" s="55">
        <v>1031</v>
      </c>
      <c r="G1292" s="55">
        <v>520</v>
      </c>
      <c r="H1292" s="55">
        <v>13023</v>
      </c>
      <c r="I1292" s="55">
        <v>124</v>
      </c>
      <c r="J1292" s="55">
        <v>629</v>
      </c>
      <c r="K1292" s="55">
        <v>514</v>
      </c>
      <c r="L1292" s="55">
        <v>250</v>
      </c>
      <c r="M1292" s="55">
        <v>59</v>
      </c>
      <c r="N1292" s="55">
        <v>129</v>
      </c>
      <c r="O1292" s="55">
        <v>78</v>
      </c>
      <c r="P1292" s="55">
        <v>57</v>
      </c>
      <c r="Q1292" s="55">
        <v>366</v>
      </c>
      <c r="R1292" s="47" t="s">
        <v>407</v>
      </c>
      <c r="S1292" s="56" t="s">
        <v>408</v>
      </c>
      <c r="T1292" s="50">
        <f t="shared" si="41"/>
        <v>2.5270357986005765</v>
      </c>
      <c r="U1292" s="51">
        <f t="shared" si="42"/>
        <v>0.475480738275188</v>
      </c>
      <c r="V1292" s="44"/>
    </row>
    <row r="1293" spans="1:22" x14ac:dyDescent="0.25">
      <c r="A1293" s="47">
        <v>2017</v>
      </c>
      <c r="B1293" s="47" t="s">
        <v>406</v>
      </c>
      <c r="C1293" s="47" t="s">
        <v>228</v>
      </c>
      <c r="D1293" s="55">
        <v>15318</v>
      </c>
      <c r="E1293" s="55">
        <v>14288</v>
      </c>
      <c r="F1293" s="55">
        <v>1030</v>
      </c>
      <c r="G1293" s="55">
        <v>516</v>
      </c>
      <c r="H1293" s="55">
        <v>12984</v>
      </c>
      <c r="I1293" s="55">
        <v>131</v>
      </c>
      <c r="J1293" s="55">
        <v>657</v>
      </c>
      <c r="K1293" s="55">
        <v>507</v>
      </c>
      <c r="L1293" s="55">
        <v>254</v>
      </c>
      <c r="M1293" s="55">
        <v>61</v>
      </c>
      <c r="N1293" s="55">
        <v>133</v>
      </c>
      <c r="O1293" s="55">
        <v>75</v>
      </c>
      <c r="P1293" s="55">
        <v>57</v>
      </c>
      <c r="Q1293" s="55">
        <v>365</v>
      </c>
      <c r="R1293" s="47" t="s">
        <v>407</v>
      </c>
      <c r="S1293" s="56" t="s">
        <v>408</v>
      </c>
      <c r="T1293" s="50">
        <f t="shared" si="41"/>
        <v>2.5650979193530037</v>
      </c>
      <c r="U1293" s="51">
        <f t="shared" si="42"/>
        <v>0.48217428139038082</v>
      </c>
      <c r="V1293" s="44"/>
    </row>
    <row r="1294" spans="1:22" x14ac:dyDescent="0.25">
      <c r="A1294" s="47">
        <v>2018</v>
      </c>
      <c r="B1294" s="47" t="s">
        <v>406</v>
      </c>
      <c r="C1294" s="47" t="s">
        <v>228</v>
      </c>
      <c r="D1294" s="55">
        <v>15440</v>
      </c>
      <c r="E1294" s="55">
        <v>14358</v>
      </c>
      <c r="F1294" s="55">
        <v>1082</v>
      </c>
      <c r="G1294" s="55">
        <v>534</v>
      </c>
      <c r="H1294" s="55">
        <v>12999</v>
      </c>
      <c r="I1294" s="55">
        <v>137</v>
      </c>
      <c r="J1294" s="55">
        <v>689</v>
      </c>
      <c r="K1294" s="55">
        <v>538</v>
      </c>
      <c r="L1294" s="55">
        <v>271</v>
      </c>
      <c r="M1294" s="55">
        <v>62</v>
      </c>
      <c r="N1294" s="55">
        <v>135</v>
      </c>
      <c r="O1294" s="55">
        <v>77</v>
      </c>
      <c r="P1294" s="55">
        <v>55</v>
      </c>
      <c r="Q1294" s="55">
        <v>365</v>
      </c>
      <c r="R1294" s="47" t="s">
        <v>407</v>
      </c>
      <c r="S1294" s="56" t="s">
        <v>408</v>
      </c>
      <c r="T1294" s="50">
        <f t="shared" si="41"/>
        <v>2.5415016688578453</v>
      </c>
      <c r="U1294" s="51">
        <f t="shared" si="42"/>
        <v>0.50185762704101433</v>
      </c>
      <c r="V1294" s="44"/>
    </row>
    <row r="1295" spans="1:22" x14ac:dyDescent="0.25">
      <c r="A1295" s="59">
        <v>2019</v>
      </c>
      <c r="B1295" s="59" t="s">
        <v>406</v>
      </c>
      <c r="C1295" s="59" t="s">
        <v>228</v>
      </c>
      <c r="D1295" s="60">
        <v>15848</v>
      </c>
      <c r="E1295" s="60">
        <v>14760</v>
      </c>
      <c r="F1295" s="60">
        <v>1089</v>
      </c>
      <c r="G1295" s="60">
        <v>518</v>
      </c>
      <c r="H1295" s="60">
        <v>13377</v>
      </c>
      <c r="I1295" s="60">
        <v>143</v>
      </c>
      <c r="J1295" s="60">
        <v>722</v>
      </c>
      <c r="K1295" s="60">
        <v>535</v>
      </c>
      <c r="L1295" s="60">
        <v>271</v>
      </c>
      <c r="M1295" s="60">
        <v>62</v>
      </c>
      <c r="N1295" s="60">
        <v>146</v>
      </c>
      <c r="O1295" s="60">
        <v>76</v>
      </c>
      <c r="P1295" s="60">
        <v>54</v>
      </c>
      <c r="Q1295" s="60">
        <v>353</v>
      </c>
      <c r="R1295" s="59" t="s">
        <v>407</v>
      </c>
      <c r="S1295" s="61" t="s">
        <v>408</v>
      </c>
      <c r="T1295" s="50">
        <f t="shared" si="41"/>
        <v>2.5834347886951692</v>
      </c>
      <c r="U1295" s="51">
        <f t="shared" si="42"/>
        <v>0.51343828849224959</v>
      </c>
      <c r="V1295" s="44"/>
    </row>
    <row r="1296" spans="1:22" x14ac:dyDescent="0.25">
      <c r="A1296" s="59">
        <v>2020</v>
      </c>
      <c r="B1296" s="59" t="s">
        <v>406</v>
      </c>
      <c r="C1296" s="59" t="s">
        <v>228</v>
      </c>
      <c r="D1296" s="60">
        <v>12094</v>
      </c>
      <c r="E1296" s="60">
        <v>11294</v>
      </c>
      <c r="F1296" s="60">
        <v>763</v>
      </c>
      <c r="G1296" s="60">
        <v>386</v>
      </c>
      <c r="H1296" s="60">
        <v>10042</v>
      </c>
      <c r="I1296" s="60">
        <v>82</v>
      </c>
      <c r="J1296" s="60">
        <v>785</v>
      </c>
      <c r="K1296" s="60">
        <v>293</v>
      </c>
      <c r="L1296" s="60">
        <v>168</v>
      </c>
      <c r="M1296" s="60">
        <v>15</v>
      </c>
      <c r="N1296" s="60">
        <v>203</v>
      </c>
      <c r="O1296" s="60">
        <v>84</v>
      </c>
      <c r="P1296" s="60">
        <v>55</v>
      </c>
      <c r="Q1296" s="60">
        <v>346</v>
      </c>
      <c r="R1296" s="59" t="s">
        <v>407</v>
      </c>
      <c r="S1296" s="61" t="s">
        <v>408</v>
      </c>
      <c r="T1296" s="50">
        <f t="shared" si="41"/>
        <v>3.0797037035140891</v>
      </c>
      <c r="U1296" s="51">
        <f t="shared" si="42"/>
        <v>0.42884104145507812</v>
      </c>
      <c r="V1296" s="44"/>
    </row>
    <row r="1297" spans="1:22" x14ac:dyDescent="0.25">
      <c r="A1297" s="59">
        <v>2021</v>
      </c>
      <c r="B1297" s="59" t="s">
        <v>406</v>
      </c>
      <c r="C1297" s="59" t="s">
        <v>228</v>
      </c>
      <c r="D1297" s="60">
        <v>13977</v>
      </c>
      <c r="E1297" s="60">
        <v>13059</v>
      </c>
      <c r="F1297" s="60">
        <v>880</v>
      </c>
      <c r="G1297" s="60">
        <v>449</v>
      </c>
      <c r="H1297" s="60">
        <v>11622</v>
      </c>
      <c r="I1297" s="60">
        <v>95</v>
      </c>
      <c r="J1297" s="60">
        <v>893</v>
      </c>
      <c r="K1297" s="60">
        <v>352</v>
      </c>
      <c r="L1297" s="60">
        <v>192</v>
      </c>
      <c r="M1297" s="60">
        <v>16</v>
      </c>
      <c r="N1297" s="60">
        <v>219</v>
      </c>
      <c r="O1297" s="60">
        <v>102</v>
      </c>
      <c r="P1297" s="60">
        <v>54</v>
      </c>
      <c r="Q1297" s="60">
        <v>365</v>
      </c>
      <c r="R1297" s="59" t="s">
        <v>407</v>
      </c>
      <c r="S1297" s="61" t="s">
        <v>408</v>
      </c>
      <c r="T1297" s="50">
        <f t="shared" si="41"/>
        <v>2.9785092069558741</v>
      </c>
      <c r="U1297" s="51">
        <f t="shared" si="42"/>
        <v>0.47834857863711333</v>
      </c>
      <c r="V1297" s="44"/>
    </row>
    <row r="1298" spans="1:22" x14ac:dyDescent="0.25">
      <c r="A1298" s="59">
        <v>2022</v>
      </c>
      <c r="B1298" s="59" t="s">
        <v>406</v>
      </c>
      <c r="C1298" s="59" t="s">
        <v>228</v>
      </c>
      <c r="D1298" s="60">
        <v>15429</v>
      </c>
      <c r="E1298" s="60">
        <v>14546</v>
      </c>
      <c r="F1298" s="60">
        <v>835</v>
      </c>
      <c r="G1298" s="60">
        <v>512</v>
      </c>
      <c r="H1298" s="60">
        <v>12648</v>
      </c>
      <c r="I1298" s="60">
        <v>101</v>
      </c>
      <c r="J1298" s="60">
        <v>1285</v>
      </c>
      <c r="K1298" s="60">
        <v>228</v>
      </c>
      <c r="L1298" s="60">
        <v>258</v>
      </c>
      <c r="M1298" s="60">
        <v>24</v>
      </c>
      <c r="N1298" s="60">
        <v>198</v>
      </c>
      <c r="O1298" s="60">
        <v>128</v>
      </c>
      <c r="P1298" s="60">
        <v>57</v>
      </c>
      <c r="Q1298" s="60">
        <v>365</v>
      </c>
      <c r="R1298" s="59" t="s">
        <v>407</v>
      </c>
      <c r="S1298" s="61" t="s">
        <v>408</v>
      </c>
      <c r="T1298" s="50">
        <f t="shared" si="41"/>
        <v>3.2683224647923517</v>
      </c>
      <c r="U1298" s="51">
        <f t="shared" si="42"/>
        <v>0.49805148960354445</v>
      </c>
      <c r="V1298" s="44"/>
    </row>
    <row r="1299" spans="1:22" ht="13.8" thickBot="1" x14ac:dyDescent="0.3">
      <c r="A1299" s="66">
        <v>2023</v>
      </c>
      <c r="B1299" s="66" t="s">
        <v>406</v>
      </c>
      <c r="C1299" s="66" t="s">
        <v>228</v>
      </c>
      <c r="D1299" s="67">
        <v>16374</v>
      </c>
      <c r="E1299" s="67">
        <v>15426</v>
      </c>
      <c r="F1299" s="67">
        <v>889</v>
      </c>
      <c r="G1299" s="67">
        <v>522</v>
      </c>
      <c r="H1299" s="67">
        <v>13425</v>
      </c>
      <c r="I1299" s="67">
        <v>104</v>
      </c>
      <c r="J1299" s="67">
        <v>1376</v>
      </c>
      <c r="K1299" s="67">
        <v>224</v>
      </c>
      <c r="L1299" s="67">
        <v>288</v>
      </c>
      <c r="M1299" s="67">
        <v>24</v>
      </c>
      <c r="N1299" s="67">
        <v>218</v>
      </c>
      <c r="O1299" s="67">
        <v>135</v>
      </c>
      <c r="P1299" s="67">
        <v>56</v>
      </c>
      <c r="Q1299" s="67">
        <v>364</v>
      </c>
      <c r="R1299" s="66" t="s">
        <v>407</v>
      </c>
      <c r="S1299" s="68" t="s">
        <v>408</v>
      </c>
      <c r="T1299" s="69">
        <f t="shared" si="41"/>
        <v>3.3498432776469347</v>
      </c>
      <c r="U1299" s="70">
        <f t="shared" si="42"/>
        <v>0.54348694797363273</v>
      </c>
      <c r="V1299" s="44"/>
    </row>
    <row r="1300" spans="1:22" x14ac:dyDescent="0.25">
      <c r="A1300" s="46">
        <v>2002</v>
      </c>
      <c r="B1300" s="46" t="s">
        <v>409</v>
      </c>
      <c r="C1300" s="46" t="s">
        <v>228</v>
      </c>
      <c r="D1300" s="48">
        <v>18284</v>
      </c>
      <c r="E1300" s="48">
        <v>17452</v>
      </c>
      <c r="F1300" s="48">
        <v>832</v>
      </c>
      <c r="G1300" s="48">
        <v>1819</v>
      </c>
      <c r="H1300" s="48">
        <v>15073</v>
      </c>
      <c r="I1300" s="48">
        <v>83</v>
      </c>
      <c r="J1300" s="48">
        <v>477</v>
      </c>
      <c r="K1300" s="48">
        <v>398</v>
      </c>
      <c r="L1300" s="48">
        <v>128</v>
      </c>
      <c r="M1300" s="48">
        <v>63</v>
      </c>
      <c r="N1300" s="48">
        <v>91</v>
      </c>
      <c r="O1300" s="48">
        <v>153</v>
      </c>
      <c r="P1300" s="48">
        <v>45</v>
      </c>
      <c r="Q1300" s="48">
        <v>365</v>
      </c>
      <c r="R1300" s="46" t="s">
        <v>224</v>
      </c>
      <c r="S1300" s="49" t="s">
        <v>410</v>
      </c>
      <c r="T1300" s="50">
        <f t="shared" si="41"/>
        <v>2.3644020283894807</v>
      </c>
      <c r="U1300" s="51">
        <f t="shared" si="42"/>
        <v>0.35901080399065871</v>
      </c>
      <c r="V1300" s="52">
        <f>IF(SLOPE(U1300:U1314,A1300:A1314)&gt;0,SLOPE(U1300:U1314,A1300:A1314),0)</f>
        <v>0</v>
      </c>
    </row>
    <row r="1301" spans="1:22" x14ac:dyDescent="0.25">
      <c r="A1301" s="47">
        <v>2003</v>
      </c>
      <c r="B1301" s="47" t="s">
        <v>409</v>
      </c>
      <c r="C1301" s="47" t="s">
        <v>228</v>
      </c>
      <c r="D1301" s="55">
        <v>16950</v>
      </c>
      <c r="E1301" s="55">
        <v>16156</v>
      </c>
      <c r="F1301" s="55">
        <v>794</v>
      </c>
      <c r="G1301" s="55">
        <v>1038</v>
      </c>
      <c r="H1301" s="55">
        <v>14489</v>
      </c>
      <c r="I1301" s="55">
        <v>79</v>
      </c>
      <c r="J1301" s="55">
        <v>550</v>
      </c>
      <c r="K1301" s="55">
        <v>362</v>
      </c>
      <c r="L1301" s="55">
        <v>126</v>
      </c>
      <c r="M1301" s="55">
        <v>56</v>
      </c>
      <c r="N1301" s="55">
        <v>72</v>
      </c>
      <c r="O1301" s="55">
        <v>179</v>
      </c>
      <c r="P1301" s="55">
        <v>49</v>
      </c>
      <c r="Q1301" s="55">
        <v>360</v>
      </c>
      <c r="R1301" s="47" t="s">
        <v>224</v>
      </c>
      <c r="S1301" s="56" t="s">
        <v>410</v>
      </c>
      <c r="T1301" s="50">
        <f t="shared" si="41"/>
        <v>2.2964676413865956</v>
      </c>
      <c r="U1301" s="51">
        <f t="shared" si="42"/>
        <v>0.33276964357512462</v>
      </c>
      <c r="V1301" s="44"/>
    </row>
    <row r="1302" spans="1:22" x14ac:dyDescent="0.25">
      <c r="A1302" s="47">
        <v>2004</v>
      </c>
      <c r="B1302" s="47" t="s">
        <v>409</v>
      </c>
      <c r="C1302" s="47" t="s">
        <v>228</v>
      </c>
      <c r="D1302" s="55">
        <v>16074</v>
      </c>
      <c r="E1302" s="55">
        <v>15348</v>
      </c>
      <c r="F1302" s="55">
        <v>726</v>
      </c>
      <c r="G1302" s="55">
        <v>957</v>
      </c>
      <c r="H1302" s="55">
        <v>13797</v>
      </c>
      <c r="I1302" s="55">
        <v>75</v>
      </c>
      <c r="J1302" s="55">
        <v>519</v>
      </c>
      <c r="K1302" s="55">
        <v>341</v>
      </c>
      <c r="L1302" s="55">
        <v>112</v>
      </c>
      <c r="M1302" s="55">
        <v>41</v>
      </c>
      <c r="N1302" s="55">
        <v>58</v>
      </c>
      <c r="O1302" s="55">
        <v>173</v>
      </c>
      <c r="P1302" s="55">
        <v>49</v>
      </c>
      <c r="Q1302" s="55">
        <v>366</v>
      </c>
      <c r="R1302" s="47" t="s">
        <v>224</v>
      </c>
      <c r="S1302" s="56" t="s">
        <v>410</v>
      </c>
      <c r="T1302" s="50">
        <f t="shared" si="41"/>
        <v>2.1795894127155169</v>
      </c>
      <c r="U1302" s="51">
        <f t="shared" si="42"/>
        <v>0.28878469923774241</v>
      </c>
      <c r="V1302" s="44"/>
    </row>
    <row r="1303" spans="1:22" x14ac:dyDescent="0.25">
      <c r="A1303" s="47">
        <v>2005</v>
      </c>
      <c r="B1303" s="47" t="s">
        <v>409</v>
      </c>
      <c r="C1303" s="47" t="s">
        <v>228</v>
      </c>
      <c r="D1303" s="55">
        <v>15518</v>
      </c>
      <c r="E1303" s="55">
        <v>14852</v>
      </c>
      <c r="F1303" s="55">
        <v>666</v>
      </c>
      <c r="G1303" s="55">
        <v>927</v>
      </c>
      <c r="H1303" s="55">
        <v>13340</v>
      </c>
      <c r="I1303" s="55">
        <v>74</v>
      </c>
      <c r="J1303" s="55">
        <v>512</v>
      </c>
      <c r="K1303" s="55">
        <v>305</v>
      </c>
      <c r="L1303" s="55">
        <v>104</v>
      </c>
      <c r="M1303" s="55">
        <v>38</v>
      </c>
      <c r="N1303" s="55">
        <v>53</v>
      </c>
      <c r="O1303" s="55">
        <v>166</v>
      </c>
      <c r="P1303" s="55">
        <v>49</v>
      </c>
      <c r="Q1303" s="55">
        <v>365</v>
      </c>
      <c r="R1303" s="47" t="s">
        <v>224</v>
      </c>
      <c r="S1303" s="56" t="s">
        <v>410</v>
      </c>
      <c r="T1303" s="50">
        <f t="shared" si="41"/>
        <v>2.1949683350342526</v>
      </c>
      <c r="U1303" s="51">
        <f t="shared" si="42"/>
        <v>0.26678742628173818</v>
      </c>
      <c r="V1303" s="44"/>
    </row>
    <row r="1304" spans="1:22" x14ac:dyDescent="0.25">
      <c r="A1304" s="47">
        <v>2006</v>
      </c>
      <c r="B1304" s="47" t="s">
        <v>409</v>
      </c>
      <c r="C1304" s="47" t="s">
        <v>228</v>
      </c>
      <c r="D1304" s="55">
        <v>15317</v>
      </c>
      <c r="E1304" s="55">
        <v>14637</v>
      </c>
      <c r="F1304" s="55">
        <v>679</v>
      </c>
      <c r="G1304" s="55">
        <v>886</v>
      </c>
      <c r="H1304" s="55">
        <v>13161</v>
      </c>
      <c r="I1304" s="55">
        <v>76</v>
      </c>
      <c r="J1304" s="55">
        <v>515</v>
      </c>
      <c r="K1304" s="55">
        <v>317</v>
      </c>
      <c r="L1304" s="55">
        <v>110</v>
      </c>
      <c r="M1304" s="55">
        <v>38</v>
      </c>
      <c r="N1304" s="55">
        <v>47</v>
      </c>
      <c r="O1304" s="55">
        <v>167</v>
      </c>
      <c r="P1304" s="55">
        <v>49</v>
      </c>
      <c r="Q1304" s="55">
        <v>365</v>
      </c>
      <c r="R1304" s="47" t="s">
        <v>224</v>
      </c>
      <c r="S1304" s="56" t="s">
        <v>410</v>
      </c>
      <c r="T1304" s="50">
        <f t="shared" si="41"/>
        <v>2.1488409288993466</v>
      </c>
      <c r="U1304" s="51">
        <f t="shared" si="42"/>
        <v>0.26627899580688474</v>
      </c>
      <c r="V1304" s="44"/>
    </row>
    <row r="1305" spans="1:22" x14ac:dyDescent="0.25">
      <c r="A1305" s="59">
        <v>2007</v>
      </c>
      <c r="B1305" s="59" t="s">
        <v>409</v>
      </c>
      <c r="C1305" s="59" t="s">
        <v>228</v>
      </c>
      <c r="D1305" s="60">
        <v>15513</v>
      </c>
      <c r="E1305" s="60">
        <v>14795</v>
      </c>
      <c r="F1305" s="60">
        <v>718</v>
      </c>
      <c r="G1305" s="60">
        <v>943</v>
      </c>
      <c r="H1305" s="60">
        <v>13212</v>
      </c>
      <c r="I1305" s="60">
        <v>85</v>
      </c>
      <c r="J1305" s="60">
        <v>554</v>
      </c>
      <c r="K1305" s="60">
        <v>330</v>
      </c>
      <c r="L1305" s="60">
        <v>123</v>
      </c>
      <c r="M1305" s="60">
        <v>39</v>
      </c>
      <c r="N1305" s="60">
        <v>56</v>
      </c>
      <c r="O1305" s="60">
        <v>171</v>
      </c>
      <c r="P1305" s="60">
        <v>49</v>
      </c>
      <c r="Q1305" s="60">
        <v>349</v>
      </c>
      <c r="R1305" s="59" t="s">
        <v>224</v>
      </c>
      <c r="S1305" s="61" t="s">
        <v>411</v>
      </c>
      <c r="T1305" s="50">
        <f t="shared" si="41"/>
        <v>2.2064926041349748</v>
      </c>
      <c r="U1305" s="51">
        <f t="shared" si="42"/>
        <v>0.28912775838282645</v>
      </c>
      <c r="V1305" s="44"/>
    </row>
    <row r="1306" spans="1:22" x14ac:dyDescent="0.25">
      <c r="A1306" s="47">
        <v>2008</v>
      </c>
      <c r="B1306" s="47" t="s">
        <v>409</v>
      </c>
      <c r="C1306" s="47" t="s">
        <v>228</v>
      </c>
      <c r="D1306" s="55">
        <v>14900</v>
      </c>
      <c r="E1306" s="55">
        <v>14277</v>
      </c>
      <c r="F1306" s="55">
        <v>624</v>
      </c>
      <c r="G1306" s="55">
        <v>867</v>
      </c>
      <c r="H1306" s="55">
        <v>12808</v>
      </c>
      <c r="I1306" s="55">
        <v>76</v>
      </c>
      <c r="J1306" s="55">
        <v>526</v>
      </c>
      <c r="K1306" s="55">
        <v>249</v>
      </c>
      <c r="L1306" s="55">
        <v>115</v>
      </c>
      <c r="M1306" s="55">
        <v>35</v>
      </c>
      <c r="N1306" s="55">
        <v>51</v>
      </c>
      <c r="O1306" s="55">
        <v>173</v>
      </c>
      <c r="P1306" s="55">
        <v>48</v>
      </c>
      <c r="Q1306" s="55">
        <v>366</v>
      </c>
      <c r="R1306" s="47" t="s">
        <v>224</v>
      </c>
      <c r="S1306" s="56" t="s">
        <v>411</v>
      </c>
      <c r="T1306" s="50">
        <f t="shared" si="41"/>
        <v>2.3155497651077193</v>
      </c>
      <c r="U1306" s="51">
        <f t="shared" si="42"/>
        <v>0.26369480725046707</v>
      </c>
      <c r="V1306" s="44"/>
    </row>
    <row r="1307" spans="1:22" x14ac:dyDescent="0.25">
      <c r="A1307" s="59">
        <v>2009</v>
      </c>
      <c r="B1307" s="59" t="s">
        <v>409</v>
      </c>
      <c r="C1307" s="59" t="s">
        <v>228</v>
      </c>
      <c r="D1307" s="60">
        <v>14318</v>
      </c>
      <c r="E1307" s="60">
        <v>13699</v>
      </c>
      <c r="F1307" s="60">
        <v>620</v>
      </c>
      <c r="G1307" s="60">
        <v>816</v>
      </c>
      <c r="H1307" s="60">
        <v>12302</v>
      </c>
      <c r="I1307" s="60">
        <v>70</v>
      </c>
      <c r="J1307" s="60">
        <v>511</v>
      </c>
      <c r="K1307" s="60">
        <v>245</v>
      </c>
      <c r="L1307" s="60">
        <v>114</v>
      </c>
      <c r="M1307" s="60">
        <v>36</v>
      </c>
      <c r="N1307" s="60">
        <v>52</v>
      </c>
      <c r="O1307" s="60">
        <v>173</v>
      </c>
      <c r="P1307" s="60">
        <v>47</v>
      </c>
      <c r="Q1307" s="60">
        <v>365</v>
      </c>
      <c r="R1307" s="59" t="s">
        <v>224</v>
      </c>
      <c r="S1307" s="61" t="s">
        <v>411</v>
      </c>
      <c r="T1307" s="50">
        <f t="shared" si="41"/>
        <v>2.3338425962386595</v>
      </c>
      <c r="U1307" s="51">
        <f t="shared" si="42"/>
        <v>0.26407428976440434</v>
      </c>
      <c r="V1307" s="44"/>
    </row>
    <row r="1308" spans="1:22" x14ac:dyDescent="0.25">
      <c r="A1308" s="59">
        <v>2010</v>
      </c>
      <c r="B1308" s="59" t="s">
        <v>409</v>
      </c>
      <c r="C1308" s="59" t="s">
        <v>228</v>
      </c>
      <c r="D1308" s="60">
        <v>14231</v>
      </c>
      <c r="E1308" s="60">
        <v>13597</v>
      </c>
      <c r="F1308" s="60">
        <v>634</v>
      </c>
      <c r="G1308" s="60">
        <v>776</v>
      </c>
      <c r="H1308" s="60">
        <v>12209</v>
      </c>
      <c r="I1308" s="60">
        <v>64</v>
      </c>
      <c r="J1308" s="60">
        <v>548</v>
      </c>
      <c r="K1308" s="60">
        <v>256</v>
      </c>
      <c r="L1308" s="60">
        <v>111</v>
      </c>
      <c r="M1308" s="60">
        <v>34</v>
      </c>
      <c r="N1308" s="60">
        <v>48</v>
      </c>
      <c r="O1308" s="60">
        <v>184</v>
      </c>
      <c r="P1308" s="60">
        <v>49</v>
      </c>
      <c r="Q1308" s="60">
        <v>365</v>
      </c>
      <c r="R1308" s="59" t="s">
        <v>224</v>
      </c>
      <c r="S1308" s="61" t="s">
        <v>411</v>
      </c>
      <c r="T1308" s="50">
        <f t="shared" si="41"/>
        <v>2.2576526843126725</v>
      </c>
      <c r="U1308" s="51">
        <f t="shared" si="42"/>
        <v>0.26122170383839777</v>
      </c>
      <c r="V1308" s="44"/>
    </row>
    <row r="1309" spans="1:22" x14ac:dyDescent="0.25">
      <c r="A1309" s="47">
        <v>2011</v>
      </c>
      <c r="B1309" s="47" t="s">
        <v>409</v>
      </c>
      <c r="C1309" s="47" t="s">
        <v>228</v>
      </c>
      <c r="D1309" s="55">
        <v>14242</v>
      </c>
      <c r="E1309" s="55">
        <v>13640</v>
      </c>
      <c r="F1309" s="55">
        <v>602</v>
      </c>
      <c r="G1309" s="55">
        <v>830</v>
      </c>
      <c r="H1309" s="55">
        <v>12179</v>
      </c>
      <c r="I1309" s="55">
        <v>64</v>
      </c>
      <c r="J1309" s="55">
        <v>568</v>
      </c>
      <c r="K1309" s="55">
        <v>245</v>
      </c>
      <c r="L1309" s="55">
        <v>108</v>
      </c>
      <c r="M1309" s="55">
        <v>36</v>
      </c>
      <c r="N1309" s="55">
        <v>50</v>
      </c>
      <c r="O1309" s="55">
        <v>163</v>
      </c>
      <c r="P1309" s="55">
        <v>54</v>
      </c>
      <c r="Q1309" s="55">
        <v>365</v>
      </c>
      <c r="R1309" s="47" t="s">
        <v>224</v>
      </c>
      <c r="S1309" s="56" t="s">
        <v>411</v>
      </c>
      <c r="T1309" s="50">
        <f t="shared" si="41"/>
        <v>2.315829299470515</v>
      </c>
      <c r="U1309" s="51">
        <f t="shared" si="42"/>
        <v>0.25442858598632812</v>
      </c>
      <c r="V1309" s="44"/>
    </row>
    <row r="1310" spans="1:22" x14ac:dyDescent="0.25">
      <c r="A1310" s="47">
        <v>2012</v>
      </c>
      <c r="B1310" s="47" t="s">
        <v>409</v>
      </c>
      <c r="C1310" s="47" t="s">
        <v>228</v>
      </c>
      <c r="D1310" s="55">
        <v>14025</v>
      </c>
      <c r="E1310" s="55">
        <v>13435</v>
      </c>
      <c r="F1310" s="55">
        <v>590</v>
      </c>
      <c r="G1310" s="55">
        <v>791</v>
      </c>
      <c r="H1310" s="55">
        <v>12003</v>
      </c>
      <c r="I1310" s="55">
        <v>62</v>
      </c>
      <c r="J1310" s="55">
        <v>579</v>
      </c>
      <c r="K1310" s="55">
        <v>237</v>
      </c>
      <c r="L1310" s="55">
        <v>103</v>
      </c>
      <c r="M1310" s="55">
        <v>34</v>
      </c>
      <c r="N1310" s="55">
        <v>51</v>
      </c>
      <c r="O1310" s="55">
        <v>166</v>
      </c>
      <c r="P1310" s="55">
        <v>64</v>
      </c>
      <c r="Q1310" s="55">
        <v>366</v>
      </c>
      <c r="R1310" s="47" t="s">
        <v>224</v>
      </c>
      <c r="S1310" s="56" t="s">
        <v>411</v>
      </c>
      <c r="T1310" s="50">
        <f t="shared" si="41"/>
        <v>2.317770039773027</v>
      </c>
      <c r="U1310" s="51">
        <f t="shared" si="42"/>
        <v>0.24956588903256063</v>
      </c>
      <c r="V1310" s="44"/>
    </row>
    <row r="1311" spans="1:22" x14ac:dyDescent="0.25">
      <c r="A1311" s="47">
        <v>2013</v>
      </c>
      <c r="B1311" s="47" t="s">
        <v>409</v>
      </c>
      <c r="C1311" s="47" t="s">
        <v>228</v>
      </c>
      <c r="D1311" s="55">
        <v>13842</v>
      </c>
      <c r="E1311" s="55">
        <v>13260</v>
      </c>
      <c r="F1311" s="55">
        <v>583</v>
      </c>
      <c r="G1311" s="55">
        <v>762</v>
      </c>
      <c r="H1311" s="55">
        <v>11831</v>
      </c>
      <c r="I1311" s="55">
        <v>66</v>
      </c>
      <c r="J1311" s="55">
        <v>601</v>
      </c>
      <c r="K1311" s="55">
        <v>227</v>
      </c>
      <c r="L1311" s="55">
        <v>111</v>
      </c>
      <c r="M1311" s="55">
        <v>25</v>
      </c>
      <c r="N1311" s="55">
        <v>70</v>
      </c>
      <c r="O1311" s="55">
        <v>150</v>
      </c>
      <c r="P1311" s="55">
        <v>61</v>
      </c>
      <c r="Q1311" s="55">
        <v>365</v>
      </c>
      <c r="R1311" s="47" t="s">
        <v>224</v>
      </c>
      <c r="S1311" s="56" t="s">
        <v>411</v>
      </c>
      <c r="T1311" s="50">
        <f t="shared" si="41"/>
        <v>2.4580327353632883</v>
      </c>
      <c r="U1311" s="51">
        <f t="shared" si="42"/>
        <v>0.26152853796081543</v>
      </c>
      <c r="V1311" s="44"/>
    </row>
    <row r="1312" spans="1:22" x14ac:dyDescent="0.25">
      <c r="A1312" s="47">
        <v>2014</v>
      </c>
      <c r="B1312" s="47" t="s">
        <v>409</v>
      </c>
      <c r="C1312" s="47" t="s">
        <v>228</v>
      </c>
      <c r="D1312" s="55">
        <v>12958</v>
      </c>
      <c r="E1312" s="55">
        <v>12430</v>
      </c>
      <c r="F1312" s="55">
        <v>528</v>
      </c>
      <c r="G1312" s="55">
        <v>725</v>
      </c>
      <c r="H1312" s="55">
        <v>11089</v>
      </c>
      <c r="I1312" s="55">
        <v>62</v>
      </c>
      <c r="J1312" s="55">
        <v>554</v>
      </c>
      <c r="K1312" s="55">
        <v>199</v>
      </c>
      <c r="L1312" s="55">
        <v>109</v>
      </c>
      <c r="M1312" s="55">
        <v>33</v>
      </c>
      <c r="N1312" s="55">
        <v>61</v>
      </c>
      <c r="O1312" s="55">
        <v>127</v>
      </c>
      <c r="P1312" s="55">
        <v>53</v>
      </c>
      <c r="Q1312" s="55">
        <v>365</v>
      </c>
      <c r="R1312" s="47" t="s">
        <v>224</v>
      </c>
      <c r="S1312" s="56" t="s">
        <v>411</v>
      </c>
      <c r="T1312" s="50">
        <f t="shared" si="41"/>
        <v>2.5487929322904361</v>
      </c>
      <c r="U1312" s="51">
        <f t="shared" si="42"/>
        <v>0.24560168695550638</v>
      </c>
      <c r="V1312" s="44"/>
    </row>
    <row r="1313" spans="1:22" x14ac:dyDescent="0.25">
      <c r="A1313" s="59">
        <v>2015</v>
      </c>
      <c r="B1313" s="59" t="s">
        <v>409</v>
      </c>
      <c r="C1313" s="59" t="s">
        <v>228</v>
      </c>
      <c r="D1313" s="60">
        <v>12710</v>
      </c>
      <c r="E1313" s="60">
        <v>12357</v>
      </c>
      <c r="F1313" s="60">
        <v>353</v>
      </c>
      <c r="G1313" s="60">
        <v>4910</v>
      </c>
      <c r="H1313" s="60">
        <v>7027</v>
      </c>
      <c r="I1313" s="60">
        <v>39</v>
      </c>
      <c r="J1313" s="60">
        <v>380</v>
      </c>
      <c r="K1313" s="60">
        <v>136</v>
      </c>
      <c r="L1313" s="60">
        <v>76</v>
      </c>
      <c r="M1313" s="60">
        <v>28</v>
      </c>
      <c r="N1313" s="60">
        <v>42</v>
      </c>
      <c r="O1313" s="60">
        <v>72</v>
      </c>
      <c r="P1313" s="60">
        <v>35</v>
      </c>
      <c r="Q1313" s="60">
        <v>365</v>
      </c>
      <c r="R1313" s="59" t="s">
        <v>224</v>
      </c>
      <c r="S1313" s="61" t="s">
        <v>411</v>
      </c>
      <c r="T1313" s="50">
        <f t="shared" si="41"/>
        <v>2.6305310265492583</v>
      </c>
      <c r="U1313" s="51">
        <f t="shared" si="42"/>
        <v>0.16946538505786957</v>
      </c>
      <c r="V1313" s="44"/>
    </row>
    <row r="1314" spans="1:22" ht="13.8" thickBot="1" x14ac:dyDescent="0.3">
      <c r="A1314" s="66">
        <v>2016</v>
      </c>
      <c r="B1314" s="66" t="s">
        <v>409</v>
      </c>
      <c r="C1314" s="66" t="s">
        <v>228</v>
      </c>
      <c r="D1314" s="67">
        <v>8525</v>
      </c>
      <c r="E1314" s="67">
        <v>8333</v>
      </c>
      <c r="F1314" s="67">
        <v>192</v>
      </c>
      <c r="G1314" s="67">
        <v>4214</v>
      </c>
      <c r="H1314" s="67">
        <v>3877</v>
      </c>
      <c r="I1314" s="67">
        <v>24</v>
      </c>
      <c r="J1314" s="67">
        <v>219</v>
      </c>
      <c r="K1314" s="67">
        <v>81</v>
      </c>
      <c r="L1314" s="67">
        <v>36</v>
      </c>
      <c r="M1314" s="67">
        <v>17</v>
      </c>
      <c r="N1314" s="67">
        <v>20</v>
      </c>
      <c r="O1314" s="67">
        <v>39</v>
      </c>
      <c r="P1314" s="67">
        <v>19</v>
      </c>
      <c r="Q1314" s="67">
        <v>274</v>
      </c>
      <c r="R1314" s="66" t="s">
        <v>224</v>
      </c>
      <c r="S1314" s="68" t="s">
        <v>411</v>
      </c>
      <c r="T1314" s="69">
        <f t="shared" si="41"/>
        <v>2.5052585866661268</v>
      </c>
      <c r="U1314" s="70">
        <f t="shared" si="42"/>
        <v>8.7784260876781081E-2</v>
      </c>
      <c r="V1314" s="44"/>
    </row>
    <row r="1315" spans="1:22" x14ac:dyDescent="0.25">
      <c r="A1315" s="46">
        <v>2005</v>
      </c>
      <c r="B1315" s="46" t="s">
        <v>412</v>
      </c>
      <c r="C1315" s="46" t="s">
        <v>228</v>
      </c>
      <c r="D1315" s="48">
        <v>3878</v>
      </c>
      <c r="E1315" s="48">
        <v>3688</v>
      </c>
      <c r="F1315" s="48">
        <v>190</v>
      </c>
      <c r="G1315" s="48">
        <v>574</v>
      </c>
      <c r="H1315" s="48">
        <v>3008</v>
      </c>
      <c r="I1315" s="48">
        <v>0</v>
      </c>
      <c r="J1315" s="48">
        <v>106</v>
      </c>
      <c r="K1315" s="48">
        <v>110</v>
      </c>
      <c r="L1315" s="48">
        <v>45</v>
      </c>
      <c r="M1315" s="48">
        <v>0</v>
      </c>
      <c r="N1315" s="48">
        <v>14</v>
      </c>
      <c r="O1315" s="48">
        <v>21</v>
      </c>
      <c r="P1315" s="48">
        <v>35</v>
      </c>
      <c r="Q1315" s="48">
        <v>245</v>
      </c>
      <c r="R1315" s="46" t="s">
        <v>110</v>
      </c>
      <c r="S1315" s="49" t="s">
        <v>413</v>
      </c>
      <c r="T1315" s="50">
        <f t="shared" si="41"/>
        <v>2.013621382863898</v>
      </c>
      <c r="U1315" s="51">
        <f t="shared" si="42"/>
        <v>6.9822321450805663E-2</v>
      </c>
      <c r="V1315" s="52">
        <f>IF(SLOPE(U1315:U1329,A1315:A1329)&gt;0,SLOPE(U1315:U1329,A1315:A1329),0)</f>
        <v>0</v>
      </c>
    </row>
    <row r="1316" spans="1:22" x14ac:dyDescent="0.25">
      <c r="A1316" s="47">
        <v>2006</v>
      </c>
      <c r="B1316" s="47" t="s">
        <v>412</v>
      </c>
      <c r="C1316" s="47" t="s">
        <v>228</v>
      </c>
      <c r="D1316" s="55">
        <v>3526</v>
      </c>
      <c r="E1316" s="55">
        <v>3329</v>
      </c>
      <c r="F1316" s="55">
        <v>196</v>
      </c>
      <c r="G1316" s="55">
        <v>418</v>
      </c>
      <c r="H1316" s="55">
        <v>2771</v>
      </c>
      <c r="I1316" s="55">
        <v>0</v>
      </c>
      <c r="J1316" s="55">
        <v>140</v>
      </c>
      <c r="K1316" s="55">
        <v>109</v>
      </c>
      <c r="L1316" s="55">
        <v>45</v>
      </c>
      <c r="M1316" s="55">
        <v>0</v>
      </c>
      <c r="N1316" s="55">
        <v>23</v>
      </c>
      <c r="O1316" s="55">
        <v>19</v>
      </c>
      <c r="P1316" s="55">
        <v>34</v>
      </c>
      <c r="Q1316" s="55">
        <v>365</v>
      </c>
      <c r="R1316" s="47" t="s">
        <v>110</v>
      </c>
      <c r="S1316" s="56" t="s">
        <v>413</v>
      </c>
      <c r="T1316" s="50">
        <f t="shared" si="41"/>
        <v>2.2122599013970818</v>
      </c>
      <c r="U1316" s="51">
        <f t="shared" si="42"/>
        <v>7.9132536672973611E-2</v>
      </c>
      <c r="V1316" s="57"/>
    </row>
    <row r="1317" spans="1:22" x14ac:dyDescent="0.25">
      <c r="A1317" s="59">
        <v>2007</v>
      </c>
      <c r="B1317" s="59" t="s">
        <v>412</v>
      </c>
      <c r="C1317" s="59" t="s">
        <v>228</v>
      </c>
      <c r="D1317" s="60">
        <v>3669</v>
      </c>
      <c r="E1317" s="60">
        <v>3483</v>
      </c>
      <c r="F1317" s="60">
        <v>187</v>
      </c>
      <c r="G1317" s="60">
        <v>433</v>
      </c>
      <c r="H1317" s="60">
        <v>2908</v>
      </c>
      <c r="I1317" s="60">
        <v>0</v>
      </c>
      <c r="J1317" s="60">
        <v>141</v>
      </c>
      <c r="K1317" s="60">
        <v>104</v>
      </c>
      <c r="L1317" s="60">
        <v>43</v>
      </c>
      <c r="M1317" s="60">
        <v>0</v>
      </c>
      <c r="N1317" s="60">
        <v>15</v>
      </c>
      <c r="O1317" s="60">
        <v>25</v>
      </c>
      <c r="P1317" s="60">
        <v>37</v>
      </c>
      <c r="Q1317" s="60">
        <v>348</v>
      </c>
      <c r="R1317" s="59" t="s">
        <v>110</v>
      </c>
      <c r="S1317" s="61" t="s">
        <v>413</v>
      </c>
      <c r="T1317" s="50">
        <f t="shared" si="41"/>
        <v>2.0507685794932318</v>
      </c>
      <c r="U1317" s="51">
        <f t="shared" si="42"/>
        <v>6.998760469665527E-2</v>
      </c>
      <c r="V1317" s="44"/>
    </row>
    <row r="1318" spans="1:22" x14ac:dyDescent="0.25">
      <c r="A1318" s="47">
        <v>2008</v>
      </c>
      <c r="B1318" s="47" t="s">
        <v>412</v>
      </c>
      <c r="C1318" s="47" t="s">
        <v>228</v>
      </c>
      <c r="D1318" s="55">
        <v>3351</v>
      </c>
      <c r="E1318" s="55">
        <v>3180</v>
      </c>
      <c r="F1318" s="55">
        <v>172</v>
      </c>
      <c r="G1318" s="55">
        <v>403</v>
      </c>
      <c r="H1318" s="55">
        <v>2624</v>
      </c>
      <c r="I1318" s="55">
        <v>0</v>
      </c>
      <c r="J1318" s="55">
        <v>152</v>
      </c>
      <c r="K1318" s="55">
        <v>98</v>
      </c>
      <c r="L1318" s="55">
        <v>41</v>
      </c>
      <c r="M1318" s="55">
        <v>0</v>
      </c>
      <c r="N1318" s="55">
        <v>14</v>
      </c>
      <c r="O1318" s="55">
        <v>20</v>
      </c>
      <c r="P1318" s="55">
        <v>36</v>
      </c>
      <c r="Q1318" s="55">
        <v>366</v>
      </c>
      <c r="R1318" s="47" t="s">
        <v>110</v>
      </c>
      <c r="S1318" s="56" t="s">
        <v>413</v>
      </c>
      <c r="T1318" s="50">
        <f t="shared" si="41"/>
        <v>2.05776926735233</v>
      </c>
      <c r="U1318" s="51">
        <f t="shared" si="42"/>
        <v>6.4593377302189628E-2</v>
      </c>
      <c r="V1318" s="44"/>
    </row>
    <row r="1319" spans="1:22" x14ac:dyDescent="0.25">
      <c r="A1319" s="47">
        <v>2009</v>
      </c>
      <c r="B1319" s="47" t="s">
        <v>412</v>
      </c>
      <c r="C1319" s="47" t="s">
        <v>228</v>
      </c>
      <c r="D1319" s="55">
        <v>3432</v>
      </c>
      <c r="E1319" s="55">
        <v>3273</v>
      </c>
      <c r="F1319" s="55">
        <v>159</v>
      </c>
      <c r="G1319" s="55">
        <v>443</v>
      </c>
      <c r="H1319" s="55">
        <v>2673</v>
      </c>
      <c r="I1319" s="55">
        <v>0</v>
      </c>
      <c r="J1319" s="55">
        <v>157</v>
      </c>
      <c r="K1319" s="55">
        <v>98</v>
      </c>
      <c r="L1319" s="55">
        <v>32</v>
      </c>
      <c r="M1319" s="55">
        <v>0</v>
      </c>
      <c r="N1319" s="55">
        <v>13</v>
      </c>
      <c r="O1319" s="55">
        <v>16</v>
      </c>
      <c r="P1319" s="55">
        <v>37</v>
      </c>
      <c r="Q1319" s="55">
        <v>365</v>
      </c>
      <c r="R1319" s="47" t="s">
        <v>110</v>
      </c>
      <c r="S1319" s="56" t="s">
        <v>413</v>
      </c>
      <c r="T1319" s="50">
        <f t="shared" si="41"/>
        <v>1.9414851120283014</v>
      </c>
      <c r="U1319" s="51">
        <f t="shared" si="42"/>
        <v>5.6337044238281231E-2</v>
      </c>
      <c r="V1319" s="44"/>
    </row>
    <row r="1320" spans="1:22" x14ac:dyDescent="0.25">
      <c r="A1320" s="59">
        <v>2010</v>
      </c>
      <c r="B1320" s="59" t="s">
        <v>412</v>
      </c>
      <c r="C1320" s="59" t="s">
        <v>228</v>
      </c>
      <c r="D1320" s="60">
        <v>3405</v>
      </c>
      <c r="E1320" s="60">
        <v>3243</v>
      </c>
      <c r="F1320" s="60">
        <v>162</v>
      </c>
      <c r="G1320" s="60">
        <v>411</v>
      </c>
      <c r="H1320" s="60">
        <v>2656</v>
      </c>
      <c r="I1320" s="60">
        <v>0</v>
      </c>
      <c r="J1320" s="60">
        <v>175</v>
      </c>
      <c r="K1320" s="60">
        <v>98</v>
      </c>
      <c r="L1320" s="60">
        <v>35</v>
      </c>
      <c r="M1320" s="60">
        <v>0</v>
      </c>
      <c r="N1320" s="60">
        <v>14</v>
      </c>
      <c r="O1320" s="60">
        <v>15</v>
      </c>
      <c r="P1320" s="60">
        <v>36</v>
      </c>
      <c r="Q1320" s="60">
        <v>365</v>
      </c>
      <c r="R1320" s="59" t="s">
        <v>110</v>
      </c>
      <c r="S1320" s="61" t="s">
        <v>413</v>
      </c>
      <c r="T1320" s="50">
        <f t="shared" si="41"/>
        <v>2.0024272023895637</v>
      </c>
      <c r="U1320" s="51">
        <f t="shared" si="42"/>
        <v>5.9201760238647441E-2</v>
      </c>
      <c r="V1320" s="44"/>
    </row>
    <row r="1321" spans="1:22" x14ac:dyDescent="0.25">
      <c r="A1321" s="47">
        <v>2011</v>
      </c>
      <c r="B1321" s="47" t="s">
        <v>412</v>
      </c>
      <c r="C1321" s="47" t="s">
        <v>228</v>
      </c>
      <c r="D1321" s="55">
        <v>3562</v>
      </c>
      <c r="E1321" s="55">
        <v>3404</v>
      </c>
      <c r="F1321" s="55">
        <v>158</v>
      </c>
      <c r="G1321" s="55">
        <v>460</v>
      </c>
      <c r="H1321" s="55">
        <v>2767</v>
      </c>
      <c r="I1321" s="55">
        <v>0</v>
      </c>
      <c r="J1321" s="55">
        <v>177</v>
      </c>
      <c r="K1321" s="55">
        <v>95</v>
      </c>
      <c r="L1321" s="55">
        <v>33</v>
      </c>
      <c r="M1321" s="55">
        <v>0</v>
      </c>
      <c r="N1321" s="55">
        <v>14</v>
      </c>
      <c r="O1321" s="55">
        <v>15</v>
      </c>
      <c r="P1321" s="55">
        <v>43</v>
      </c>
      <c r="Q1321" s="55">
        <v>365</v>
      </c>
      <c r="R1321" s="47" t="s">
        <v>110</v>
      </c>
      <c r="S1321" s="56" t="s">
        <v>413</v>
      </c>
      <c r="T1321" s="50">
        <f t="shared" si="41"/>
        <v>2.0026444084021695</v>
      </c>
      <c r="U1321" s="51">
        <f t="shared" si="42"/>
        <v>5.7746251516276555E-2</v>
      </c>
      <c r="V1321" s="44"/>
    </row>
    <row r="1322" spans="1:22" x14ac:dyDescent="0.25">
      <c r="A1322" s="59">
        <v>2012</v>
      </c>
      <c r="B1322" s="59" t="s">
        <v>412</v>
      </c>
      <c r="C1322" s="59" t="s">
        <v>228</v>
      </c>
      <c r="D1322" s="60">
        <v>3317</v>
      </c>
      <c r="E1322" s="60">
        <v>3163</v>
      </c>
      <c r="F1322" s="60">
        <v>154</v>
      </c>
      <c r="G1322" s="60">
        <v>419</v>
      </c>
      <c r="H1322" s="60">
        <v>2572</v>
      </c>
      <c r="I1322" s="60">
        <v>0</v>
      </c>
      <c r="J1322" s="60">
        <v>172</v>
      </c>
      <c r="K1322" s="60">
        <v>90</v>
      </c>
      <c r="L1322" s="60">
        <v>35</v>
      </c>
      <c r="M1322" s="60">
        <v>0</v>
      </c>
      <c r="N1322" s="60">
        <v>15</v>
      </c>
      <c r="O1322" s="60">
        <v>14</v>
      </c>
      <c r="P1322" s="60">
        <v>52</v>
      </c>
      <c r="Q1322" s="60">
        <v>366</v>
      </c>
      <c r="R1322" s="59" t="s">
        <v>110</v>
      </c>
      <c r="S1322" s="61" t="s">
        <v>413</v>
      </c>
      <c r="T1322" s="50">
        <f t="shared" si="41"/>
        <v>2.0928198797052553</v>
      </c>
      <c r="U1322" s="51">
        <f t="shared" si="42"/>
        <v>5.8818702719116198E-2</v>
      </c>
      <c r="V1322" s="44"/>
    </row>
    <row r="1323" spans="1:22" x14ac:dyDescent="0.25">
      <c r="A1323" s="47">
        <v>2013</v>
      </c>
      <c r="B1323" s="47" t="s">
        <v>412</v>
      </c>
      <c r="C1323" s="47" t="s">
        <v>228</v>
      </c>
      <c r="D1323" s="55">
        <v>3275</v>
      </c>
      <c r="E1323" s="55">
        <v>3106</v>
      </c>
      <c r="F1323" s="55">
        <v>169</v>
      </c>
      <c r="G1323" s="55">
        <v>423</v>
      </c>
      <c r="H1323" s="55">
        <v>2506</v>
      </c>
      <c r="I1323" s="55">
        <v>0</v>
      </c>
      <c r="J1323" s="55">
        <v>177</v>
      </c>
      <c r="K1323" s="55">
        <v>97</v>
      </c>
      <c r="L1323" s="55">
        <v>38</v>
      </c>
      <c r="M1323" s="55">
        <v>0</v>
      </c>
      <c r="N1323" s="55">
        <v>16</v>
      </c>
      <c r="O1323" s="55">
        <v>17</v>
      </c>
      <c r="P1323" s="55">
        <v>49</v>
      </c>
      <c r="Q1323" s="55">
        <v>365</v>
      </c>
      <c r="R1323" s="47" t="s">
        <v>110</v>
      </c>
      <c r="S1323" s="56" t="s">
        <v>413</v>
      </c>
      <c r="T1323" s="50">
        <f t="shared" si="41"/>
        <v>2.0881087966192338</v>
      </c>
      <c r="U1323" s="51">
        <f t="shared" si="42"/>
        <v>6.4402495559728712E-2</v>
      </c>
      <c r="V1323" s="44"/>
    </row>
    <row r="1324" spans="1:22" x14ac:dyDescent="0.25">
      <c r="A1324" s="47">
        <v>2014</v>
      </c>
      <c r="B1324" s="47" t="s">
        <v>412</v>
      </c>
      <c r="C1324" s="47" t="s">
        <v>228</v>
      </c>
      <c r="D1324" s="55">
        <v>3086</v>
      </c>
      <c r="E1324" s="55">
        <v>2928</v>
      </c>
      <c r="F1324" s="55">
        <v>158</v>
      </c>
      <c r="G1324" s="55">
        <v>410</v>
      </c>
      <c r="H1324" s="55">
        <v>2337</v>
      </c>
      <c r="I1324" s="55">
        <v>0</v>
      </c>
      <c r="J1324" s="55">
        <v>180</v>
      </c>
      <c r="K1324" s="55">
        <v>93</v>
      </c>
      <c r="L1324" s="55">
        <v>32</v>
      </c>
      <c r="M1324" s="55">
        <v>0</v>
      </c>
      <c r="N1324" s="55">
        <v>16</v>
      </c>
      <c r="O1324" s="55">
        <v>18</v>
      </c>
      <c r="P1324" s="55">
        <v>39</v>
      </c>
      <c r="Q1324" s="55">
        <v>365</v>
      </c>
      <c r="R1324" s="47" t="s">
        <v>110</v>
      </c>
      <c r="S1324" s="56" t="s">
        <v>413</v>
      </c>
      <c r="T1324" s="50">
        <f t="shared" si="41"/>
        <v>2.0547031925609276</v>
      </c>
      <c r="U1324" s="51">
        <f t="shared" si="42"/>
        <v>5.9247366557494345E-2</v>
      </c>
      <c r="V1324" s="44"/>
    </row>
    <row r="1325" spans="1:22" x14ac:dyDescent="0.25">
      <c r="A1325" s="47">
        <v>2015</v>
      </c>
      <c r="B1325" s="47" t="s">
        <v>412</v>
      </c>
      <c r="C1325" s="47" t="s">
        <v>228</v>
      </c>
      <c r="D1325" s="55">
        <v>3394</v>
      </c>
      <c r="E1325" s="55">
        <v>3232</v>
      </c>
      <c r="F1325" s="55">
        <v>162</v>
      </c>
      <c r="G1325" s="55">
        <v>410</v>
      </c>
      <c r="H1325" s="55">
        <v>2618</v>
      </c>
      <c r="I1325" s="55">
        <v>0</v>
      </c>
      <c r="J1325" s="55">
        <v>204</v>
      </c>
      <c r="K1325" s="55">
        <v>94</v>
      </c>
      <c r="L1325" s="55">
        <v>36</v>
      </c>
      <c r="M1325" s="55">
        <v>0</v>
      </c>
      <c r="N1325" s="55">
        <v>13</v>
      </c>
      <c r="O1325" s="55">
        <v>18</v>
      </c>
      <c r="P1325" s="55">
        <v>42</v>
      </c>
      <c r="Q1325" s="55">
        <v>365</v>
      </c>
      <c r="R1325" s="47" t="s">
        <v>110</v>
      </c>
      <c r="S1325" s="56" t="s">
        <v>413</v>
      </c>
      <c r="T1325" s="50">
        <f t="shared" si="41"/>
        <v>2.0133288346758542</v>
      </c>
      <c r="U1325" s="51">
        <f t="shared" si="42"/>
        <v>5.9524066997191621E-2</v>
      </c>
      <c r="V1325" s="44"/>
    </row>
    <row r="1326" spans="1:22" x14ac:dyDescent="0.25">
      <c r="A1326" s="47">
        <v>2016</v>
      </c>
      <c r="B1326" s="47" t="s">
        <v>412</v>
      </c>
      <c r="C1326" s="47" t="s">
        <v>228</v>
      </c>
      <c r="D1326" s="55">
        <v>3508</v>
      </c>
      <c r="E1326" s="55">
        <v>3333</v>
      </c>
      <c r="F1326" s="55">
        <v>175</v>
      </c>
      <c r="G1326" s="55">
        <v>434</v>
      </c>
      <c r="H1326" s="55">
        <v>2680</v>
      </c>
      <c r="I1326" s="55">
        <v>0</v>
      </c>
      <c r="J1326" s="55">
        <v>219</v>
      </c>
      <c r="K1326" s="55">
        <v>98</v>
      </c>
      <c r="L1326" s="55">
        <v>41</v>
      </c>
      <c r="M1326" s="55">
        <v>0</v>
      </c>
      <c r="N1326" s="55">
        <v>16</v>
      </c>
      <c r="O1326" s="55">
        <v>20</v>
      </c>
      <c r="P1326" s="55">
        <v>42</v>
      </c>
      <c r="Q1326" s="55">
        <v>366</v>
      </c>
      <c r="R1326" s="47" t="s">
        <v>110</v>
      </c>
      <c r="S1326" s="56" t="s">
        <v>413</v>
      </c>
      <c r="T1326" s="50">
        <f t="shared" si="41"/>
        <v>2.1046006766183036</v>
      </c>
      <c r="U1326" s="51">
        <f t="shared" si="42"/>
        <v>6.7215684109497076E-2</v>
      </c>
      <c r="V1326" s="44"/>
    </row>
    <row r="1327" spans="1:22" x14ac:dyDescent="0.25">
      <c r="A1327" s="47">
        <v>2017</v>
      </c>
      <c r="B1327" s="47" t="s">
        <v>412</v>
      </c>
      <c r="C1327" s="47" t="s">
        <v>228</v>
      </c>
      <c r="D1327" s="55">
        <v>3647</v>
      </c>
      <c r="E1327" s="55">
        <v>3447</v>
      </c>
      <c r="F1327" s="55">
        <v>200</v>
      </c>
      <c r="G1327" s="55">
        <v>454</v>
      </c>
      <c r="H1327" s="55">
        <v>2755</v>
      </c>
      <c r="I1327" s="55">
        <v>0</v>
      </c>
      <c r="J1327" s="55">
        <v>238</v>
      </c>
      <c r="K1327" s="55">
        <v>108</v>
      </c>
      <c r="L1327" s="55">
        <v>45</v>
      </c>
      <c r="M1327" s="55">
        <v>0</v>
      </c>
      <c r="N1327" s="55">
        <v>24</v>
      </c>
      <c r="O1327" s="55">
        <v>23</v>
      </c>
      <c r="P1327" s="55">
        <v>42</v>
      </c>
      <c r="Q1327" s="55">
        <v>365</v>
      </c>
      <c r="R1327" s="47" t="s">
        <v>110</v>
      </c>
      <c r="S1327" s="56" t="s">
        <v>413</v>
      </c>
      <c r="T1327" s="50">
        <f t="shared" si="41"/>
        <v>2.2305159484863273</v>
      </c>
      <c r="U1327" s="51">
        <f t="shared" si="42"/>
        <v>8.1413832119750937E-2</v>
      </c>
      <c r="V1327" s="44"/>
    </row>
    <row r="1328" spans="1:22" x14ac:dyDescent="0.25">
      <c r="A1328" s="47">
        <v>2018</v>
      </c>
      <c r="B1328" s="47" t="s">
        <v>412</v>
      </c>
      <c r="C1328" s="47" t="s">
        <v>228</v>
      </c>
      <c r="D1328" s="55">
        <v>3028</v>
      </c>
      <c r="E1328" s="55">
        <v>2872</v>
      </c>
      <c r="F1328" s="55">
        <v>156</v>
      </c>
      <c r="G1328" s="55">
        <v>224</v>
      </c>
      <c r="H1328" s="55">
        <v>2383</v>
      </c>
      <c r="I1328" s="55">
        <v>0</v>
      </c>
      <c r="J1328" s="55">
        <v>265</v>
      </c>
      <c r="K1328" s="55">
        <v>97</v>
      </c>
      <c r="L1328" s="55">
        <v>28</v>
      </c>
      <c r="M1328" s="55">
        <v>0</v>
      </c>
      <c r="N1328" s="55">
        <v>13</v>
      </c>
      <c r="O1328" s="55">
        <v>18</v>
      </c>
      <c r="P1328" s="55">
        <v>41</v>
      </c>
      <c r="Q1328" s="55">
        <v>148</v>
      </c>
      <c r="R1328" s="47" t="s">
        <v>110</v>
      </c>
      <c r="S1328" s="56" t="s">
        <v>413</v>
      </c>
      <c r="T1328" s="50">
        <f t="shared" si="41"/>
        <v>1.8997304437099356</v>
      </c>
      <c r="U1328" s="51">
        <f t="shared" si="42"/>
        <v>5.408532573242187E-2</v>
      </c>
      <c r="V1328" s="44"/>
    </row>
    <row r="1329" spans="1:22" x14ac:dyDescent="0.25">
      <c r="A1329" s="59">
        <v>2020</v>
      </c>
      <c r="B1329" s="59" t="s">
        <v>412</v>
      </c>
      <c r="C1329" s="59" t="s">
        <v>228</v>
      </c>
      <c r="D1329" s="60">
        <v>1873</v>
      </c>
      <c r="E1329" s="60">
        <v>1796</v>
      </c>
      <c r="F1329" s="60">
        <v>69</v>
      </c>
      <c r="G1329" s="60">
        <v>195</v>
      </c>
      <c r="H1329" s="60">
        <v>1432</v>
      </c>
      <c r="I1329" s="60">
        <v>10</v>
      </c>
      <c r="J1329" s="60">
        <v>159</v>
      </c>
      <c r="K1329" s="60">
        <v>31</v>
      </c>
      <c r="L1329" s="60">
        <v>15</v>
      </c>
      <c r="M1329" s="60">
        <v>0</v>
      </c>
      <c r="N1329" s="60">
        <v>6</v>
      </c>
      <c r="O1329" s="60">
        <v>18</v>
      </c>
      <c r="P1329" s="60">
        <v>20</v>
      </c>
      <c r="Q1329" s="60">
        <v>346</v>
      </c>
      <c r="R1329" s="59" t="s">
        <v>110</v>
      </c>
      <c r="S1329" s="61" t="s">
        <v>413</v>
      </c>
      <c r="T1329" s="50">
        <f t="shared" si="41"/>
        <v>2.1546749965122771</v>
      </c>
      <c r="U1329" s="51">
        <f t="shared" si="42"/>
        <v>2.7132744893580849E-2</v>
      </c>
      <c r="V1329" s="44"/>
    </row>
    <row r="1330" spans="1:22" x14ac:dyDescent="0.25">
      <c r="A1330" s="59">
        <v>2021</v>
      </c>
      <c r="B1330" s="59" t="s">
        <v>412</v>
      </c>
      <c r="C1330" s="59" t="s">
        <v>228</v>
      </c>
      <c r="D1330" s="60">
        <v>2787</v>
      </c>
      <c r="E1330" s="60">
        <v>2672</v>
      </c>
      <c r="F1330" s="60">
        <v>103</v>
      </c>
      <c r="G1330" s="60">
        <v>253</v>
      </c>
      <c r="H1330" s="60">
        <v>2148</v>
      </c>
      <c r="I1330" s="60">
        <v>13</v>
      </c>
      <c r="J1330" s="60">
        <v>258</v>
      </c>
      <c r="K1330" s="60">
        <v>35</v>
      </c>
      <c r="L1330" s="60">
        <v>11</v>
      </c>
      <c r="M1330" s="60">
        <v>0</v>
      </c>
      <c r="N1330" s="60">
        <v>12</v>
      </c>
      <c r="O1330" s="60">
        <v>46</v>
      </c>
      <c r="P1330" s="60">
        <v>33</v>
      </c>
      <c r="Q1330" s="60">
        <v>356</v>
      </c>
      <c r="R1330" s="59" t="s">
        <v>110</v>
      </c>
      <c r="S1330" s="61" t="s">
        <v>413</v>
      </c>
      <c r="T1330" s="50">
        <f t="shared" si="41"/>
        <v>2.1726740793081429</v>
      </c>
      <c r="U1330" s="51">
        <f t="shared" si="42"/>
        <v>4.0840841005794812E-2</v>
      </c>
      <c r="V1330" s="44"/>
    </row>
    <row r="1331" spans="1:22" x14ac:dyDescent="0.25">
      <c r="A1331" s="59">
        <v>2022</v>
      </c>
      <c r="B1331" s="59" t="s">
        <v>412</v>
      </c>
      <c r="C1331" s="59" t="s">
        <v>228</v>
      </c>
      <c r="D1331" s="60">
        <v>3638</v>
      </c>
      <c r="E1331" s="60">
        <v>3509</v>
      </c>
      <c r="F1331" s="60">
        <v>118</v>
      </c>
      <c r="G1331" s="60">
        <v>303</v>
      </c>
      <c r="H1331" s="60">
        <v>2795</v>
      </c>
      <c r="I1331" s="60">
        <v>17</v>
      </c>
      <c r="J1331" s="60">
        <v>394</v>
      </c>
      <c r="K1331" s="60">
        <v>47</v>
      </c>
      <c r="L1331" s="60">
        <v>13</v>
      </c>
      <c r="M1331" s="60">
        <v>0</v>
      </c>
      <c r="N1331" s="60">
        <v>13</v>
      </c>
      <c r="O1331" s="60">
        <v>45</v>
      </c>
      <c r="P1331" s="60">
        <v>33</v>
      </c>
      <c r="Q1331" s="60">
        <v>365</v>
      </c>
      <c r="R1331" s="59" t="s">
        <v>110</v>
      </c>
      <c r="S1331" s="61" t="s">
        <v>413</v>
      </c>
      <c r="T1331" s="50">
        <f t="shared" si="41"/>
        <v>2.0981177275059588</v>
      </c>
      <c r="U1331" s="51">
        <f t="shared" si="42"/>
        <v>4.5182965261840825E-2</v>
      </c>
      <c r="V1331" s="44"/>
    </row>
    <row r="1332" spans="1:22" ht="13.8" thickBot="1" x14ac:dyDescent="0.3">
      <c r="A1332" s="66">
        <v>2023</v>
      </c>
      <c r="B1332" s="66" t="s">
        <v>412</v>
      </c>
      <c r="C1332" s="66" t="s">
        <v>228</v>
      </c>
      <c r="D1332" s="67">
        <v>3762</v>
      </c>
      <c r="E1332" s="67">
        <v>3611</v>
      </c>
      <c r="F1332" s="67">
        <v>137</v>
      </c>
      <c r="G1332" s="67">
        <v>318</v>
      </c>
      <c r="H1332" s="67">
        <v>2841</v>
      </c>
      <c r="I1332" s="67">
        <v>19</v>
      </c>
      <c r="J1332" s="67">
        <v>433</v>
      </c>
      <c r="K1332" s="67">
        <v>58</v>
      </c>
      <c r="L1332" s="67">
        <v>21</v>
      </c>
      <c r="M1332" s="67">
        <v>0</v>
      </c>
      <c r="N1332" s="67">
        <v>13</v>
      </c>
      <c r="O1332" s="67">
        <v>45</v>
      </c>
      <c r="P1332" s="67">
        <v>32</v>
      </c>
      <c r="Q1332" s="67">
        <v>354</v>
      </c>
      <c r="R1332" s="66" t="s">
        <v>110</v>
      </c>
      <c r="S1332" s="68" t="s">
        <v>413</v>
      </c>
      <c r="T1332" s="69">
        <f t="shared" si="41"/>
        <v>2.0925675485429975</v>
      </c>
      <c r="U1332" s="70">
        <f t="shared" si="42"/>
        <v>5.2319420132446288E-2</v>
      </c>
      <c r="V1332" s="44"/>
    </row>
    <row r="1333" spans="1:22" x14ac:dyDescent="0.25">
      <c r="A1333" s="46">
        <v>2005</v>
      </c>
      <c r="B1333" s="46" t="s">
        <v>414</v>
      </c>
      <c r="C1333" s="46" t="s">
        <v>228</v>
      </c>
      <c r="D1333" s="48">
        <v>1339</v>
      </c>
      <c r="E1333" s="48">
        <v>1271</v>
      </c>
      <c r="F1333" s="48">
        <v>68</v>
      </c>
      <c r="G1333" s="48">
        <v>9</v>
      </c>
      <c r="H1333" s="48">
        <v>1177</v>
      </c>
      <c r="I1333" s="48">
        <v>12</v>
      </c>
      <c r="J1333" s="48">
        <v>72</v>
      </c>
      <c r="K1333" s="48">
        <v>32</v>
      </c>
      <c r="L1333" s="48">
        <v>7</v>
      </c>
      <c r="M1333" s="48">
        <v>2</v>
      </c>
      <c r="N1333" s="48">
        <v>13</v>
      </c>
      <c r="O1333" s="48">
        <v>14</v>
      </c>
      <c r="P1333" s="48">
        <v>25</v>
      </c>
      <c r="Q1333" s="48">
        <v>12</v>
      </c>
      <c r="R1333" s="46" t="s">
        <v>415</v>
      </c>
      <c r="S1333" s="49" t="s">
        <v>416</v>
      </c>
      <c r="T1333" s="50">
        <f t="shared" si="41"/>
        <v>2.4684781242819382</v>
      </c>
      <c r="U1333" s="51">
        <f t="shared" si="42"/>
        <v>3.0633813522338856E-2</v>
      </c>
      <c r="V1333" s="52">
        <f>IF(SLOPE(U1333:U1349,A1333:A1349)&gt;0,SLOPE(U1333:U1349,A1333:A1349),0)</f>
        <v>0</v>
      </c>
    </row>
    <row r="1334" spans="1:22" x14ac:dyDescent="0.25">
      <c r="A1334" s="47">
        <v>2006</v>
      </c>
      <c r="B1334" s="47" t="s">
        <v>414</v>
      </c>
      <c r="C1334" s="47" t="s">
        <v>228</v>
      </c>
      <c r="D1334" s="55">
        <v>1410</v>
      </c>
      <c r="E1334" s="55">
        <v>1318</v>
      </c>
      <c r="F1334" s="55">
        <v>91</v>
      </c>
      <c r="G1334" s="55">
        <v>31</v>
      </c>
      <c r="H1334" s="55">
        <v>1174</v>
      </c>
      <c r="I1334" s="55">
        <v>31</v>
      </c>
      <c r="J1334" s="55">
        <v>82</v>
      </c>
      <c r="K1334" s="55">
        <v>46</v>
      </c>
      <c r="L1334" s="55">
        <v>20</v>
      </c>
      <c r="M1334" s="55">
        <v>3</v>
      </c>
      <c r="N1334" s="55">
        <v>12</v>
      </c>
      <c r="O1334" s="55">
        <v>10</v>
      </c>
      <c r="P1334" s="55">
        <v>26</v>
      </c>
      <c r="Q1334" s="55">
        <v>365</v>
      </c>
      <c r="R1334" s="47" t="s">
        <v>415</v>
      </c>
      <c r="S1334" s="56" t="s">
        <v>416</v>
      </c>
      <c r="T1334" s="50">
        <f t="shared" si="41"/>
        <v>2.4198768028846152</v>
      </c>
      <c r="U1334" s="51">
        <f t="shared" si="42"/>
        <v>4.0188104003906239E-2</v>
      </c>
      <c r="V1334" s="44"/>
    </row>
    <row r="1335" spans="1:22" x14ac:dyDescent="0.25">
      <c r="A1335" s="59">
        <v>2007</v>
      </c>
      <c r="B1335" s="59" t="s">
        <v>414</v>
      </c>
      <c r="C1335" s="59" t="s">
        <v>228</v>
      </c>
      <c r="D1335" s="60">
        <v>1430</v>
      </c>
      <c r="E1335" s="60">
        <v>1326</v>
      </c>
      <c r="F1335" s="60">
        <v>104</v>
      </c>
      <c r="G1335" s="60">
        <v>32</v>
      </c>
      <c r="H1335" s="60">
        <v>1181</v>
      </c>
      <c r="I1335" s="60">
        <v>31</v>
      </c>
      <c r="J1335" s="60">
        <v>82</v>
      </c>
      <c r="K1335" s="60">
        <v>43</v>
      </c>
      <c r="L1335" s="60">
        <v>24</v>
      </c>
      <c r="M1335" s="60">
        <v>3</v>
      </c>
      <c r="N1335" s="60">
        <v>19</v>
      </c>
      <c r="O1335" s="60">
        <v>15</v>
      </c>
      <c r="P1335" s="60">
        <v>26</v>
      </c>
      <c r="Q1335" s="60">
        <v>353</v>
      </c>
      <c r="R1335" s="59" t="s">
        <v>415</v>
      </c>
      <c r="S1335" s="61" t="s">
        <v>416</v>
      </c>
      <c r="T1335" s="50">
        <f t="shared" si="41"/>
        <v>2.7396178260216346</v>
      </c>
      <c r="U1335" s="51">
        <f t="shared" si="42"/>
        <v>5.1997946337890628E-2</v>
      </c>
      <c r="V1335" s="44"/>
    </row>
    <row r="1336" spans="1:22" x14ac:dyDescent="0.25">
      <c r="A1336" s="47">
        <v>2008</v>
      </c>
      <c r="B1336" s="47" t="s">
        <v>414</v>
      </c>
      <c r="C1336" s="47" t="s">
        <v>228</v>
      </c>
      <c r="D1336" s="55">
        <v>1359</v>
      </c>
      <c r="E1336" s="55">
        <v>1267</v>
      </c>
      <c r="F1336" s="55">
        <v>92</v>
      </c>
      <c r="G1336" s="55">
        <v>35</v>
      </c>
      <c r="H1336" s="55">
        <v>1115</v>
      </c>
      <c r="I1336" s="55">
        <v>30</v>
      </c>
      <c r="J1336" s="55">
        <v>88</v>
      </c>
      <c r="K1336" s="55">
        <v>47</v>
      </c>
      <c r="L1336" s="55">
        <v>21</v>
      </c>
      <c r="M1336" s="55">
        <v>3</v>
      </c>
      <c r="N1336" s="55">
        <v>12</v>
      </c>
      <c r="O1336" s="55">
        <v>8</v>
      </c>
      <c r="P1336" s="55">
        <v>26</v>
      </c>
      <c r="Q1336" s="55">
        <v>366</v>
      </c>
      <c r="R1336" s="47" t="s">
        <v>415</v>
      </c>
      <c r="S1336" s="56" t="s">
        <v>416</v>
      </c>
      <c r="T1336" s="50">
        <f t="shared" si="41"/>
        <v>2.4309578495235233</v>
      </c>
      <c r="U1336" s="51">
        <f t="shared" si="42"/>
        <v>4.0815782293499955E-2</v>
      </c>
      <c r="V1336" s="44"/>
    </row>
    <row r="1337" spans="1:22" x14ac:dyDescent="0.25">
      <c r="A1337" s="47">
        <v>2009</v>
      </c>
      <c r="B1337" s="47" t="s">
        <v>414</v>
      </c>
      <c r="C1337" s="47" t="s">
        <v>228</v>
      </c>
      <c r="D1337" s="55">
        <v>1415</v>
      </c>
      <c r="E1337" s="55">
        <v>1311</v>
      </c>
      <c r="F1337" s="55">
        <v>104</v>
      </c>
      <c r="G1337" s="55">
        <v>37</v>
      </c>
      <c r="H1337" s="55">
        <v>1141</v>
      </c>
      <c r="I1337" s="55">
        <v>30</v>
      </c>
      <c r="J1337" s="55">
        <v>104</v>
      </c>
      <c r="K1337" s="55">
        <v>56</v>
      </c>
      <c r="L1337" s="55">
        <v>25</v>
      </c>
      <c r="M1337" s="55">
        <v>4</v>
      </c>
      <c r="N1337" s="55">
        <v>12</v>
      </c>
      <c r="O1337" s="55">
        <v>8</v>
      </c>
      <c r="P1337" s="55">
        <v>26</v>
      </c>
      <c r="Q1337" s="55">
        <v>365</v>
      </c>
      <c r="R1337" s="47" t="s">
        <v>415</v>
      </c>
      <c r="S1337" s="56" t="s">
        <v>416</v>
      </c>
      <c r="T1337" s="50">
        <f t="shared" si="41"/>
        <v>2.3699729468936006</v>
      </c>
      <c r="U1337" s="51">
        <f t="shared" si="42"/>
        <v>4.4982086532040541E-2</v>
      </c>
      <c r="V1337" s="44"/>
    </row>
    <row r="1338" spans="1:22" x14ac:dyDescent="0.25">
      <c r="A1338" s="59">
        <v>2010</v>
      </c>
      <c r="B1338" s="59" t="s">
        <v>414</v>
      </c>
      <c r="C1338" s="59" t="s">
        <v>228</v>
      </c>
      <c r="D1338" s="60">
        <v>1447</v>
      </c>
      <c r="E1338" s="60">
        <v>1344</v>
      </c>
      <c r="F1338" s="60">
        <v>102</v>
      </c>
      <c r="G1338" s="60">
        <v>28</v>
      </c>
      <c r="H1338" s="60">
        <v>1174</v>
      </c>
      <c r="I1338" s="60">
        <v>30</v>
      </c>
      <c r="J1338" s="60">
        <v>113</v>
      </c>
      <c r="K1338" s="60">
        <v>55</v>
      </c>
      <c r="L1338" s="60">
        <v>25</v>
      </c>
      <c r="M1338" s="60">
        <v>4</v>
      </c>
      <c r="N1338" s="60">
        <v>12</v>
      </c>
      <c r="O1338" s="60">
        <v>7</v>
      </c>
      <c r="P1338" s="60">
        <v>26</v>
      </c>
      <c r="Q1338" s="60">
        <v>365</v>
      </c>
      <c r="R1338" s="59" t="s">
        <v>415</v>
      </c>
      <c r="S1338" s="61" t="s">
        <v>416</v>
      </c>
      <c r="T1338" s="50">
        <f t="shared" si="41"/>
        <v>2.3907828262477242</v>
      </c>
      <c r="U1338" s="51">
        <f t="shared" si="42"/>
        <v>4.4504422310601387E-2</v>
      </c>
      <c r="V1338" s="44"/>
    </row>
    <row r="1339" spans="1:22" x14ac:dyDescent="0.25">
      <c r="A1339" s="47">
        <v>2011</v>
      </c>
      <c r="B1339" s="47" t="s">
        <v>414</v>
      </c>
      <c r="C1339" s="47" t="s">
        <v>228</v>
      </c>
      <c r="D1339" s="55">
        <v>1480</v>
      </c>
      <c r="E1339" s="55">
        <v>1384</v>
      </c>
      <c r="F1339" s="55">
        <v>96</v>
      </c>
      <c r="G1339" s="55">
        <v>31</v>
      </c>
      <c r="H1339" s="55">
        <v>1210</v>
      </c>
      <c r="I1339" s="55">
        <v>31</v>
      </c>
      <c r="J1339" s="55">
        <v>111</v>
      </c>
      <c r="K1339" s="55">
        <v>53</v>
      </c>
      <c r="L1339" s="55">
        <v>23</v>
      </c>
      <c r="M1339" s="55">
        <v>3</v>
      </c>
      <c r="N1339" s="55">
        <v>11</v>
      </c>
      <c r="O1339" s="55">
        <v>6</v>
      </c>
      <c r="P1339" s="55">
        <v>32</v>
      </c>
      <c r="Q1339" s="55">
        <v>365</v>
      </c>
      <c r="R1339" s="47" t="s">
        <v>415</v>
      </c>
      <c r="S1339" s="56" t="s">
        <v>416</v>
      </c>
      <c r="T1339" s="50">
        <f t="shared" si="41"/>
        <v>2.3321667353312177</v>
      </c>
      <c r="U1339" s="51">
        <f t="shared" si="42"/>
        <v>4.0859561203002936E-2</v>
      </c>
      <c r="V1339" s="44"/>
    </row>
    <row r="1340" spans="1:22" x14ac:dyDescent="0.25">
      <c r="A1340" s="47">
        <v>2012</v>
      </c>
      <c r="B1340" s="47" t="s">
        <v>414</v>
      </c>
      <c r="C1340" s="47" t="s">
        <v>228</v>
      </c>
      <c r="D1340" s="55">
        <v>1318</v>
      </c>
      <c r="E1340" s="55">
        <v>1239</v>
      </c>
      <c r="F1340" s="55">
        <v>80</v>
      </c>
      <c r="G1340" s="55">
        <v>28</v>
      </c>
      <c r="H1340" s="55">
        <v>1089</v>
      </c>
      <c r="I1340" s="55">
        <v>28</v>
      </c>
      <c r="J1340" s="55">
        <v>94</v>
      </c>
      <c r="K1340" s="55">
        <v>42</v>
      </c>
      <c r="L1340" s="55">
        <v>18</v>
      </c>
      <c r="M1340" s="55">
        <v>3</v>
      </c>
      <c r="N1340" s="55">
        <v>10</v>
      </c>
      <c r="O1340" s="55">
        <v>7</v>
      </c>
      <c r="P1340" s="55">
        <v>42</v>
      </c>
      <c r="Q1340" s="55">
        <v>366</v>
      </c>
      <c r="R1340" s="47" t="s">
        <v>415</v>
      </c>
      <c r="S1340" s="56" t="s">
        <v>416</v>
      </c>
      <c r="T1340" s="50">
        <f t="shared" si="41"/>
        <v>2.3968335876464839</v>
      </c>
      <c r="U1340" s="51">
        <f t="shared" si="42"/>
        <v>3.4993770379638661E-2</v>
      </c>
      <c r="V1340" s="44"/>
    </row>
    <row r="1341" spans="1:22" x14ac:dyDescent="0.25">
      <c r="A1341" s="47">
        <v>2013</v>
      </c>
      <c r="B1341" s="47" t="s">
        <v>414</v>
      </c>
      <c r="C1341" s="47" t="s">
        <v>228</v>
      </c>
      <c r="D1341" s="55">
        <v>1353</v>
      </c>
      <c r="E1341" s="55">
        <v>1261</v>
      </c>
      <c r="F1341" s="55">
        <v>92</v>
      </c>
      <c r="G1341" s="55">
        <v>31</v>
      </c>
      <c r="H1341" s="55">
        <v>1092</v>
      </c>
      <c r="I1341" s="55">
        <v>29</v>
      </c>
      <c r="J1341" s="55">
        <v>109</v>
      </c>
      <c r="K1341" s="55">
        <v>48</v>
      </c>
      <c r="L1341" s="55">
        <v>24</v>
      </c>
      <c r="M1341" s="55">
        <v>3</v>
      </c>
      <c r="N1341" s="55">
        <v>11</v>
      </c>
      <c r="O1341" s="55">
        <v>6</v>
      </c>
      <c r="P1341" s="55">
        <v>38</v>
      </c>
      <c r="Q1341" s="55">
        <v>365</v>
      </c>
      <c r="R1341" s="47" t="s">
        <v>415</v>
      </c>
      <c r="S1341" s="56" t="s">
        <v>416</v>
      </c>
      <c r="T1341" s="50">
        <f t="shared" si="41"/>
        <v>2.4306872558593748</v>
      </c>
      <c r="U1341" s="51">
        <f t="shared" si="42"/>
        <v>4.0811239025878902E-2</v>
      </c>
      <c r="V1341" s="44"/>
    </row>
    <row r="1342" spans="1:22" x14ac:dyDescent="0.25">
      <c r="A1342" s="47">
        <v>2014</v>
      </c>
      <c r="B1342" s="47" t="s">
        <v>414</v>
      </c>
      <c r="C1342" s="47" t="s">
        <v>228</v>
      </c>
      <c r="D1342" s="55">
        <v>1346</v>
      </c>
      <c r="E1342" s="55">
        <v>1262</v>
      </c>
      <c r="F1342" s="55">
        <v>84</v>
      </c>
      <c r="G1342" s="55">
        <v>33</v>
      </c>
      <c r="H1342" s="55">
        <v>1092</v>
      </c>
      <c r="I1342" s="55">
        <v>27</v>
      </c>
      <c r="J1342" s="55">
        <v>110</v>
      </c>
      <c r="K1342" s="55">
        <v>46</v>
      </c>
      <c r="L1342" s="55">
        <v>17</v>
      </c>
      <c r="M1342" s="55">
        <v>3</v>
      </c>
      <c r="N1342" s="55">
        <v>11</v>
      </c>
      <c r="O1342" s="55">
        <v>7</v>
      </c>
      <c r="P1342" s="55">
        <v>30</v>
      </c>
      <c r="Q1342" s="55">
        <v>365</v>
      </c>
      <c r="R1342" s="47" t="s">
        <v>415</v>
      </c>
      <c r="S1342" s="56" t="s">
        <v>416</v>
      </c>
      <c r="T1342" s="50">
        <f t="shared" ref="T1342:T1405" si="43">K1342*$AE$2*$AH$2/SUM(K1342:O1342)+K1342*$AE$3*$AI$2/SUM(K1342:O1342)+$AH$7*L1342*$AH$4*$AE$4/SUM(K1342:O1342)+$AI$7*L1342*$AH$4*$AE$6/SUM(K1342:O1342)+$AJ$7*L1342*$AH$4*$AE$7/SUM(K1342:O1342)+$AK$7*L1342*$AH$4*$AE$9/SUM(K1342:O1342)+L1342*$AI$4*$AH$7*$AE$5/SUM(K1342:O1342)+L1342*$AI$4*$AE$8*$AJ$7/SUM(K1342:O1342)+M1342*$AH$4*$AE$10/SUM(K1342:O1342)+M1342*$AI$4*$AE$11/SUM(K1342:O1342)+N1342*$AH$4*$AE$12/SUM(K1342:O1342)+N1342*$AI$4*$AE$13/SUM(K1342:O1342)+O1342*$AE$17*$AK$17/SUM(K1342:O1342)+O1342*$AE$16*$AJ$17/SUM(K1342:O1342)+O1342*$AE$15*$AI$17/SUM(K1342:O1342)+O1342*$AE$14*$AH$17/SUM(K1342:O1342)</f>
        <v>2.3495084199451268</v>
      </c>
      <c r="U1342" s="51">
        <f t="shared" si="42"/>
        <v>3.6017964077758792E-2</v>
      </c>
      <c r="V1342" s="44"/>
    </row>
    <row r="1343" spans="1:22" x14ac:dyDescent="0.25">
      <c r="A1343" s="47">
        <v>2015</v>
      </c>
      <c r="B1343" s="47" t="s">
        <v>414</v>
      </c>
      <c r="C1343" s="47" t="s">
        <v>228</v>
      </c>
      <c r="D1343" s="55">
        <v>1435</v>
      </c>
      <c r="E1343" s="55">
        <v>1348</v>
      </c>
      <c r="F1343" s="55">
        <v>87</v>
      </c>
      <c r="G1343" s="55">
        <v>37</v>
      </c>
      <c r="H1343" s="55">
        <v>1171</v>
      </c>
      <c r="I1343" s="55">
        <v>26</v>
      </c>
      <c r="J1343" s="55">
        <v>114</v>
      </c>
      <c r="K1343" s="55">
        <v>48</v>
      </c>
      <c r="L1343" s="55">
        <v>18</v>
      </c>
      <c r="M1343" s="55">
        <v>2</v>
      </c>
      <c r="N1343" s="55">
        <v>11</v>
      </c>
      <c r="O1343" s="55">
        <v>7</v>
      </c>
      <c r="P1343" s="55">
        <v>31</v>
      </c>
      <c r="Q1343" s="55">
        <v>365</v>
      </c>
      <c r="R1343" s="47" t="s">
        <v>415</v>
      </c>
      <c r="S1343" s="56" t="s">
        <v>416</v>
      </c>
      <c r="T1343" s="50">
        <f t="shared" si="43"/>
        <v>2.2965437920148979</v>
      </c>
      <c r="U1343" s="51">
        <f t="shared" si="42"/>
        <v>3.6463374057716547E-2</v>
      </c>
      <c r="V1343" s="44"/>
    </row>
    <row r="1344" spans="1:22" x14ac:dyDescent="0.25">
      <c r="A1344" s="59">
        <v>2016</v>
      </c>
      <c r="B1344" s="59" t="s">
        <v>414</v>
      </c>
      <c r="C1344" s="59" t="s">
        <v>228</v>
      </c>
      <c r="D1344" s="60">
        <v>1470</v>
      </c>
      <c r="E1344" s="60">
        <v>1379</v>
      </c>
      <c r="F1344" s="60">
        <v>91</v>
      </c>
      <c r="G1344" s="60">
        <v>35</v>
      </c>
      <c r="H1344" s="60">
        <v>1200</v>
      </c>
      <c r="I1344" s="60">
        <v>27</v>
      </c>
      <c r="J1344" s="60">
        <v>116</v>
      </c>
      <c r="K1344" s="60">
        <v>48</v>
      </c>
      <c r="L1344" s="60">
        <v>21</v>
      </c>
      <c r="M1344" s="60">
        <v>3</v>
      </c>
      <c r="N1344" s="60">
        <v>12</v>
      </c>
      <c r="O1344" s="60">
        <v>8</v>
      </c>
      <c r="P1344" s="60">
        <v>32</v>
      </c>
      <c r="Q1344" s="60">
        <v>366</v>
      </c>
      <c r="R1344" s="59" t="s">
        <v>415</v>
      </c>
      <c r="S1344" s="61" t="s">
        <v>416</v>
      </c>
      <c r="T1344" s="50">
        <f t="shared" si="43"/>
        <v>2.4133200073242187</v>
      </c>
      <c r="U1344" s="51">
        <f t="shared" si="42"/>
        <v>4.0079212021636959E-2</v>
      </c>
      <c r="V1344" s="44"/>
    </row>
    <row r="1345" spans="1:22" x14ac:dyDescent="0.25">
      <c r="A1345" s="47">
        <v>2017</v>
      </c>
      <c r="B1345" s="47" t="s">
        <v>414</v>
      </c>
      <c r="C1345" s="47" t="s">
        <v>228</v>
      </c>
      <c r="D1345" s="55">
        <v>1512</v>
      </c>
      <c r="E1345" s="55">
        <v>1422</v>
      </c>
      <c r="F1345" s="55">
        <v>90</v>
      </c>
      <c r="G1345" s="55">
        <v>37</v>
      </c>
      <c r="H1345" s="55">
        <v>1228</v>
      </c>
      <c r="I1345" s="55">
        <v>27</v>
      </c>
      <c r="J1345" s="55">
        <v>130</v>
      </c>
      <c r="K1345" s="55">
        <v>48</v>
      </c>
      <c r="L1345" s="55">
        <v>20</v>
      </c>
      <c r="M1345" s="55">
        <v>2</v>
      </c>
      <c r="N1345" s="55">
        <v>12</v>
      </c>
      <c r="O1345" s="55">
        <v>8</v>
      </c>
      <c r="P1345" s="55">
        <v>31</v>
      </c>
      <c r="Q1345" s="55">
        <v>365</v>
      </c>
      <c r="R1345" s="47" t="s">
        <v>415</v>
      </c>
      <c r="S1345" s="56" t="s">
        <v>416</v>
      </c>
      <c r="T1345" s="50">
        <f t="shared" si="43"/>
        <v>2.3666637912326394</v>
      </c>
      <c r="U1345" s="51">
        <f t="shared" si="42"/>
        <v>3.8872452770996102E-2</v>
      </c>
      <c r="V1345" s="44"/>
    </row>
    <row r="1346" spans="1:22" x14ac:dyDescent="0.25">
      <c r="A1346" s="47">
        <v>2018</v>
      </c>
      <c r="B1346" s="47" t="s">
        <v>414</v>
      </c>
      <c r="C1346" s="47" t="s">
        <v>228</v>
      </c>
      <c r="D1346" s="55">
        <v>1576</v>
      </c>
      <c r="E1346" s="55">
        <v>1478</v>
      </c>
      <c r="F1346" s="55">
        <v>98</v>
      </c>
      <c r="G1346" s="55">
        <v>36</v>
      </c>
      <c r="H1346" s="55">
        <v>1260</v>
      </c>
      <c r="I1346" s="55">
        <v>29</v>
      </c>
      <c r="J1346" s="55">
        <v>153</v>
      </c>
      <c r="K1346" s="55">
        <v>52</v>
      </c>
      <c r="L1346" s="55">
        <v>24</v>
      </c>
      <c r="M1346" s="55">
        <v>3</v>
      </c>
      <c r="N1346" s="55">
        <v>11</v>
      </c>
      <c r="O1346" s="55">
        <v>8</v>
      </c>
      <c r="P1346" s="55">
        <v>31</v>
      </c>
      <c r="Q1346" s="55">
        <v>365</v>
      </c>
      <c r="R1346" s="47" t="s">
        <v>415</v>
      </c>
      <c r="S1346" s="56" t="s">
        <v>416</v>
      </c>
      <c r="T1346" s="50">
        <f t="shared" si="43"/>
        <v>2.3513554787149236</v>
      </c>
      <c r="U1346" s="51">
        <f t="shared" si="42"/>
        <v>4.2053992736816405E-2</v>
      </c>
      <c r="V1346" s="44"/>
    </row>
    <row r="1347" spans="1:22" x14ac:dyDescent="0.25">
      <c r="A1347" s="59">
        <v>2019</v>
      </c>
      <c r="B1347" s="59" t="s">
        <v>414</v>
      </c>
      <c r="C1347" s="59" t="s">
        <v>228</v>
      </c>
      <c r="D1347" s="60">
        <v>1560</v>
      </c>
      <c r="E1347" s="60">
        <v>1498</v>
      </c>
      <c r="F1347" s="60">
        <v>62</v>
      </c>
      <c r="G1347" s="60">
        <v>564</v>
      </c>
      <c r="H1347" s="60">
        <v>818</v>
      </c>
      <c r="I1347" s="60">
        <v>17</v>
      </c>
      <c r="J1347" s="60">
        <v>99</v>
      </c>
      <c r="K1347" s="60">
        <v>34</v>
      </c>
      <c r="L1347" s="60">
        <v>12</v>
      </c>
      <c r="M1347" s="60">
        <v>2</v>
      </c>
      <c r="N1347" s="60">
        <v>7</v>
      </c>
      <c r="O1347" s="60">
        <v>7</v>
      </c>
      <c r="P1347" s="60">
        <v>22</v>
      </c>
      <c r="Q1347" s="60">
        <v>350</v>
      </c>
      <c r="R1347" s="59" t="s">
        <v>415</v>
      </c>
      <c r="S1347" s="61" t="s">
        <v>416</v>
      </c>
      <c r="T1347" s="50">
        <f t="shared" si="43"/>
        <v>2.240406612273186</v>
      </c>
      <c r="U1347" s="51">
        <f t="shared" ref="U1347:U1410" si="44">0.000001*F1347*T1347*365*0.5</f>
        <v>2.5350200817871101E-2</v>
      </c>
      <c r="V1347" s="44"/>
    </row>
    <row r="1348" spans="1:22" x14ac:dyDescent="0.25">
      <c r="A1348" s="59">
        <v>2022</v>
      </c>
      <c r="B1348" s="59" t="s">
        <v>414</v>
      </c>
      <c r="C1348" s="59" t="s">
        <v>228</v>
      </c>
      <c r="D1348" s="60">
        <v>1757</v>
      </c>
      <c r="E1348" s="60">
        <v>1674</v>
      </c>
      <c r="F1348" s="60">
        <v>72</v>
      </c>
      <c r="G1348" s="60">
        <v>65</v>
      </c>
      <c r="H1348" s="60">
        <v>1446</v>
      </c>
      <c r="I1348" s="60">
        <v>39</v>
      </c>
      <c r="J1348" s="60">
        <v>124</v>
      </c>
      <c r="K1348" s="60">
        <v>39</v>
      </c>
      <c r="L1348" s="60">
        <v>13</v>
      </c>
      <c r="M1348" s="60">
        <v>1</v>
      </c>
      <c r="N1348" s="60">
        <v>5</v>
      </c>
      <c r="O1348" s="60">
        <v>14</v>
      </c>
      <c r="P1348" s="60">
        <v>40</v>
      </c>
      <c r="Q1348" s="60">
        <v>253</v>
      </c>
      <c r="R1348" s="59" t="s">
        <v>415</v>
      </c>
      <c r="S1348" s="61" t="s">
        <v>416</v>
      </c>
      <c r="T1348" s="50">
        <f t="shared" si="43"/>
        <v>1.9677892557779948</v>
      </c>
      <c r="U1348" s="51">
        <f t="shared" si="44"/>
        <v>2.5856750820922852E-2</v>
      </c>
      <c r="V1348" s="44"/>
    </row>
    <row r="1349" spans="1:22" ht="13.8" thickBot="1" x14ac:dyDescent="0.3">
      <c r="A1349" s="66">
        <v>2023</v>
      </c>
      <c r="B1349" s="66" t="s">
        <v>414</v>
      </c>
      <c r="C1349" s="66" t="s">
        <v>228</v>
      </c>
      <c r="D1349" s="67">
        <v>1573</v>
      </c>
      <c r="E1349" s="67">
        <v>1508</v>
      </c>
      <c r="F1349" s="67">
        <v>58</v>
      </c>
      <c r="G1349" s="67">
        <v>51</v>
      </c>
      <c r="H1349" s="67">
        <v>1314</v>
      </c>
      <c r="I1349" s="67">
        <v>26</v>
      </c>
      <c r="J1349" s="67">
        <v>117</v>
      </c>
      <c r="K1349" s="67">
        <v>26</v>
      </c>
      <c r="L1349" s="67">
        <v>9</v>
      </c>
      <c r="M1349" s="67">
        <v>1</v>
      </c>
      <c r="N1349" s="67">
        <v>5</v>
      </c>
      <c r="O1349" s="67">
        <v>17</v>
      </c>
      <c r="P1349" s="67">
        <v>41</v>
      </c>
      <c r="Q1349" s="67">
        <v>337</v>
      </c>
      <c r="R1349" s="66" t="s">
        <v>415</v>
      </c>
      <c r="S1349" s="68" t="s">
        <v>416</v>
      </c>
      <c r="T1349" s="50">
        <f t="shared" si="43"/>
        <v>2.0936479029162181</v>
      </c>
      <c r="U1349" s="51">
        <f t="shared" si="44"/>
        <v>2.2161263052368169E-2</v>
      </c>
      <c r="V1349" s="44"/>
    </row>
    <row r="1350" spans="1:22" x14ac:dyDescent="0.25">
      <c r="A1350" s="46">
        <v>2006</v>
      </c>
      <c r="B1350" s="46" t="s">
        <v>417</v>
      </c>
      <c r="C1350" s="46" t="s">
        <v>228</v>
      </c>
      <c r="D1350" s="48">
        <v>9156</v>
      </c>
      <c r="E1350" s="48">
        <v>8535</v>
      </c>
      <c r="F1350" s="48">
        <v>622</v>
      </c>
      <c r="G1350" s="48">
        <v>60</v>
      </c>
      <c r="H1350" s="48">
        <v>8063</v>
      </c>
      <c r="I1350" s="48">
        <v>8</v>
      </c>
      <c r="J1350" s="48">
        <v>404</v>
      </c>
      <c r="K1350" s="48">
        <v>153</v>
      </c>
      <c r="L1350" s="48">
        <v>274</v>
      </c>
      <c r="M1350" s="48">
        <v>48</v>
      </c>
      <c r="N1350" s="48">
        <v>78</v>
      </c>
      <c r="O1350" s="48">
        <v>67</v>
      </c>
      <c r="P1350" s="48">
        <v>71</v>
      </c>
      <c r="Q1350" s="48">
        <v>214</v>
      </c>
      <c r="R1350" s="46" t="s">
        <v>418</v>
      </c>
      <c r="S1350" s="49" t="s">
        <v>419</v>
      </c>
      <c r="T1350" s="50">
        <f t="shared" si="43"/>
        <v>3.2425086118636592</v>
      </c>
      <c r="U1350" s="51">
        <f t="shared" si="44"/>
        <v>0.36807336507570321</v>
      </c>
      <c r="V1350" s="52">
        <f>IF(SLOPE(U1350:U1367,A1350:A1367)&gt;0,SLOPE(U1350:U1367,A1350:A1367),0)</f>
        <v>2.0716431518306173E-2</v>
      </c>
    </row>
    <row r="1351" spans="1:22" x14ac:dyDescent="0.25">
      <c r="A1351" s="47">
        <v>2007</v>
      </c>
      <c r="B1351" s="47" t="s">
        <v>417</v>
      </c>
      <c r="C1351" s="47" t="s">
        <v>228</v>
      </c>
      <c r="D1351" s="55">
        <v>9386</v>
      </c>
      <c r="E1351" s="55">
        <v>8746</v>
      </c>
      <c r="F1351" s="55">
        <v>640</v>
      </c>
      <c r="G1351" s="55">
        <v>73</v>
      </c>
      <c r="H1351" s="55">
        <v>8238</v>
      </c>
      <c r="I1351" s="55">
        <v>8</v>
      </c>
      <c r="J1351" s="55">
        <v>426</v>
      </c>
      <c r="K1351" s="55">
        <v>164</v>
      </c>
      <c r="L1351" s="55">
        <v>263</v>
      </c>
      <c r="M1351" s="55">
        <v>50</v>
      </c>
      <c r="N1351" s="55">
        <v>98</v>
      </c>
      <c r="O1351" s="55">
        <v>65</v>
      </c>
      <c r="P1351" s="55">
        <v>71</v>
      </c>
      <c r="Q1351" s="55">
        <v>365</v>
      </c>
      <c r="R1351" s="47" t="s">
        <v>418</v>
      </c>
      <c r="S1351" s="56" t="s">
        <v>419</v>
      </c>
      <c r="T1351" s="50">
        <f t="shared" si="43"/>
        <v>3.2933371715545658</v>
      </c>
      <c r="U1351" s="51">
        <f t="shared" si="44"/>
        <v>0.38466178163757325</v>
      </c>
      <c r="V1351" s="44"/>
    </row>
    <row r="1352" spans="1:22" x14ac:dyDescent="0.25">
      <c r="A1352" s="47">
        <v>2008</v>
      </c>
      <c r="B1352" s="47" t="s">
        <v>417</v>
      </c>
      <c r="C1352" s="47" t="s">
        <v>228</v>
      </c>
      <c r="D1352" s="55">
        <v>8975</v>
      </c>
      <c r="E1352" s="55">
        <v>8374</v>
      </c>
      <c r="F1352" s="55">
        <v>600</v>
      </c>
      <c r="G1352" s="55">
        <v>47</v>
      </c>
      <c r="H1352" s="55">
        <v>7919</v>
      </c>
      <c r="I1352" s="55">
        <v>8</v>
      </c>
      <c r="J1352" s="55">
        <v>401</v>
      </c>
      <c r="K1352" s="55">
        <v>150</v>
      </c>
      <c r="L1352" s="55">
        <v>239</v>
      </c>
      <c r="M1352" s="55">
        <v>46</v>
      </c>
      <c r="N1352" s="55">
        <v>99</v>
      </c>
      <c r="O1352" s="55">
        <v>66</v>
      </c>
      <c r="P1352" s="55">
        <v>70</v>
      </c>
      <c r="Q1352" s="55">
        <v>366</v>
      </c>
      <c r="R1352" s="47" t="s">
        <v>418</v>
      </c>
      <c r="S1352" s="56" t="s">
        <v>419</v>
      </c>
      <c r="T1352" s="50">
        <f t="shared" si="43"/>
        <v>3.3212147277832025</v>
      </c>
      <c r="U1352" s="51">
        <f t="shared" si="44"/>
        <v>0.36367301269226066</v>
      </c>
      <c r="V1352" s="44"/>
    </row>
    <row r="1353" spans="1:22" x14ac:dyDescent="0.25">
      <c r="A1353" s="59">
        <v>2009</v>
      </c>
      <c r="B1353" s="59" t="s">
        <v>417</v>
      </c>
      <c r="C1353" s="59" t="s">
        <v>228</v>
      </c>
      <c r="D1353" s="60">
        <v>9059</v>
      </c>
      <c r="E1353" s="60">
        <v>8441</v>
      </c>
      <c r="F1353" s="60">
        <v>618</v>
      </c>
      <c r="G1353" s="60">
        <v>64</v>
      </c>
      <c r="H1353" s="60">
        <v>7962</v>
      </c>
      <c r="I1353" s="60">
        <v>8</v>
      </c>
      <c r="J1353" s="60">
        <v>406</v>
      </c>
      <c r="K1353" s="60">
        <v>165</v>
      </c>
      <c r="L1353" s="60">
        <v>237</v>
      </c>
      <c r="M1353" s="60">
        <v>52</v>
      </c>
      <c r="N1353" s="60">
        <v>101</v>
      </c>
      <c r="O1353" s="60">
        <v>62</v>
      </c>
      <c r="P1353" s="60">
        <v>71</v>
      </c>
      <c r="Q1353" s="60">
        <v>365</v>
      </c>
      <c r="R1353" s="59" t="s">
        <v>418</v>
      </c>
      <c r="S1353" s="61" t="s">
        <v>419</v>
      </c>
      <c r="T1353" s="50">
        <f t="shared" si="43"/>
        <v>3.2965192609938461</v>
      </c>
      <c r="U1353" s="51">
        <f t="shared" si="44"/>
        <v>0.3717979248511909</v>
      </c>
      <c r="V1353" s="44"/>
    </row>
    <row r="1354" spans="1:22" x14ac:dyDescent="0.25">
      <c r="A1354" s="59">
        <v>2010</v>
      </c>
      <c r="B1354" s="59" t="s">
        <v>417</v>
      </c>
      <c r="C1354" s="59" t="s">
        <v>228</v>
      </c>
      <c r="D1354" s="60">
        <v>10422</v>
      </c>
      <c r="E1354" s="60">
        <v>9395</v>
      </c>
      <c r="F1354" s="60">
        <v>1027</v>
      </c>
      <c r="G1354" s="60">
        <v>221</v>
      </c>
      <c r="H1354" s="60">
        <v>8734</v>
      </c>
      <c r="I1354" s="60">
        <v>11</v>
      </c>
      <c r="J1354" s="60">
        <v>429</v>
      </c>
      <c r="K1354" s="60">
        <v>295</v>
      </c>
      <c r="L1354" s="60">
        <v>356</v>
      </c>
      <c r="M1354" s="60">
        <v>115</v>
      </c>
      <c r="N1354" s="60">
        <v>197</v>
      </c>
      <c r="O1354" s="60">
        <v>63</v>
      </c>
      <c r="P1354" s="60">
        <v>73</v>
      </c>
      <c r="Q1354" s="60">
        <v>365</v>
      </c>
      <c r="R1354" s="59" t="s">
        <v>418</v>
      </c>
      <c r="S1354" s="61" t="s">
        <v>419</v>
      </c>
      <c r="T1354" s="50">
        <f t="shared" si="43"/>
        <v>3.4228606951678242</v>
      </c>
      <c r="U1354" s="51">
        <f t="shared" si="44"/>
        <v>0.64153822294356733</v>
      </c>
      <c r="V1354" s="44"/>
    </row>
    <row r="1355" spans="1:22" x14ac:dyDescent="0.25">
      <c r="A1355" s="59">
        <v>2011</v>
      </c>
      <c r="B1355" s="59" t="s">
        <v>417</v>
      </c>
      <c r="C1355" s="59" t="s">
        <v>228</v>
      </c>
      <c r="D1355" s="60">
        <v>10533</v>
      </c>
      <c r="E1355" s="60">
        <v>9506</v>
      </c>
      <c r="F1355" s="60">
        <v>1019</v>
      </c>
      <c r="G1355" s="60">
        <v>258</v>
      </c>
      <c r="H1355" s="60">
        <v>8840</v>
      </c>
      <c r="I1355" s="60">
        <v>12</v>
      </c>
      <c r="J1355" s="60">
        <v>396</v>
      </c>
      <c r="K1355" s="60">
        <v>294</v>
      </c>
      <c r="L1355" s="60">
        <v>352</v>
      </c>
      <c r="M1355" s="60">
        <v>105</v>
      </c>
      <c r="N1355" s="60">
        <v>205</v>
      </c>
      <c r="O1355" s="60">
        <v>62</v>
      </c>
      <c r="P1355" s="60">
        <v>77</v>
      </c>
      <c r="Q1355" s="60">
        <v>365</v>
      </c>
      <c r="R1355" s="59" t="s">
        <v>418</v>
      </c>
      <c r="S1355" s="61" t="s">
        <v>419</v>
      </c>
      <c r="T1355" s="50">
        <f t="shared" si="43"/>
        <v>3.4291800664215994</v>
      </c>
      <c r="U1355" s="51">
        <f t="shared" si="44"/>
        <v>0.63771604400225879</v>
      </c>
      <c r="V1355" s="44"/>
    </row>
    <row r="1356" spans="1:22" x14ac:dyDescent="0.25">
      <c r="A1356" s="47">
        <v>2012</v>
      </c>
      <c r="B1356" s="47" t="s">
        <v>417</v>
      </c>
      <c r="C1356" s="47" t="s">
        <v>228</v>
      </c>
      <c r="D1356" s="55">
        <v>10339</v>
      </c>
      <c r="E1356" s="55">
        <v>9327</v>
      </c>
      <c r="F1356" s="55">
        <v>992</v>
      </c>
      <c r="G1356" s="55">
        <v>234</v>
      </c>
      <c r="H1356" s="55">
        <v>8671</v>
      </c>
      <c r="I1356" s="55">
        <v>12</v>
      </c>
      <c r="J1356" s="55">
        <v>411</v>
      </c>
      <c r="K1356" s="55">
        <v>271</v>
      </c>
      <c r="L1356" s="55">
        <v>341</v>
      </c>
      <c r="M1356" s="55">
        <v>105</v>
      </c>
      <c r="N1356" s="55">
        <v>212</v>
      </c>
      <c r="O1356" s="55">
        <v>63</v>
      </c>
      <c r="P1356" s="55">
        <v>86</v>
      </c>
      <c r="Q1356" s="55">
        <v>366</v>
      </c>
      <c r="R1356" s="47" t="s">
        <v>418</v>
      </c>
      <c r="S1356" s="56" t="s">
        <v>419</v>
      </c>
      <c r="T1356" s="50">
        <f t="shared" si="43"/>
        <v>3.5036786245530651</v>
      </c>
      <c r="U1356" s="51">
        <f t="shared" si="44"/>
        <v>0.63430597818908696</v>
      </c>
      <c r="V1356" s="44"/>
    </row>
    <row r="1357" spans="1:22" x14ac:dyDescent="0.25">
      <c r="A1357" s="59">
        <v>2013</v>
      </c>
      <c r="B1357" s="59" t="s">
        <v>417</v>
      </c>
      <c r="C1357" s="59" t="s">
        <v>228</v>
      </c>
      <c r="D1357" s="60">
        <v>10222</v>
      </c>
      <c r="E1357" s="60">
        <v>9217</v>
      </c>
      <c r="F1357" s="60">
        <v>969</v>
      </c>
      <c r="G1357" s="60">
        <v>222</v>
      </c>
      <c r="H1357" s="60">
        <v>8560</v>
      </c>
      <c r="I1357" s="60">
        <v>12</v>
      </c>
      <c r="J1357" s="60">
        <v>423</v>
      </c>
      <c r="K1357" s="60">
        <v>270</v>
      </c>
      <c r="L1357" s="60">
        <v>335</v>
      </c>
      <c r="M1357" s="60">
        <v>104</v>
      </c>
      <c r="N1357" s="60">
        <v>201</v>
      </c>
      <c r="O1357" s="60">
        <v>59</v>
      </c>
      <c r="P1357" s="60">
        <v>89</v>
      </c>
      <c r="Q1357" s="60">
        <v>365</v>
      </c>
      <c r="R1357" s="59" t="s">
        <v>418</v>
      </c>
      <c r="S1357" s="61" t="s">
        <v>419</v>
      </c>
      <c r="T1357" s="50">
        <f t="shared" si="43"/>
        <v>3.4799468572122509</v>
      </c>
      <c r="U1357" s="51">
        <f t="shared" si="44"/>
        <v>0.61540250209655745</v>
      </c>
      <c r="V1357" s="44"/>
    </row>
    <row r="1358" spans="1:22" x14ac:dyDescent="0.25">
      <c r="A1358" s="47">
        <v>2014</v>
      </c>
      <c r="B1358" s="47" t="s">
        <v>417</v>
      </c>
      <c r="C1358" s="47" t="s">
        <v>228</v>
      </c>
      <c r="D1358" s="55">
        <v>10489</v>
      </c>
      <c r="E1358" s="55">
        <v>9443</v>
      </c>
      <c r="F1358" s="55">
        <v>1028</v>
      </c>
      <c r="G1358" s="55">
        <v>240</v>
      </c>
      <c r="H1358" s="55">
        <v>8763</v>
      </c>
      <c r="I1358" s="55">
        <v>12</v>
      </c>
      <c r="J1358" s="55">
        <v>427</v>
      </c>
      <c r="K1358" s="55">
        <v>281</v>
      </c>
      <c r="L1358" s="55">
        <v>356</v>
      </c>
      <c r="M1358" s="55">
        <v>109</v>
      </c>
      <c r="N1358" s="55">
        <v>218</v>
      </c>
      <c r="O1358" s="55">
        <v>65</v>
      </c>
      <c r="P1358" s="55">
        <v>84</v>
      </c>
      <c r="Q1358" s="55">
        <v>365</v>
      </c>
      <c r="R1358" s="47" t="s">
        <v>418</v>
      </c>
      <c r="S1358" s="56" t="s">
        <v>419</v>
      </c>
      <c r="T1358" s="50">
        <f t="shared" si="43"/>
        <v>3.50037609044734</v>
      </c>
      <c r="U1358" s="51">
        <f t="shared" si="44"/>
        <v>0.65670555832882549</v>
      </c>
      <c r="V1358" s="44"/>
    </row>
    <row r="1359" spans="1:22" x14ac:dyDescent="0.25">
      <c r="A1359" s="47">
        <v>2015</v>
      </c>
      <c r="B1359" s="47" t="s">
        <v>417</v>
      </c>
      <c r="C1359" s="47" t="s">
        <v>228</v>
      </c>
      <c r="D1359" s="55">
        <v>10968</v>
      </c>
      <c r="E1359" s="55">
        <v>9845</v>
      </c>
      <c r="F1359" s="55">
        <v>1105</v>
      </c>
      <c r="G1359" s="55">
        <v>239</v>
      </c>
      <c r="H1359" s="55">
        <v>9142</v>
      </c>
      <c r="I1359" s="55">
        <v>13</v>
      </c>
      <c r="J1359" s="55">
        <v>451</v>
      </c>
      <c r="K1359" s="55">
        <v>297</v>
      </c>
      <c r="L1359" s="55">
        <v>377</v>
      </c>
      <c r="M1359" s="55">
        <v>119</v>
      </c>
      <c r="N1359" s="55">
        <v>229</v>
      </c>
      <c r="O1359" s="55">
        <v>83</v>
      </c>
      <c r="P1359" s="55">
        <v>86</v>
      </c>
      <c r="Q1359" s="55">
        <v>365</v>
      </c>
      <c r="R1359" s="47" t="s">
        <v>418</v>
      </c>
      <c r="S1359" s="56" t="s">
        <v>419</v>
      </c>
      <c r="T1359" s="50">
        <f t="shared" si="43"/>
        <v>3.4810120114978083</v>
      </c>
      <c r="U1359" s="51">
        <f t="shared" si="44"/>
        <v>0.70198958476867668</v>
      </c>
      <c r="V1359" s="44"/>
    </row>
    <row r="1360" spans="1:22" x14ac:dyDescent="0.25">
      <c r="A1360" s="47">
        <v>2016</v>
      </c>
      <c r="B1360" s="47" t="s">
        <v>417</v>
      </c>
      <c r="C1360" s="47" t="s">
        <v>228</v>
      </c>
      <c r="D1360" s="55">
        <v>11264</v>
      </c>
      <c r="E1360" s="55">
        <v>10112</v>
      </c>
      <c r="F1360" s="55">
        <v>1134</v>
      </c>
      <c r="G1360" s="55">
        <v>247</v>
      </c>
      <c r="H1360" s="55">
        <v>9342</v>
      </c>
      <c r="I1360" s="55">
        <v>13</v>
      </c>
      <c r="J1360" s="55">
        <v>510</v>
      </c>
      <c r="K1360" s="55">
        <v>312</v>
      </c>
      <c r="L1360" s="55">
        <v>384</v>
      </c>
      <c r="M1360" s="55">
        <v>120</v>
      </c>
      <c r="N1360" s="55">
        <v>232</v>
      </c>
      <c r="O1360" s="55">
        <v>86</v>
      </c>
      <c r="P1360" s="55">
        <v>85</v>
      </c>
      <c r="Q1360" s="55">
        <v>364</v>
      </c>
      <c r="R1360" s="47" t="s">
        <v>418</v>
      </c>
      <c r="S1360" s="56" t="s">
        <v>419</v>
      </c>
      <c r="T1360" s="50">
        <f t="shared" si="43"/>
        <v>3.4516393676973105</v>
      </c>
      <c r="U1360" s="51">
        <f t="shared" si="44"/>
        <v>0.71433402534179691</v>
      </c>
      <c r="V1360" s="44"/>
    </row>
    <row r="1361" spans="1:22" x14ac:dyDescent="0.25">
      <c r="A1361" s="47">
        <v>2017</v>
      </c>
      <c r="B1361" s="47" t="s">
        <v>417</v>
      </c>
      <c r="C1361" s="47" t="s">
        <v>228</v>
      </c>
      <c r="D1361" s="55">
        <v>10811</v>
      </c>
      <c r="E1361" s="55">
        <v>9657</v>
      </c>
      <c r="F1361" s="55">
        <v>1133</v>
      </c>
      <c r="G1361" s="55">
        <v>257</v>
      </c>
      <c r="H1361" s="55">
        <v>8887</v>
      </c>
      <c r="I1361" s="55">
        <v>17</v>
      </c>
      <c r="J1361" s="55">
        <v>496</v>
      </c>
      <c r="K1361" s="55">
        <v>302</v>
      </c>
      <c r="L1361" s="55">
        <v>378</v>
      </c>
      <c r="M1361" s="55">
        <v>122</v>
      </c>
      <c r="N1361" s="55">
        <v>238</v>
      </c>
      <c r="O1361" s="55">
        <v>92</v>
      </c>
      <c r="P1361" s="55">
        <v>60</v>
      </c>
      <c r="Q1361" s="55">
        <v>365</v>
      </c>
      <c r="R1361" s="47" t="s">
        <v>418</v>
      </c>
      <c r="S1361" s="56" t="s">
        <v>419</v>
      </c>
      <c r="T1361" s="50">
        <f t="shared" si="43"/>
        <v>3.4819588985375716</v>
      </c>
      <c r="U1361" s="51">
        <f t="shared" si="44"/>
        <v>0.71997334634785992</v>
      </c>
      <c r="V1361" s="44"/>
    </row>
    <row r="1362" spans="1:22" x14ac:dyDescent="0.25">
      <c r="A1362" s="59">
        <v>2018</v>
      </c>
      <c r="B1362" s="59" t="s">
        <v>417</v>
      </c>
      <c r="C1362" s="59" t="s">
        <v>228</v>
      </c>
      <c r="D1362" s="60">
        <v>10930</v>
      </c>
      <c r="E1362" s="60">
        <v>9701</v>
      </c>
      <c r="F1362" s="60">
        <v>1179</v>
      </c>
      <c r="G1362" s="60">
        <v>247</v>
      </c>
      <c r="H1362" s="60">
        <v>8894</v>
      </c>
      <c r="I1362" s="60">
        <v>16</v>
      </c>
      <c r="J1362" s="60">
        <v>544</v>
      </c>
      <c r="K1362" s="60">
        <v>310</v>
      </c>
      <c r="L1362" s="60">
        <v>396</v>
      </c>
      <c r="M1362" s="60">
        <v>126</v>
      </c>
      <c r="N1362" s="60">
        <v>248</v>
      </c>
      <c r="O1362" s="60">
        <v>99</v>
      </c>
      <c r="P1362" s="60">
        <v>77</v>
      </c>
      <c r="Q1362" s="60">
        <v>365</v>
      </c>
      <c r="R1362" s="59" t="s">
        <v>418</v>
      </c>
      <c r="S1362" s="61" t="s">
        <v>419</v>
      </c>
      <c r="T1362" s="50">
        <f t="shared" si="43"/>
        <v>3.4869311792634119</v>
      </c>
      <c r="U1362" s="51">
        <f t="shared" si="44"/>
        <v>0.75027426451416013</v>
      </c>
      <c r="V1362" s="44"/>
    </row>
    <row r="1363" spans="1:22" x14ac:dyDescent="0.25">
      <c r="A1363" s="47">
        <v>2019</v>
      </c>
      <c r="B1363" s="47" t="s">
        <v>417</v>
      </c>
      <c r="C1363" s="47" t="s">
        <v>228</v>
      </c>
      <c r="D1363" s="55">
        <v>11606</v>
      </c>
      <c r="E1363" s="55">
        <v>10332</v>
      </c>
      <c r="F1363" s="55">
        <v>1246</v>
      </c>
      <c r="G1363" s="55">
        <v>320</v>
      </c>
      <c r="H1363" s="55">
        <v>9438</v>
      </c>
      <c r="I1363" s="55">
        <v>23</v>
      </c>
      <c r="J1363" s="55">
        <v>551</v>
      </c>
      <c r="K1363" s="55">
        <v>335</v>
      </c>
      <c r="L1363" s="55">
        <v>404</v>
      </c>
      <c r="M1363" s="55">
        <v>135</v>
      </c>
      <c r="N1363" s="55">
        <v>261</v>
      </c>
      <c r="O1363" s="55">
        <v>112</v>
      </c>
      <c r="P1363" s="55">
        <v>82</v>
      </c>
      <c r="Q1363" s="55">
        <v>273</v>
      </c>
      <c r="R1363" s="47" t="s">
        <v>418</v>
      </c>
      <c r="S1363" s="56" t="s">
        <v>419</v>
      </c>
      <c r="T1363" s="50">
        <f t="shared" si="43"/>
        <v>3.457916973392392</v>
      </c>
      <c r="U1363" s="51">
        <f t="shared" si="44"/>
        <v>0.78631303016456289</v>
      </c>
      <c r="V1363" s="44"/>
    </row>
    <row r="1364" spans="1:22" x14ac:dyDescent="0.25">
      <c r="A1364" s="59">
        <v>2020</v>
      </c>
      <c r="B1364" s="59" t="s">
        <v>417</v>
      </c>
      <c r="C1364" s="59" t="s">
        <v>228</v>
      </c>
      <c r="D1364" s="60">
        <v>8624</v>
      </c>
      <c r="E1364" s="60">
        <v>7704</v>
      </c>
      <c r="F1364" s="60">
        <v>899</v>
      </c>
      <c r="G1364" s="60">
        <v>220</v>
      </c>
      <c r="H1364" s="60">
        <v>6681</v>
      </c>
      <c r="I1364" s="60">
        <v>73</v>
      </c>
      <c r="J1364" s="60">
        <v>729</v>
      </c>
      <c r="K1364" s="60">
        <v>183</v>
      </c>
      <c r="L1364" s="60">
        <v>173</v>
      </c>
      <c r="M1364" s="60">
        <v>49</v>
      </c>
      <c r="N1364" s="60">
        <v>385</v>
      </c>
      <c r="O1364" s="60">
        <v>110</v>
      </c>
      <c r="P1364" s="60">
        <v>77</v>
      </c>
      <c r="Q1364" s="60">
        <v>349</v>
      </c>
      <c r="R1364" s="59" t="s">
        <v>418</v>
      </c>
      <c r="S1364" s="61" t="s">
        <v>419</v>
      </c>
      <c r="T1364" s="50">
        <f t="shared" si="43"/>
        <v>4.0278384182400178</v>
      </c>
      <c r="U1364" s="51">
        <f t="shared" si="44"/>
        <v>0.660837379684594</v>
      </c>
      <c r="V1364" s="44"/>
    </row>
    <row r="1365" spans="1:22" x14ac:dyDescent="0.25">
      <c r="A1365" s="59">
        <v>2021</v>
      </c>
      <c r="B1365" s="59" t="s">
        <v>417</v>
      </c>
      <c r="C1365" s="59" t="s">
        <v>228</v>
      </c>
      <c r="D1365" s="60">
        <v>10513</v>
      </c>
      <c r="E1365" s="60">
        <v>9498</v>
      </c>
      <c r="F1365" s="60">
        <v>991</v>
      </c>
      <c r="G1365" s="60">
        <v>269</v>
      </c>
      <c r="H1365" s="60">
        <v>8227</v>
      </c>
      <c r="I1365" s="60">
        <v>87</v>
      </c>
      <c r="J1365" s="60">
        <v>915</v>
      </c>
      <c r="K1365" s="60">
        <v>199</v>
      </c>
      <c r="L1365" s="60">
        <v>190</v>
      </c>
      <c r="M1365" s="60">
        <v>52</v>
      </c>
      <c r="N1365" s="60">
        <v>413</v>
      </c>
      <c r="O1365" s="60">
        <v>137</v>
      </c>
      <c r="P1365" s="60">
        <v>76</v>
      </c>
      <c r="Q1365" s="60">
        <v>365</v>
      </c>
      <c r="R1365" s="59" t="s">
        <v>418</v>
      </c>
      <c r="S1365" s="61" t="s">
        <v>419</v>
      </c>
      <c r="T1365" s="50">
        <f t="shared" si="43"/>
        <v>3.9743429168177657</v>
      </c>
      <c r="U1365" s="51">
        <f t="shared" si="44"/>
        <v>0.71878972407836905</v>
      </c>
      <c r="V1365" s="44"/>
    </row>
    <row r="1366" spans="1:22" x14ac:dyDescent="0.25">
      <c r="A1366" s="59">
        <v>2022</v>
      </c>
      <c r="B1366" s="59" t="s">
        <v>417</v>
      </c>
      <c r="C1366" s="59" t="s">
        <v>228</v>
      </c>
      <c r="D1366" s="60">
        <v>10931</v>
      </c>
      <c r="E1366" s="60">
        <v>9978</v>
      </c>
      <c r="F1366" s="60">
        <v>929</v>
      </c>
      <c r="G1366" s="60">
        <v>302</v>
      </c>
      <c r="H1366" s="60">
        <v>8657</v>
      </c>
      <c r="I1366" s="60">
        <v>92</v>
      </c>
      <c r="J1366" s="60">
        <v>926</v>
      </c>
      <c r="K1366" s="60">
        <v>178</v>
      </c>
      <c r="L1366" s="60">
        <v>171</v>
      </c>
      <c r="M1366" s="60">
        <v>47</v>
      </c>
      <c r="N1366" s="60">
        <v>398</v>
      </c>
      <c r="O1366" s="60">
        <v>134</v>
      </c>
      <c r="P1366" s="60">
        <v>75</v>
      </c>
      <c r="Q1366" s="60">
        <v>365</v>
      </c>
      <c r="R1366" s="59" t="s">
        <v>418</v>
      </c>
      <c r="S1366" s="61" t="s">
        <v>419</v>
      </c>
      <c r="T1366" s="50">
        <f t="shared" si="43"/>
        <v>4.0149801412121997</v>
      </c>
      <c r="U1366" s="51">
        <f t="shared" si="44"/>
        <v>0.68070977059146931</v>
      </c>
      <c r="V1366" s="44"/>
    </row>
    <row r="1367" spans="1:22" ht="13.8" thickBot="1" x14ac:dyDescent="0.3">
      <c r="A1367" s="66">
        <v>2023</v>
      </c>
      <c r="B1367" s="66" t="s">
        <v>417</v>
      </c>
      <c r="C1367" s="66" t="s">
        <v>228</v>
      </c>
      <c r="D1367" s="67">
        <v>10789</v>
      </c>
      <c r="E1367" s="67">
        <v>9862</v>
      </c>
      <c r="F1367" s="67">
        <v>906</v>
      </c>
      <c r="G1367" s="67">
        <v>311</v>
      </c>
      <c r="H1367" s="67">
        <v>8587</v>
      </c>
      <c r="I1367" s="67">
        <v>90</v>
      </c>
      <c r="J1367" s="67">
        <v>873</v>
      </c>
      <c r="K1367" s="67">
        <v>172</v>
      </c>
      <c r="L1367" s="67">
        <v>167</v>
      </c>
      <c r="M1367" s="67">
        <v>45</v>
      </c>
      <c r="N1367" s="67">
        <v>385</v>
      </c>
      <c r="O1367" s="67">
        <v>137</v>
      </c>
      <c r="P1367" s="67">
        <v>75</v>
      </c>
      <c r="Q1367" s="67">
        <v>364</v>
      </c>
      <c r="R1367" s="66" t="s">
        <v>418</v>
      </c>
      <c r="S1367" s="68" t="s">
        <v>419</v>
      </c>
      <c r="T1367" s="50">
        <f t="shared" si="43"/>
        <v>3.9964573241648567</v>
      </c>
      <c r="U1367" s="51">
        <f t="shared" si="44"/>
        <v>0.66079423626403822</v>
      </c>
      <c r="V1367" s="44"/>
    </row>
    <row r="1368" spans="1:22" x14ac:dyDescent="0.25">
      <c r="A1368" s="46">
        <v>2006</v>
      </c>
      <c r="B1368" s="46" t="s">
        <v>420</v>
      </c>
      <c r="C1368" s="46" t="s">
        <v>228</v>
      </c>
      <c r="D1368" s="48">
        <v>37079</v>
      </c>
      <c r="E1368" s="48">
        <v>33792</v>
      </c>
      <c r="F1368" s="48">
        <v>3287</v>
      </c>
      <c r="G1368" s="48">
        <v>705</v>
      </c>
      <c r="H1368" s="48">
        <v>30239</v>
      </c>
      <c r="I1368" s="48">
        <v>33</v>
      </c>
      <c r="J1368" s="48">
        <v>2815</v>
      </c>
      <c r="K1368" s="48">
        <v>898</v>
      </c>
      <c r="L1368" s="48">
        <v>1435</v>
      </c>
      <c r="M1368" s="48">
        <v>290</v>
      </c>
      <c r="N1368" s="48">
        <v>440</v>
      </c>
      <c r="O1368" s="48">
        <v>224</v>
      </c>
      <c r="P1368" s="48">
        <v>83</v>
      </c>
      <c r="Q1368" s="48">
        <v>178</v>
      </c>
      <c r="R1368" s="46" t="s">
        <v>421</v>
      </c>
      <c r="S1368" s="49" t="s">
        <v>422</v>
      </c>
      <c r="T1368" s="50">
        <f t="shared" si="43"/>
        <v>3.2785188258640803</v>
      </c>
      <c r="U1368" s="51">
        <f t="shared" si="44"/>
        <v>1.9667096769622796</v>
      </c>
      <c r="V1368" s="52">
        <f>IF(SLOPE(U1368:U1385,A1368:A1385)&gt;0,SLOPE(U1368:U1385,A1368:A1385),0)</f>
        <v>0</v>
      </c>
    </row>
    <row r="1369" spans="1:22" x14ac:dyDescent="0.25">
      <c r="A1369" s="59">
        <v>2007</v>
      </c>
      <c r="B1369" s="59" t="s">
        <v>420</v>
      </c>
      <c r="C1369" s="59" t="s">
        <v>228</v>
      </c>
      <c r="D1369" s="60">
        <v>37231</v>
      </c>
      <c r="E1369" s="60">
        <v>34509</v>
      </c>
      <c r="F1369" s="60">
        <v>2722</v>
      </c>
      <c r="G1369" s="60">
        <v>954</v>
      </c>
      <c r="H1369" s="60">
        <v>31092</v>
      </c>
      <c r="I1369" s="60">
        <v>53</v>
      </c>
      <c r="J1369" s="60">
        <v>2410</v>
      </c>
      <c r="K1369" s="60">
        <v>853</v>
      </c>
      <c r="L1369" s="60">
        <v>1116</v>
      </c>
      <c r="M1369" s="60">
        <v>241</v>
      </c>
      <c r="N1369" s="60">
        <v>371</v>
      </c>
      <c r="O1369" s="60">
        <v>140</v>
      </c>
      <c r="P1369" s="60">
        <v>75</v>
      </c>
      <c r="Q1369" s="60">
        <v>365</v>
      </c>
      <c r="R1369" s="59" t="s">
        <v>421</v>
      </c>
      <c r="S1369" s="61" t="s">
        <v>423</v>
      </c>
      <c r="T1369" s="50">
        <f t="shared" si="43"/>
        <v>3.1985420955502342</v>
      </c>
      <c r="U1369" s="51">
        <f t="shared" si="44"/>
        <v>1.5889237640960121</v>
      </c>
      <c r="V1369" s="57"/>
    </row>
    <row r="1370" spans="1:22" x14ac:dyDescent="0.25">
      <c r="A1370" s="47">
        <v>2008</v>
      </c>
      <c r="B1370" s="47" t="s">
        <v>420</v>
      </c>
      <c r="C1370" s="47" t="s">
        <v>228</v>
      </c>
      <c r="D1370" s="55">
        <v>36294</v>
      </c>
      <c r="E1370" s="55">
        <v>33359</v>
      </c>
      <c r="F1370" s="55">
        <v>2935</v>
      </c>
      <c r="G1370" s="55">
        <v>760</v>
      </c>
      <c r="H1370" s="55">
        <v>31173</v>
      </c>
      <c r="I1370" s="55">
        <v>33</v>
      </c>
      <c r="J1370" s="55">
        <v>1393</v>
      </c>
      <c r="K1370" s="55">
        <v>924</v>
      </c>
      <c r="L1370" s="55">
        <v>1154</v>
      </c>
      <c r="M1370" s="55">
        <v>265</v>
      </c>
      <c r="N1370" s="55">
        <v>424</v>
      </c>
      <c r="O1370" s="55">
        <v>168</v>
      </c>
      <c r="P1370" s="55">
        <v>83</v>
      </c>
      <c r="Q1370" s="55">
        <v>366</v>
      </c>
      <c r="R1370" s="47" t="s">
        <v>421</v>
      </c>
      <c r="S1370" s="56" t="s">
        <v>423</v>
      </c>
      <c r="T1370" s="50">
        <f t="shared" si="43"/>
        <v>3.2049142679607647</v>
      </c>
      <c r="U1370" s="51">
        <f t="shared" si="44"/>
        <v>1.7166722662048342</v>
      </c>
      <c r="V1370" s="44"/>
    </row>
    <row r="1371" spans="1:22" x14ac:dyDescent="0.25">
      <c r="A1371" s="59">
        <v>2009</v>
      </c>
      <c r="B1371" s="59" t="s">
        <v>420</v>
      </c>
      <c r="C1371" s="59" t="s">
        <v>228</v>
      </c>
      <c r="D1371" s="60">
        <v>36599</v>
      </c>
      <c r="E1371" s="60">
        <v>33611</v>
      </c>
      <c r="F1371" s="60">
        <v>2988</v>
      </c>
      <c r="G1371" s="60">
        <v>797</v>
      </c>
      <c r="H1371" s="60">
        <v>31478</v>
      </c>
      <c r="I1371" s="60">
        <v>39</v>
      </c>
      <c r="J1371" s="60">
        <v>1297</v>
      </c>
      <c r="K1371" s="60">
        <v>905</v>
      </c>
      <c r="L1371" s="60">
        <v>1203</v>
      </c>
      <c r="M1371" s="60">
        <v>254</v>
      </c>
      <c r="N1371" s="60">
        <v>460</v>
      </c>
      <c r="O1371" s="60">
        <v>166</v>
      </c>
      <c r="P1371" s="60">
        <v>81</v>
      </c>
      <c r="Q1371" s="60">
        <v>365</v>
      </c>
      <c r="R1371" s="59" t="s">
        <v>421</v>
      </c>
      <c r="S1371" s="61" t="s">
        <v>423</v>
      </c>
      <c r="T1371" s="50">
        <f t="shared" si="43"/>
        <v>3.2585012474213264</v>
      </c>
      <c r="U1371" s="51">
        <f t="shared" si="44"/>
        <v>1.7768933152313233</v>
      </c>
      <c r="V1371" s="44"/>
    </row>
    <row r="1372" spans="1:22" x14ac:dyDescent="0.25">
      <c r="A1372" s="59">
        <v>2010</v>
      </c>
      <c r="B1372" s="59" t="s">
        <v>420</v>
      </c>
      <c r="C1372" s="59" t="s">
        <v>228</v>
      </c>
      <c r="D1372" s="60">
        <v>36727</v>
      </c>
      <c r="E1372" s="60">
        <v>33763</v>
      </c>
      <c r="F1372" s="60">
        <v>2964</v>
      </c>
      <c r="G1372" s="60">
        <v>739</v>
      </c>
      <c r="H1372" s="60">
        <v>31649</v>
      </c>
      <c r="I1372" s="60">
        <v>59</v>
      </c>
      <c r="J1372" s="60">
        <v>1315</v>
      </c>
      <c r="K1372" s="60">
        <v>887</v>
      </c>
      <c r="L1372" s="60">
        <v>1185</v>
      </c>
      <c r="M1372" s="60">
        <v>273</v>
      </c>
      <c r="N1372" s="60">
        <v>450</v>
      </c>
      <c r="O1372" s="60">
        <v>169</v>
      </c>
      <c r="P1372" s="60">
        <v>82</v>
      </c>
      <c r="Q1372" s="60">
        <v>365</v>
      </c>
      <c r="R1372" s="59" t="s">
        <v>421</v>
      </c>
      <c r="S1372" s="61" t="s">
        <v>423</v>
      </c>
      <c r="T1372" s="50">
        <f t="shared" si="43"/>
        <v>3.2717329013428067</v>
      </c>
      <c r="U1372" s="51">
        <f t="shared" si="44"/>
        <v>1.7697784783233645</v>
      </c>
      <c r="V1372" s="44"/>
    </row>
    <row r="1373" spans="1:22" x14ac:dyDescent="0.25">
      <c r="A1373" s="59">
        <v>2011</v>
      </c>
      <c r="B1373" s="59" t="s">
        <v>420</v>
      </c>
      <c r="C1373" s="59" t="s">
        <v>228</v>
      </c>
      <c r="D1373" s="60">
        <v>36217</v>
      </c>
      <c r="E1373" s="60">
        <v>33282</v>
      </c>
      <c r="F1373" s="60">
        <v>2809</v>
      </c>
      <c r="G1373" s="60">
        <v>767</v>
      </c>
      <c r="H1373" s="60">
        <v>31118</v>
      </c>
      <c r="I1373" s="60">
        <v>42</v>
      </c>
      <c r="J1373" s="60">
        <v>1355</v>
      </c>
      <c r="K1373" s="60">
        <v>873</v>
      </c>
      <c r="L1373" s="60">
        <v>1103</v>
      </c>
      <c r="M1373" s="60">
        <v>251</v>
      </c>
      <c r="N1373" s="60">
        <v>419</v>
      </c>
      <c r="O1373" s="60">
        <v>163</v>
      </c>
      <c r="P1373" s="60">
        <v>90</v>
      </c>
      <c r="Q1373" s="60">
        <v>365</v>
      </c>
      <c r="R1373" s="59" t="s">
        <v>421</v>
      </c>
      <c r="S1373" s="61" t="s">
        <v>423</v>
      </c>
      <c r="T1373" s="50">
        <f t="shared" si="43"/>
        <v>3.2251293480324117</v>
      </c>
      <c r="U1373" s="51">
        <f t="shared" si="44"/>
        <v>1.6533383717987056</v>
      </c>
      <c r="V1373" s="44"/>
    </row>
    <row r="1374" spans="1:22" x14ac:dyDescent="0.25">
      <c r="A1374" s="59">
        <v>2012</v>
      </c>
      <c r="B1374" s="59" t="s">
        <v>420</v>
      </c>
      <c r="C1374" s="59" t="s">
        <v>228</v>
      </c>
      <c r="D1374" s="60">
        <v>35807</v>
      </c>
      <c r="E1374" s="60">
        <v>33034</v>
      </c>
      <c r="F1374" s="60">
        <v>2658</v>
      </c>
      <c r="G1374" s="60">
        <v>799</v>
      </c>
      <c r="H1374" s="60">
        <v>30953</v>
      </c>
      <c r="I1374" s="60">
        <v>40</v>
      </c>
      <c r="J1374" s="60">
        <v>1242</v>
      </c>
      <c r="K1374" s="60">
        <v>809</v>
      </c>
      <c r="L1374" s="60">
        <v>1015</v>
      </c>
      <c r="M1374" s="60">
        <v>247</v>
      </c>
      <c r="N1374" s="60">
        <v>414</v>
      </c>
      <c r="O1374" s="60">
        <v>173</v>
      </c>
      <c r="P1374" s="60">
        <v>97</v>
      </c>
      <c r="Q1374" s="60">
        <v>366</v>
      </c>
      <c r="R1374" s="59" t="s">
        <v>421</v>
      </c>
      <c r="S1374" s="61" t="s">
        <v>423</v>
      </c>
      <c r="T1374" s="50">
        <f t="shared" si="43"/>
        <v>3.2511008845459162</v>
      </c>
      <c r="U1374" s="51">
        <f t="shared" si="44"/>
        <v>1.5770602725799558</v>
      </c>
      <c r="V1374" s="44"/>
    </row>
    <row r="1375" spans="1:22" x14ac:dyDescent="0.25">
      <c r="A1375" s="59">
        <v>2013</v>
      </c>
      <c r="B1375" s="59" t="s">
        <v>420</v>
      </c>
      <c r="C1375" s="59" t="s">
        <v>228</v>
      </c>
      <c r="D1375" s="60">
        <v>35908</v>
      </c>
      <c r="E1375" s="60">
        <v>33106</v>
      </c>
      <c r="F1375" s="60">
        <v>2683</v>
      </c>
      <c r="G1375" s="60">
        <v>763</v>
      </c>
      <c r="H1375" s="60">
        <v>31079</v>
      </c>
      <c r="I1375" s="60">
        <v>33</v>
      </c>
      <c r="J1375" s="60">
        <v>1231</v>
      </c>
      <c r="K1375" s="60">
        <v>823</v>
      </c>
      <c r="L1375" s="60">
        <v>1039</v>
      </c>
      <c r="M1375" s="60">
        <v>240</v>
      </c>
      <c r="N1375" s="60">
        <v>413</v>
      </c>
      <c r="O1375" s="60">
        <v>168</v>
      </c>
      <c r="P1375" s="60">
        <v>101</v>
      </c>
      <c r="Q1375" s="60">
        <v>365</v>
      </c>
      <c r="R1375" s="59" t="s">
        <v>421</v>
      </c>
      <c r="S1375" s="61" t="s">
        <v>423</v>
      </c>
      <c r="T1375" s="50">
        <f t="shared" si="43"/>
        <v>3.2394856626757287</v>
      </c>
      <c r="U1375" s="51">
        <f t="shared" si="44"/>
        <v>1.586206056015014</v>
      </c>
      <c r="V1375" s="44"/>
    </row>
    <row r="1376" spans="1:22" x14ac:dyDescent="0.25">
      <c r="A1376" s="59">
        <v>2014</v>
      </c>
      <c r="B1376" s="59" t="s">
        <v>420</v>
      </c>
      <c r="C1376" s="59" t="s">
        <v>228</v>
      </c>
      <c r="D1376" s="60">
        <v>36004</v>
      </c>
      <c r="E1376" s="60">
        <v>33148</v>
      </c>
      <c r="F1376" s="60">
        <v>2741</v>
      </c>
      <c r="G1376" s="60">
        <v>734</v>
      </c>
      <c r="H1376" s="60">
        <v>31146</v>
      </c>
      <c r="I1376" s="60">
        <v>32</v>
      </c>
      <c r="J1376" s="60">
        <v>1236</v>
      </c>
      <c r="K1376" s="60">
        <v>837</v>
      </c>
      <c r="L1376" s="60">
        <v>1048</v>
      </c>
      <c r="M1376" s="60">
        <v>254</v>
      </c>
      <c r="N1376" s="60">
        <v>441</v>
      </c>
      <c r="O1376" s="60">
        <v>161</v>
      </c>
      <c r="P1376" s="60">
        <v>97</v>
      </c>
      <c r="Q1376" s="60">
        <v>365</v>
      </c>
      <c r="R1376" s="59" t="s">
        <v>421</v>
      </c>
      <c r="S1376" s="61" t="s">
        <v>423</v>
      </c>
      <c r="T1376" s="50">
        <f t="shared" si="43"/>
        <v>3.2725900799634027</v>
      </c>
      <c r="U1376" s="51">
        <f t="shared" si="44"/>
        <v>1.6370559171752928</v>
      </c>
      <c r="V1376" s="44"/>
    </row>
    <row r="1377" spans="1:22" x14ac:dyDescent="0.25">
      <c r="A1377" s="59">
        <v>2015</v>
      </c>
      <c r="B1377" s="59" t="s">
        <v>420</v>
      </c>
      <c r="C1377" s="59" t="s">
        <v>228</v>
      </c>
      <c r="D1377" s="60">
        <v>37831</v>
      </c>
      <c r="E1377" s="60">
        <v>35093</v>
      </c>
      <c r="F1377" s="60">
        <v>2672</v>
      </c>
      <c r="G1377" s="60">
        <v>681</v>
      </c>
      <c r="H1377" s="60">
        <v>33161</v>
      </c>
      <c r="I1377" s="60">
        <v>23</v>
      </c>
      <c r="J1377" s="60">
        <v>1227</v>
      </c>
      <c r="K1377" s="60">
        <v>893</v>
      </c>
      <c r="L1377" s="60">
        <v>914</v>
      </c>
      <c r="M1377" s="60">
        <v>330</v>
      </c>
      <c r="N1377" s="60">
        <v>393</v>
      </c>
      <c r="O1377" s="60">
        <v>141</v>
      </c>
      <c r="P1377" s="60">
        <v>98</v>
      </c>
      <c r="Q1377" s="60">
        <v>365</v>
      </c>
      <c r="R1377" s="59" t="s">
        <v>421</v>
      </c>
      <c r="S1377" s="61" t="s">
        <v>423</v>
      </c>
      <c r="T1377" s="50">
        <f t="shared" si="43"/>
        <v>3.2111829193697932</v>
      </c>
      <c r="U1377" s="51">
        <f t="shared" si="44"/>
        <v>1.5659012388014859</v>
      </c>
      <c r="V1377" s="44"/>
    </row>
    <row r="1378" spans="1:22" x14ac:dyDescent="0.25">
      <c r="A1378" s="59">
        <v>2016</v>
      </c>
      <c r="B1378" s="59" t="s">
        <v>420</v>
      </c>
      <c r="C1378" s="59" t="s">
        <v>228</v>
      </c>
      <c r="D1378" s="60">
        <v>34546</v>
      </c>
      <c r="E1378" s="60">
        <v>31164</v>
      </c>
      <c r="F1378" s="60">
        <v>2535</v>
      </c>
      <c r="G1378" s="60">
        <v>702</v>
      </c>
      <c r="H1378" s="60">
        <v>29381</v>
      </c>
      <c r="I1378" s="60">
        <v>29</v>
      </c>
      <c r="J1378" s="60">
        <v>1053</v>
      </c>
      <c r="K1378" s="60">
        <v>818</v>
      </c>
      <c r="L1378" s="60">
        <v>888</v>
      </c>
      <c r="M1378" s="60">
        <v>335</v>
      </c>
      <c r="N1378" s="60">
        <v>350</v>
      </c>
      <c r="O1378" s="60">
        <v>144</v>
      </c>
      <c r="P1378" s="60">
        <v>91</v>
      </c>
      <c r="Q1378" s="60">
        <v>335</v>
      </c>
      <c r="R1378" s="59" t="s">
        <v>421</v>
      </c>
      <c r="S1378" s="61" t="s">
        <v>423</v>
      </c>
      <c r="T1378" s="50">
        <f t="shared" si="43"/>
        <v>3.2288679136618583</v>
      </c>
      <c r="U1378" s="51">
        <f t="shared" si="44"/>
        <v>1.493795379406738</v>
      </c>
      <c r="V1378" s="44"/>
    </row>
    <row r="1379" spans="1:22" x14ac:dyDescent="0.25">
      <c r="A1379" s="59">
        <v>2017</v>
      </c>
      <c r="B1379" s="59" t="s">
        <v>420</v>
      </c>
      <c r="C1379" s="59" t="s">
        <v>228</v>
      </c>
      <c r="D1379" s="60">
        <v>25595</v>
      </c>
      <c r="E1379" s="60">
        <v>21643</v>
      </c>
      <c r="F1379" s="60">
        <v>3456</v>
      </c>
      <c r="G1379" s="60">
        <v>473</v>
      </c>
      <c r="H1379" s="60">
        <v>19636</v>
      </c>
      <c r="I1379" s="60">
        <v>28</v>
      </c>
      <c r="J1379" s="60">
        <v>1506</v>
      </c>
      <c r="K1379" s="60">
        <v>2030</v>
      </c>
      <c r="L1379" s="60">
        <v>799</v>
      </c>
      <c r="M1379" s="60">
        <v>223</v>
      </c>
      <c r="N1379" s="60">
        <v>338</v>
      </c>
      <c r="O1379" s="60">
        <v>67</v>
      </c>
      <c r="P1379" s="60">
        <v>101</v>
      </c>
      <c r="Q1379" s="60">
        <v>313</v>
      </c>
      <c r="R1379" s="59" t="s">
        <v>421</v>
      </c>
      <c r="S1379" s="61" t="s">
        <v>423</v>
      </c>
      <c r="T1379" s="50">
        <f t="shared" si="43"/>
        <v>2.3226013974561357</v>
      </c>
      <c r="U1379" s="51">
        <f t="shared" si="44"/>
        <v>1.4649111534035337</v>
      </c>
      <c r="V1379" s="44"/>
    </row>
    <row r="1380" spans="1:22" x14ac:dyDescent="0.25">
      <c r="A1380" s="47">
        <v>2018</v>
      </c>
      <c r="B1380" s="47" t="s">
        <v>420</v>
      </c>
      <c r="C1380" s="47" t="s">
        <v>228</v>
      </c>
      <c r="D1380" s="55">
        <v>39450</v>
      </c>
      <c r="E1380" s="55">
        <v>36257</v>
      </c>
      <c r="F1380" s="55">
        <v>3080</v>
      </c>
      <c r="G1380" s="55">
        <v>894</v>
      </c>
      <c r="H1380" s="55">
        <v>32587</v>
      </c>
      <c r="I1380" s="55">
        <v>60</v>
      </c>
      <c r="J1380" s="55">
        <v>2717</v>
      </c>
      <c r="K1380" s="55">
        <v>971</v>
      </c>
      <c r="L1380" s="55">
        <v>1047</v>
      </c>
      <c r="M1380" s="55">
        <v>263</v>
      </c>
      <c r="N1380" s="55">
        <v>692</v>
      </c>
      <c r="O1380" s="55">
        <v>106</v>
      </c>
      <c r="P1380" s="55">
        <v>103</v>
      </c>
      <c r="Q1380" s="55">
        <v>365</v>
      </c>
      <c r="R1380" s="47" t="s">
        <v>421</v>
      </c>
      <c r="S1380" s="56" t="s">
        <v>423</v>
      </c>
      <c r="T1380" s="50">
        <f t="shared" si="43"/>
        <v>3.4324861203001933</v>
      </c>
      <c r="U1380" s="51">
        <f t="shared" si="44"/>
        <v>1.9294004482207385</v>
      </c>
      <c r="V1380" s="44"/>
    </row>
    <row r="1381" spans="1:22" x14ac:dyDescent="0.25">
      <c r="A1381" s="59">
        <v>2019</v>
      </c>
      <c r="B1381" s="59" t="s">
        <v>420</v>
      </c>
      <c r="C1381" s="59" t="s">
        <v>228</v>
      </c>
      <c r="D1381" s="60">
        <v>38236</v>
      </c>
      <c r="E1381" s="60">
        <v>35084</v>
      </c>
      <c r="F1381" s="60">
        <v>3044</v>
      </c>
      <c r="G1381" s="60">
        <v>817</v>
      </c>
      <c r="H1381" s="60">
        <v>31498</v>
      </c>
      <c r="I1381" s="60">
        <v>57</v>
      </c>
      <c r="J1381" s="60">
        <v>2713</v>
      </c>
      <c r="K1381" s="60">
        <v>968</v>
      </c>
      <c r="L1381" s="60">
        <v>1002</v>
      </c>
      <c r="M1381" s="60">
        <v>257</v>
      </c>
      <c r="N1381" s="60">
        <v>713</v>
      </c>
      <c r="O1381" s="60">
        <v>104</v>
      </c>
      <c r="P1381" s="60">
        <v>99</v>
      </c>
      <c r="Q1381" s="60">
        <v>365</v>
      </c>
      <c r="R1381" s="59" t="s">
        <v>421</v>
      </c>
      <c r="S1381" s="61" t="s">
        <v>423</v>
      </c>
      <c r="T1381" s="50">
        <f t="shared" si="43"/>
        <v>3.4462705634739956</v>
      </c>
      <c r="U1381" s="51">
        <f t="shared" si="44"/>
        <v>1.9145066861267088</v>
      </c>
      <c r="V1381" s="44"/>
    </row>
    <row r="1382" spans="1:22" x14ac:dyDescent="0.25">
      <c r="A1382" s="59">
        <v>2020</v>
      </c>
      <c r="B1382" s="59" t="s">
        <v>420</v>
      </c>
      <c r="C1382" s="59" t="s">
        <v>228</v>
      </c>
      <c r="D1382" s="60">
        <v>22447</v>
      </c>
      <c r="E1382" s="60">
        <v>21268</v>
      </c>
      <c r="F1382" s="60">
        <v>1124</v>
      </c>
      <c r="G1382" s="60">
        <v>550</v>
      </c>
      <c r="H1382" s="60">
        <v>18693</v>
      </c>
      <c r="I1382" s="60">
        <v>212</v>
      </c>
      <c r="J1382" s="60">
        <v>1813</v>
      </c>
      <c r="K1382" s="60">
        <v>275</v>
      </c>
      <c r="L1382" s="60">
        <v>182</v>
      </c>
      <c r="M1382" s="60">
        <v>50</v>
      </c>
      <c r="N1382" s="60">
        <v>516</v>
      </c>
      <c r="O1382" s="60">
        <v>101</v>
      </c>
      <c r="P1382" s="60">
        <v>102</v>
      </c>
      <c r="Q1382" s="60">
        <v>330</v>
      </c>
      <c r="R1382" s="59" t="s">
        <v>421</v>
      </c>
      <c r="S1382" s="61" t="s">
        <v>423</v>
      </c>
      <c r="T1382" s="50">
        <f t="shared" si="43"/>
        <v>4.0292998746281423</v>
      </c>
      <c r="U1382" s="51">
        <f t="shared" si="44"/>
        <v>0.8265302832824708</v>
      </c>
      <c r="V1382" s="44"/>
    </row>
    <row r="1383" spans="1:22" x14ac:dyDescent="0.25">
      <c r="A1383" s="59">
        <v>2021</v>
      </c>
      <c r="B1383" s="59" t="s">
        <v>420</v>
      </c>
      <c r="C1383" s="59" t="s">
        <v>228</v>
      </c>
      <c r="D1383" s="60">
        <v>37586</v>
      </c>
      <c r="E1383" s="60">
        <v>35360</v>
      </c>
      <c r="F1383" s="60">
        <v>2155</v>
      </c>
      <c r="G1383" s="60">
        <v>847</v>
      </c>
      <c r="H1383" s="60">
        <v>31386</v>
      </c>
      <c r="I1383" s="60">
        <v>383</v>
      </c>
      <c r="J1383" s="60">
        <v>2744</v>
      </c>
      <c r="K1383" s="60">
        <v>527</v>
      </c>
      <c r="L1383" s="60">
        <v>344</v>
      </c>
      <c r="M1383" s="60">
        <v>97</v>
      </c>
      <c r="N1383" s="60">
        <v>975</v>
      </c>
      <c r="O1383" s="60">
        <v>212</v>
      </c>
      <c r="P1383" s="60">
        <v>91</v>
      </c>
      <c r="Q1383" s="60">
        <v>365</v>
      </c>
      <c r="R1383" s="59" t="s">
        <v>421</v>
      </c>
      <c r="S1383" s="61" t="s">
        <v>423</v>
      </c>
      <c r="T1383" s="50">
        <f t="shared" si="43"/>
        <v>3.9976865121084684</v>
      </c>
      <c r="U1383" s="51">
        <f t="shared" si="44"/>
        <v>1.5722401341308592</v>
      </c>
      <c r="V1383" s="44"/>
    </row>
    <row r="1384" spans="1:22" x14ac:dyDescent="0.25">
      <c r="A1384" s="59">
        <v>2022</v>
      </c>
      <c r="B1384" s="59" t="s">
        <v>420</v>
      </c>
      <c r="C1384" s="59" t="s">
        <v>228</v>
      </c>
      <c r="D1384" s="60">
        <v>41528</v>
      </c>
      <c r="E1384" s="60">
        <v>39255</v>
      </c>
      <c r="F1384" s="60">
        <v>2201</v>
      </c>
      <c r="G1384" s="60">
        <v>956</v>
      </c>
      <c r="H1384" s="60">
        <v>34880</v>
      </c>
      <c r="I1384" s="60">
        <v>435</v>
      </c>
      <c r="J1384" s="60">
        <v>2983</v>
      </c>
      <c r="K1384" s="60">
        <v>493</v>
      </c>
      <c r="L1384" s="60">
        <v>340</v>
      </c>
      <c r="M1384" s="60">
        <v>96</v>
      </c>
      <c r="N1384" s="60">
        <v>1013</v>
      </c>
      <c r="O1384" s="60">
        <v>261</v>
      </c>
      <c r="P1384" s="60">
        <v>89</v>
      </c>
      <c r="Q1384" s="60">
        <v>365</v>
      </c>
      <c r="R1384" s="59" t="s">
        <v>421</v>
      </c>
      <c r="S1384" s="61" t="s">
        <v>423</v>
      </c>
      <c r="T1384" s="50">
        <f t="shared" si="43"/>
        <v>4.0348213994411033</v>
      </c>
      <c r="U1384" s="51">
        <f t="shared" si="44"/>
        <v>1.6207171467810009</v>
      </c>
      <c r="V1384" s="44"/>
    </row>
    <row r="1385" spans="1:22" ht="13.8" thickBot="1" x14ac:dyDescent="0.3">
      <c r="A1385" s="66">
        <v>2023</v>
      </c>
      <c r="B1385" s="66" t="s">
        <v>420</v>
      </c>
      <c r="C1385" s="66" t="s">
        <v>228</v>
      </c>
      <c r="D1385" s="67">
        <v>35810</v>
      </c>
      <c r="E1385" s="67">
        <v>33847</v>
      </c>
      <c r="F1385" s="67">
        <v>1904</v>
      </c>
      <c r="G1385" s="67">
        <v>705</v>
      </c>
      <c r="H1385" s="67">
        <v>30297</v>
      </c>
      <c r="I1385" s="67">
        <v>351</v>
      </c>
      <c r="J1385" s="67">
        <v>2495</v>
      </c>
      <c r="K1385" s="67">
        <v>405</v>
      </c>
      <c r="L1385" s="67">
        <v>304</v>
      </c>
      <c r="M1385" s="67">
        <v>76</v>
      </c>
      <c r="N1385" s="67">
        <v>874</v>
      </c>
      <c r="O1385" s="67">
        <v>244</v>
      </c>
      <c r="P1385" s="67">
        <v>75</v>
      </c>
      <c r="Q1385" s="67">
        <v>364</v>
      </c>
      <c r="R1385" s="66" t="s">
        <v>421</v>
      </c>
      <c r="S1385" s="68" t="s">
        <v>423</v>
      </c>
      <c r="T1385" s="69">
        <f t="shared" si="43"/>
        <v>4.0413170584890628</v>
      </c>
      <c r="U1385" s="70">
        <f t="shared" si="44"/>
        <v>1.4042768514837793</v>
      </c>
      <c r="V1385" s="44"/>
    </row>
    <row r="1386" spans="1:22" x14ac:dyDescent="0.25">
      <c r="A1386" s="46">
        <v>2006</v>
      </c>
      <c r="B1386" s="46" t="s">
        <v>424</v>
      </c>
      <c r="C1386" s="46" t="s">
        <v>228</v>
      </c>
      <c r="D1386" s="48">
        <v>24065</v>
      </c>
      <c r="E1386" s="48">
        <v>21639</v>
      </c>
      <c r="F1386" s="48">
        <v>2426</v>
      </c>
      <c r="G1386" s="48">
        <v>549</v>
      </c>
      <c r="H1386" s="48">
        <v>17736</v>
      </c>
      <c r="I1386" s="48">
        <v>5</v>
      </c>
      <c r="J1386" s="48">
        <v>3349</v>
      </c>
      <c r="K1386" s="48">
        <v>751</v>
      </c>
      <c r="L1386" s="48">
        <v>930</v>
      </c>
      <c r="M1386" s="48">
        <v>134</v>
      </c>
      <c r="N1386" s="48">
        <v>445</v>
      </c>
      <c r="O1386" s="48">
        <v>167</v>
      </c>
      <c r="P1386" s="48">
        <v>96</v>
      </c>
      <c r="Q1386" s="48">
        <v>214</v>
      </c>
      <c r="R1386" s="46" t="s">
        <v>224</v>
      </c>
      <c r="S1386" s="49" t="s">
        <v>425</v>
      </c>
      <c r="T1386" s="50">
        <f t="shared" si="43"/>
        <v>3.2387632853944552</v>
      </c>
      <c r="U1386" s="51">
        <f t="shared" si="44"/>
        <v>1.433946250791968</v>
      </c>
      <c r="V1386" s="52">
        <f>IF(SLOPE(U1386:U1403,A1386:A1403)&gt;0,SLOPE(U1386:U1403,A1386:A1403),0)</f>
        <v>0</v>
      </c>
    </row>
    <row r="1387" spans="1:22" x14ac:dyDescent="0.25">
      <c r="A1387" s="47">
        <v>2007</v>
      </c>
      <c r="B1387" s="47" t="s">
        <v>424</v>
      </c>
      <c r="C1387" s="47" t="s">
        <v>228</v>
      </c>
      <c r="D1387" s="55">
        <v>24686</v>
      </c>
      <c r="E1387" s="55">
        <v>22349</v>
      </c>
      <c r="F1387" s="55">
        <v>2337</v>
      </c>
      <c r="G1387" s="55">
        <v>609</v>
      </c>
      <c r="H1387" s="55">
        <v>18751</v>
      </c>
      <c r="I1387" s="55">
        <v>6</v>
      </c>
      <c r="J1387" s="55">
        <v>2984</v>
      </c>
      <c r="K1387" s="55">
        <v>868</v>
      </c>
      <c r="L1387" s="55">
        <v>752</v>
      </c>
      <c r="M1387" s="55">
        <v>125</v>
      </c>
      <c r="N1387" s="55">
        <v>456</v>
      </c>
      <c r="O1387" s="55">
        <v>136</v>
      </c>
      <c r="P1387" s="55">
        <v>97</v>
      </c>
      <c r="Q1387" s="55">
        <v>365</v>
      </c>
      <c r="R1387" s="47" t="s">
        <v>224</v>
      </c>
      <c r="S1387" s="56" t="s">
        <v>426</v>
      </c>
      <c r="T1387" s="50">
        <f t="shared" si="43"/>
        <v>3.101345548095181</v>
      </c>
      <c r="U1387" s="51">
        <f t="shared" si="44"/>
        <v>1.3227316296264651</v>
      </c>
      <c r="V1387" s="57"/>
    </row>
    <row r="1388" spans="1:22" x14ac:dyDescent="0.25">
      <c r="A1388" s="47">
        <v>2008</v>
      </c>
      <c r="B1388" s="47" t="s">
        <v>424</v>
      </c>
      <c r="C1388" s="47" t="s">
        <v>228</v>
      </c>
      <c r="D1388" s="55">
        <v>24472</v>
      </c>
      <c r="E1388" s="55">
        <v>22151</v>
      </c>
      <c r="F1388" s="55">
        <v>2321</v>
      </c>
      <c r="G1388" s="55">
        <v>579</v>
      </c>
      <c r="H1388" s="55">
        <v>20501</v>
      </c>
      <c r="I1388" s="55">
        <v>6</v>
      </c>
      <c r="J1388" s="55">
        <v>1065</v>
      </c>
      <c r="K1388" s="55">
        <v>877</v>
      </c>
      <c r="L1388" s="55">
        <v>746</v>
      </c>
      <c r="M1388" s="55">
        <v>116</v>
      </c>
      <c r="N1388" s="55">
        <v>451</v>
      </c>
      <c r="O1388" s="55">
        <v>130</v>
      </c>
      <c r="P1388" s="55">
        <v>97</v>
      </c>
      <c r="Q1388" s="55">
        <v>366</v>
      </c>
      <c r="R1388" s="47" t="s">
        <v>224</v>
      </c>
      <c r="S1388" s="56" t="s">
        <v>426</v>
      </c>
      <c r="T1388" s="50">
        <f t="shared" si="43"/>
        <v>3.0791855374040278</v>
      </c>
      <c r="U1388" s="51">
        <f t="shared" si="44"/>
        <v>1.3042891078974415</v>
      </c>
      <c r="V1388" s="44"/>
    </row>
    <row r="1389" spans="1:22" x14ac:dyDescent="0.25">
      <c r="A1389" s="47">
        <v>2009</v>
      </c>
      <c r="B1389" s="47" t="s">
        <v>424</v>
      </c>
      <c r="C1389" s="47" t="s">
        <v>228</v>
      </c>
      <c r="D1389" s="55">
        <v>25660</v>
      </c>
      <c r="E1389" s="55">
        <v>23280</v>
      </c>
      <c r="F1389" s="55">
        <v>2380</v>
      </c>
      <c r="G1389" s="55">
        <v>638</v>
      </c>
      <c r="H1389" s="55">
        <v>21469</v>
      </c>
      <c r="I1389" s="55">
        <v>6</v>
      </c>
      <c r="J1389" s="55">
        <v>1167</v>
      </c>
      <c r="K1389" s="55">
        <v>898</v>
      </c>
      <c r="L1389" s="55">
        <v>745</v>
      </c>
      <c r="M1389" s="55">
        <v>114</v>
      </c>
      <c r="N1389" s="55">
        <v>486</v>
      </c>
      <c r="O1389" s="55">
        <v>137</v>
      </c>
      <c r="P1389" s="55">
        <v>98</v>
      </c>
      <c r="Q1389" s="55">
        <v>365</v>
      </c>
      <c r="R1389" s="47" t="s">
        <v>224</v>
      </c>
      <c r="S1389" s="56" t="s">
        <v>426</v>
      </c>
      <c r="T1389" s="50">
        <f t="shared" si="43"/>
        <v>3.0984749299377947</v>
      </c>
      <c r="U1389" s="51">
        <f t="shared" si="44"/>
        <v>1.3458225858184809</v>
      </c>
      <c r="V1389" s="44"/>
    </row>
    <row r="1390" spans="1:22" x14ac:dyDescent="0.25">
      <c r="A1390" s="59">
        <v>2010</v>
      </c>
      <c r="B1390" s="59" t="s">
        <v>424</v>
      </c>
      <c r="C1390" s="59" t="s">
        <v>228</v>
      </c>
      <c r="D1390" s="60">
        <v>26558</v>
      </c>
      <c r="E1390" s="60">
        <v>24130</v>
      </c>
      <c r="F1390" s="60">
        <v>2427</v>
      </c>
      <c r="G1390" s="60">
        <v>627</v>
      </c>
      <c r="H1390" s="60">
        <v>22219</v>
      </c>
      <c r="I1390" s="60">
        <v>6</v>
      </c>
      <c r="J1390" s="60">
        <v>1279</v>
      </c>
      <c r="K1390" s="60">
        <v>938</v>
      </c>
      <c r="L1390" s="60">
        <v>747</v>
      </c>
      <c r="M1390" s="60">
        <v>111</v>
      </c>
      <c r="N1390" s="60">
        <v>488</v>
      </c>
      <c r="O1390" s="60">
        <v>143</v>
      </c>
      <c r="P1390" s="60">
        <v>99</v>
      </c>
      <c r="Q1390" s="60">
        <v>365</v>
      </c>
      <c r="R1390" s="59" t="s">
        <v>224</v>
      </c>
      <c r="S1390" s="61" t="s">
        <v>426</v>
      </c>
      <c r="T1390" s="50">
        <f t="shared" si="43"/>
        <v>3.0579101155095989</v>
      </c>
      <c r="U1390" s="51">
        <f t="shared" si="44"/>
        <v>1.3544324826873779</v>
      </c>
      <c r="V1390" s="44"/>
    </row>
    <row r="1391" spans="1:22" x14ac:dyDescent="0.25">
      <c r="A1391" s="59">
        <v>2011</v>
      </c>
      <c r="B1391" s="59" t="s">
        <v>424</v>
      </c>
      <c r="C1391" s="59" t="s">
        <v>228</v>
      </c>
      <c r="D1391" s="60">
        <v>26867</v>
      </c>
      <c r="E1391" s="60">
        <v>24312</v>
      </c>
      <c r="F1391" s="60">
        <v>2504</v>
      </c>
      <c r="G1391" s="60">
        <v>651</v>
      </c>
      <c r="H1391" s="60">
        <v>22278</v>
      </c>
      <c r="I1391" s="60">
        <v>7</v>
      </c>
      <c r="J1391" s="60">
        <v>1377</v>
      </c>
      <c r="K1391" s="60">
        <v>1001</v>
      </c>
      <c r="L1391" s="60">
        <v>776</v>
      </c>
      <c r="M1391" s="60">
        <v>106</v>
      </c>
      <c r="N1391" s="60">
        <v>483</v>
      </c>
      <c r="O1391" s="60">
        <v>138</v>
      </c>
      <c r="P1391" s="60">
        <v>104</v>
      </c>
      <c r="Q1391" s="60">
        <v>365</v>
      </c>
      <c r="R1391" s="59" t="s">
        <v>224</v>
      </c>
      <c r="S1391" s="61" t="s">
        <v>426</v>
      </c>
      <c r="T1391" s="50">
        <f t="shared" si="43"/>
        <v>3.0016079916664586</v>
      </c>
      <c r="U1391" s="51">
        <f t="shared" si="44"/>
        <v>1.3716748200317381</v>
      </c>
      <c r="V1391" s="44"/>
    </row>
    <row r="1392" spans="1:22" x14ac:dyDescent="0.25">
      <c r="A1392" s="47">
        <v>2012</v>
      </c>
      <c r="B1392" s="47" t="s">
        <v>424</v>
      </c>
      <c r="C1392" s="47" t="s">
        <v>228</v>
      </c>
      <c r="D1392" s="55">
        <v>25785</v>
      </c>
      <c r="E1392" s="55">
        <v>23383</v>
      </c>
      <c r="F1392" s="55">
        <v>2305</v>
      </c>
      <c r="G1392" s="55">
        <v>605</v>
      </c>
      <c r="H1392" s="55">
        <v>21546</v>
      </c>
      <c r="I1392" s="55">
        <v>7</v>
      </c>
      <c r="J1392" s="55">
        <v>1226</v>
      </c>
      <c r="K1392" s="55">
        <v>903</v>
      </c>
      <c r="L1392" s="55">
        <v>696</v>
      </c>
      <c r="M1392" s="55">
        <v>99</v>
      </c>
      <c r="N1392" s="55">
        <v>468</v>
      </c>
      <c r="O1392" s="55">
        <v>138</v>
      </c>
      <c r="P1392" s="55">
        <v>112</v>
      </c>
      <c r="Q1392" s="55">
        <v>366</v>
      </c>
      <c r="R1392" s="47" t="s">
        <v>224</v>
      </c>
      <c r="S1392" s="56" t="s">
        <v>426</v>
      </c>
      <c r="T1392" s="50">
        <f t="shared" si="43"/>
        <v>3.0406296284993486</v>
      </c>
      <c r="U1392" s="51">
        <f t="shared" si="44"/>
        <v>1.2790788610986072</v>
      </c>
      <c r="V1392" s="44"/>
    </row>
    <row r="1393" spans="1:22" x14ac:dyDescent="0.25">
      <c r="A1393" s="59">
        <v>2013</v>
      </c>
      <c r="B1393" s="59" t="s">
        <v>424</v>
      </c>
      <c r="C1393" s="59" t="s">
        <v>228</v>
      </c>
      <c r="D1393" s="60">
        <v>25878</v>
      </c>
      <c r="E1393" s="60">
        <v>23513</v>
      </c>
      <c r="F1393" s="60">
        <v>2282</v>
      </c>
      <c r="G1393" s="60">
        <v>576</v>
      </c>
      <c r="H1393" s="60">
        <v>21679</v>
      </c>
      <c r="I1393" s="60">
        <v>7</v>
      </c>
      <c r="J1393" s="60">
        <v>1250</v>
      </c>
      <c r="K1393" s="60">
        <v>929</v>
      </c>
      <c r="L1393" s="60">
        <v>675</v>
      </c>
      <c r="M1393" s="60">
        <v>98</v>
      </c>
      <c r="N1393" s="60">
        <v>447</v>
      </c>
      <c r="O1393" s="60">
        <v>133</v>
      </c>
      <c r="P1393" s="60">
        <v>117</v>
      </c>
      <c r="Q1393" s="60">
        <v>365</v>
      </c>
      <c r="R1393" s="59" t="s">
        <v>224</v>
      </c>
      <c r="S1393" s="61" t="s">
        <v>426</v>
      </c>
      <c r="T1393" s="50">
        <f t="shared" si="43"/>
        <v>2.9815341654584455</v>
      </c>
      <c r="U1393" s="51">
        <f t="shared" si="44"/>
        <v>1.2417046262176514</v>
      </c>
      <c r="V1393" s="44"/>
    </row>
    <row r="1394" spans="1:22" x14ac:dyDescent="0.25">
      <c r="A1394" s="47">
        <v>2014</v>
      </c>
      <c r="B1394" s="47" t="s">
        <v>424</v>
      </c>
      <c r="C1394" s="47" t="s">
        <v>228</v>
      </c>
      <c r="D1394" s="55">
        <v>27027</v>
      </c>
      <c r="E1394" s="55">
        <v>24641</v>
      </c>
      <c r="F1394" s="55">
        <v>2304</v>
      </c>
      <c r="G1394" s="55">
        <v>554</v>
      </c>
      <c r="H1394" s="55">
        <v>22818</v>
      </c>
      <c r="I1394" s="55">
        <v>7</v>
      </c>
      <c r="J1394" s="55">
        <v>1262</v>
      </c>
      <c r="K1394" s="55">
        <v>933</v>
      </c>
      <c r="L1394" s="55">
        <v>652</v>
      </c>
      <c r="M1394" s="55">
        <v>102</v>
      </c>
      <c r="N1394" s="55">
        <v>476</v>
      </c>
      <c r="O1394" s="55">
        <v>141</v>
      </c>
      <c r="P1394" s="55">
        <v>112</v>
      </c>
      <c r="Q1394" s="55">
        <v>365</v>
      </c>
      <c r="R1394" s="47" t="s">
        <v>224</v>
      </c>
      <c r="S1394" s="56" t="s">
        <v>426</v>
      </c>
      <c r="T1394" s="50">
        <f t="shared" si="43"/>
        <v>3.009567977057563</v>
      </c>
      <c r="U1394" s="51">
        <f t="shared" si="44"/>
        <v>1.2654631429931642</v>
      </c>
      <c r="V1394" s="44"/>
    </row>
    <row r="1395" spans="1:22" x14ac:dyDescent="0.25">
      <c r="A1395" s="47">
        <v>2015</v>
      </c>
      <c r="B1395" s="47" t="s">
        <v>424</v>
      </c>
      <c r="C1395" s="47" t="s">
        <v>228</v>
      </c>
      <c r="D1395" s="55">
        <v>28979</v>
      </c>
      <c r="E1395" s="55">
        <v>26552</v>
      </c>
      <c r="F1395" s="55">
        <v>2359</v>
      </c>
      <c r="G1395" s="55">
        <v>618</v>
      </c>
      <c r="H1395" s="55">
        <v>24647</v>
      </c>
      <c r="I1395" s="55">
        <v>8</v>
      </c>
      <c r="J1395" s="55">
        <v>1280</v>
      </c>
      <c r="K1395" s="55">
        <v>967</v>
      </c>
      <c r="L1395" s="55">
        <v>652</v>
      </c>
      <c r="M1395" s="55">
        <v>109</v>
      </c>
      <c r="N1395" s="55">
        <v>482</v>
      </c>
      <c r="O1395" s="55">
        <v>148</v>
      </c>
      <c r="P1395" s="55">
        <v>113</v>
      </c>
      <c r="Q1395" s="55">
        <v>365</v>
      </c>
      <c r="R1395" s="47" t="s">
        <v>224</v>
      </c>
      <c r="S1395" s="56" t="s">
        <v>426</v>
      </c>
      <c r="T1395" s="50">
        <f t="shared" si="43"/>
        <v>2.988855199967531</v>
      </c>
      <c r="U1395" s="51">
        <f t="shared" si="44"/>
        <v>1.2867544685520216</v>
      </c>
      <c r="V1395" s="44"/>
    </row>
    <row r="1396" spans="1:22" x14ac:dyDescent="0.25">
      <c r="A1396" s="59">
        <v>2016</v>
      </c>
      <c r="B1396" s="59" t="s">
        <v>424</v>
      </c>
      <c r="C1396" s="59" t="s">
        <v>228</v>
      </c>
      <c r="D1396" s="60">
        <v>16414</v>
      </c>
      <c r="E1396" s="60">
        <v>14315</v>
      </c>
      <c r="F1396" s="60">
        <v>1214</v>
      </c>
      <c r="G1396" s="60">
        <v>294</v>
      </c>
      <c r="H1396" s="60">
        <v>13357</v>
      </c>
      <c r="I1396" s="60">
        <v>4</v>
      </c>
      <c r="J1396" s="60">
        <v>660</v>
      </c>
      <c r="K1396" s="60">
        <v>495</v>
      </c>
      <c r="L1396" s="60">
        <v>318</v>
      </c>
      <c r="M1396" s="60">
        <v>90</v>
      </c>
      <c r="N1396" s="60">
        <v>241</v>
      </c>
      <c r="O1396" s="60">
        <v>71</v>
      </c>
      <c r="P1396" s="60">
        <v>110</v>
      </c>
      <c r="Q1396" s="60">
        <v>360</v>
      </c>
      <c r="R1396" s="59" t="s">
        <v>224</v>
      </c>
      <c r="S1396" s="61" t="s">
        <v>426</v>
      </c>
      <c r="T1396" s="50">
        <f t="shared" si="43"/>
        <v>3.032033590936857</v>
      </c>
      <c r="U1396" s="51">
        <f t="shared" si="44"/>
        <v>0.67176220224001537</v>
      </c>
      <c r="V1396" s="44"/>
    </row>
    <row r="1397" spans="1:22" x14ac:dyDescent="0.25">
      <c r="A1397" s="59">
        <v>2017</v>
      </c>
      <c r="B1397" s="59" t="s">
        <v>424</v>
      </c>
      <c r="C1397" s="59" t="s">
        <v>228</v>
      </c>
      <c r="D1397" s="60">
        <v>30107</v>
      </c>
      <c r="E1397" s="60">
        <v>26848</v>
      </c>
      <c r="F1397" s="60">
        <v>2935</v>
      </c>
      <c r="G1397" s="60">
        <v>624</v>
      </c>
      <c r="H1397" s="60">
        <v>24360</v>
      </c>
      <c r="I1397" s="60">
        <v>39</v>
      </c>
      <c r="J1397" s="60">
        <v>1825</v>
      </c>
      <c r="K1397" s="60">
        <v>1546</v>
      </c>
      <c r="L1397" s="60">
        <v>663</v>
      </c>
      <c r="M1397" s="60">
        <v>159</v>
      </c>
      <c r="N1397" s="60">
        <v>455</v>
      </c>
      <c r="O1397" s="60">
        <v>113</v>
      </c>
      <c r="P1397" s="60">
        <v>110</v>
      </c>
      <c r="Q1397" s="60">
        <v>365</v>
      </c>
      <c r="R1397" s="59" t="s">
        <v>224</v>
      </c>
      <c r="S1397" s="61" t="s">
        <v>426</v>
      </c>
      <c r="T1397" s="50">
        <f t="shared" si="43"/>
        <v>2.5854639815244758</v>
      </c>
      <c r="U1397" s="51">
        <f t="shared" si="44"/>
        <v>1.3848714634038162</v>
      </c>
      <c r="V1397" s="44"/>
    </row>
    <row r="1398" spans="1:22" x14ac:dyDescent="0.25">
      <c r="A1398" s="47">
        <v>2018</v>
      </c>
      <c r="B1398" s="47" t="s">
        <v>424</v>
      </c>
      <c r="C1398" s="47" t="s">
        <v>228</v>
      </c>
      <c r="D1398" s="55">
        <v>30797</v>
      </c>
      <c r="E1398" s="55">
        <v>28469</v>
      </c>
      <c r="F1398" s="55">
        <v>2222</v>
      </c>
      <c r="G1398" s="55">
        <v>685</v>
      </c>
      <c r="H1398" s="55">
        <v>26011</v>
      </c>
      <c r="I1398" s="55">
        <v>34</v>
      </c>
      <c r="J1398" s="55">
        <v>1738</v>
      </c>
      <c r="K1398" s="55">
        <v>792</v>
      </c>
      <c r="L1398" s="55">
        <v>654</v>
      </c>
      <c r="M1398" s="55">
        <v>147</v>
      </c>
      <c r="N1398" s="55">
        <v>484</v>
      </c>
      <c r="O1398" s="55">
        <v>145</v>
      </c>
      <c r="P1398" s="55">
        <v>112</v>
      </c>
      <c r="Q1398" s="55">
        <v>365</v>
      </c>
      <c r="R1398" s="47" t="s">
        <v>224</v>
      </c>
      <c r="S1398" s="56" t="s">
        <v>426</v>
      </c>
      <c r="T1398" s="50">
        <f t="shared" si="43"/>
        <v>3.2044272529059543</v>
      </c>
      <c r="U1398" s="51">
        <f t="shared" si="44"/>
        <v>1.2994433174621582</v>
      </c>
      <c r="V1398" s="44"/>
    </row>
    <row r="1399" spans="1:22" x14ac:dyDescent="0.25">
      <c r="A1399" s="47">
        <v>2019</v>
      </c>
      <c r="B1399" s="47" t="s">
        <v>424</v>
      </c>
      <c r="C1399" s="47" t="s">
        <v>228</v>
      </c>
      <c r="D1399" s="55">
        <v>31021</v>
      </c>
      <c r="E1399" s="55">
        <v>28249</v>
      </c>
      <c r="F1399" s="55">
        <v>2640</v>
      </c>
      <c r="G1399" s="55">
        <v>785</v>
      </c>
      <c r="H1399" s="55">
        <v>25519</v>
      </c>
      <c r="I1399" s="55">
        <v>51</v>
      </c>
      <c r="J1399" s="55">
        <v>1895</v>
      </c>
      <c r="K1399" s="55">
        <v>1142</v>
      </c>
      <c r="L1399" s="55">
        <v>679</v>
      </c>
      <c r="M1399" s="55">
        <v>179</v>
      </c>
      <c r="N1399" s="55">
        <v>501</v>
      </c>
      <c r="O1399" s="55">
        <v>140</v>
      </c>
      <c r="P1399" s="55">
        <v>108</v>
      </c>
      <c r="Q1399" s="55">
        <v>273</v>
      </c>
      <c r="R1399" s="47" t="s">
        <v>224</v>
      </c>
      <c r="S1399" s="56" t="s">
        <v>426</v>
      </c>
      <c r="T1399" s="50">
        <f t="shared" si="43"/>
        <v>2.9387439556475705</v>
      </c>
      <c r="U1399" s="51">
        <f t="shared" si="44"/>
        <v>1.4158868378309994</v>
      </c>
      <c r="V1399" s="44"/>
    </row>
    <row r="1400" spans="1:22" x14ac:dyDescent="0.25">
      <c r="A1400" s="59">
        <v>2020</v>
      </c>
      <c r="B1400" s="59" t="s">
        <v>424</v>
      </c>
      <c r="C1400" s="59" t="s">
        <v>228</v>
      </c>
      <c r="D1400" s="60">
        <v>24626</v>
      </c>
      <c r="E1400" s="60">
        <v>23262</v>
      </c>
      <c r="F1400" s="60">
        <v>1317</v>
      </c>
      <c r="G1400" s="60">
        <v>490</v>
      </c>
      <c r="H1400" s="60">
        <v>19380</v>
      </c>
      <c r="I1400" s="60">
        <v>167</v>
      </c>
      <c r="J1400" s="60">
        <v>3225</v>
      </c>
      <c r="K1400" s="60">
        <v>230</v>
      </c>
      <c r="L1400" s="60">
        <v>346</v>
      </c>
      <c r="M1400" s="60">
        <v>47</v>
      </c>
      <c r="N1400" s="60">
        <v>534</v>
      </c>
      <c r="O1400" s="60">
        <v>158</v>
      </c>
      <c r="P1400" s="60">
        <v>111</v>
      </c>
      <c r="Q1400" s="60">
        <v>344</v>
      </c>
      <c r="R1400" s="59" t="s">
        <v>224</v>
      </c>
      <c r="S1400" s="61" t="s">
        <v>426</v>
      </c>
      <c r="T1400" s="50">
        <f t="shared" si="43"/>
        <v>4.0371907731552987</v>
      </c>
      <c r="U1400" s="51">
        <f t="shared" si="44"/>
        <v>0.97034889530480906</v>
      </c>
      <c r="V1400" s="44"/>
    </row>
    <row r="1401" spans="1:22" x14ac:dyDescent="0.25">
      <c r="A1401" s="59">
        <v>2021</v>
      </c>
      <c r="B1401" s="59" t="s">
        <v>424</v>
      </c>
      <c r="C1401" s="59" t="s">
        <v>228</v>
      </c>
      <c r="D1401" s="60">
        <v>27969</v>
      </c>
      <c r="E1401" s="60">
        <v>26544</v>
      </c>
      <c r="F1401" s="60">
        <v>1336</v>
      </c>
      <c r="G1401" s="60">
        <v>479</v>
      </c>
      <c r="H1401" s="60">
        <v>21924</v>
      </c>
      <c r="I1401" s="60">
        <v>225</v>
      </c>
      <c r="J1401" s="60">
        <v>3917</v>
      </c>
      <c r="K1401" s="60">
        <v>249</v>
      </c>
      <c r="L1401" s="60">
        <v>333</v>
      </c>
      <c r="M1401" s="60">
        <v>47</v>
      </c>
      <c r="N1401" s="60">
        <v>501</v>
      </c>
      <c r="O1401" s="60">
        <v>206</v>
      </c>
      <c r="P1401" s="60">
        <v>109</v>
      </c>
      <c r="Q1401" s="60">
        <v>364</v>
      </c>
      <c r="R1401" s="59" t="s">
        <v>224</v>
      </c>
      <c r="S1401" s="61" t="s">
        <v>426</v>
      </c>
      <c r="T1401" s="50">
        <f t="shared" si="43"/>
        <v>3.8606821071601916</v>
      </c>
      <c r="U1401" s="51">
        <f t="shared" si="44"/>
        <v>0.94131151136779778</v>
      </c>
      <c r="V1401" s="44"/>
    </row>
    <row r="1402" spans="1:22" x14ac:dyDescent="0.25">
      <c r="A1402" s="59">
        <v>2022</v>
      </c>
      <c r="B1402" s="59" t="s">
        <v>424</v>
      </c>
      <c r="C1402" s="59" t="s">
        <v>228</v>
      </c>
      <c r="D1402" s="60">
        <v>32086</v>
      </c>
      <c r="E1402" s="60">
        <v>30625</v>
      </c>
      <c r="F1402" s="60">
        <v>1416</v>
      </c>
      <c r="G1402" s="60">
        <v>561</v>
      </c>
      <c r="H1402" s="60">
        <v>25306</v>
      </c>
      <c r="I1402" s="60">
        <v>263</v>
      </c>
      <c r="J1402" s="60">
        <v>4494</v>
      </c>
      <c r="K1402" s="60">
        <v>260</v>
      </c>
      <c r="L1402" s="60">
        <v>339</v>
      </c>
      <c r="M1402" s="60">
        <v>53</v>
      </c>
      <c r="N1402" s="60">
        <v>527</v>
      </c>
      <c r="O1402" s="60">
        <v>238</v>
      </c>
      <c r="P1402" s="60">
        <v>112</v>
      </c>
      <c r="Q1402" s="60">
        <v>365</v>
      </c>
      <c r="R1402" s="59" t="s">
        <v>224</v>
      </c>
      <c r="S1402" s="61" t="s">
        <v>426</v>
      </c>
      <c r="T1402" s="50">
        <f t="shared" si="43"/>
        <v>3.8378151386829016</v>
      </c>
      <c r="U1402" s="51">
        <f t="shared" si="44"/>
        <v>0.99176818813843548</v>
      </c>
      <c r="V1402" s="44"/>
    </row>
    <row r="1403" spans="1:22" ht="13.8" thickBot="1" x14ac:dyDescent="0.3">
      <c r="A1403" s="66">
        <v>2023</v>
      </c>
      <c r="B1403" s="66" t="s">
        <v>424</v>
      </c>
      <c r="C1403" s="66" t="s">
        <v>228</v>
      </c>
      <c r="D1403" s="67">
        <v>32658</v>
      </c>
      <c r="E1403" s="67">
        <v>31188</v>
      </c>
      <c r="F1403" s="67">
        <v>1416</v>
      </c>
      <c r="G1403" s="67">
        <v>564</v>
      </c>
      <c r="H1403" s="67">
        <v>25817</v>
      </c>
      <c r="I1403" s="67">
        <v>261</v>
      </c>
      <c r="J1403" s="67">
        <v>4546</v>
      </c>
      <c r="K1403" s="67">
        <v>258</v>
      </c>
      <c r="L1403" s="67">
        <v>355</v>
      </c>
      <c r="M1403" s="67">
        <v>48</v>
      </c>
      <c r="N1403" s="67">
        <v>506</v>
      </c>
      <c r="O1403" s="67">
        <v>249</v>
      </c>
      <c r="P1403" s="67">
        <v>110</v>
      </c>
      <c r="Q1403" s="67">
        <v>364</v>
      </c>
      <c r="R1403" s="66" t="s">
        <v>224</v>
      </c>
      <c r="S1403" s="68" t="s">
        <v>426</v>
      </c>
      <c r="T1403" s="69">
        <f t="shared" si="43"/>
        <v>3.7861246908586574</v>
      </c>
      <c r="U1403" s="70">
        <f t="shared" si="44"/>
        <v>0.97841034261169413</v>
      </c>
      <c r="V1403" s="44"/>
    </row>
    <row r="1404" spans="1:22" x14ac:dyDescent="0.25">
      <c r="A1404" s="46">
        <v>2006</v>
      </c>
      <c r="B1404" s="46" t="s">
        <v>427</v>
      </c>
      <c r="C1404" s="46" t="s">
        <v>228</v>
      </c>
      <c r="D1404" s="48">
        <v>7029</v>
      </c>
      <c r="E1404" s="48">
        <v>6632</v>
      </c>
      <c r="F1404" s="48">
        <v>396</v>
      </c>
      <c r="G1404" s="48">
        <v>112</v>
      </c>
      <c r="H1404" s="48">
        <v>6043</v>
      </c>
      <c r="I1404" s="48">
        <v>4</v>
      </c>
      <c r="J1404" s="48">
        <v>473</v>
      </c>
      <c r="K1404" s="48">
        <v>94</v>
      </c>
      <c r="L1404" s="48">
        <v>182</v>
      </c>
      <c r="M1404" s="48">
        <v>28</v>
      </c>
      <c r="N1404" s="48">
        <v>61</v>
      </c>
      <c r="O1404" s="48">
        <v>31</v>
      </c>
      <c r="P1404" s="48">
        <v>43</v>
      </c>
      <c r="Q1404" s="48">
        <v>214</v>
      </c>
      <c r="R1404" s="46" t="s">
        <v>428</v>
      </c>
      <c r="S1404" s="49" t="s">
        <v>429</v>
      </c>
      <c r="T1404" s="50">
        <f t="shared" si="43"/>
        <v>3.3869110477331912</v>
      </c>
      <c r="U1404" s="51">
        <f t="shared" si="44"/>
        <v>0.24477206141967769</v>
      </c>
      <c r="V1404" s="52">
        <f>IF(SLOPE(U1404:U1421,A1404:A1421)&gt;0,SLOPE(U1404:U1421,A1404:A1421),0)</f>
        <v>0</v>
      </c>
    </row>
    <row r="1405" spans="1:22" x14ac:dyDescent="0.25">
      <c r="A1405" s="47">
        <v>2007</v>
      </c>
      <c r="B1405" s="47" t="s">
        <v>427</v>
      </c>
      <c r="C1405" s="47" t="s">
        <v>228</v>
      </c>
      <c r="D1405" s="55">
        <v>7106</v>
      </c>
      <c r="E1405" s="55">
        <v>6743</v>
      </c>
      <c r="F1405" s="55">
        <v>363</v>
      </c>
      <c r="G1405" s="55">
        <v>117</v>
      </c>
      <c r="H1405" s="55">
        <v>6223</v>
      </c>
      <c r="I1405" s="55">
        <v>3</v>
      </c>
      <c r="J1405" s="55">
        <v>400</v>
      </c>
      <c r="K1405" s="55">
        <v>108</v>
      </c>
      <c r="L1405" s="55">
        <v>153</v>
      </c>
      <c r="M1405" s="55">
        <v>23</v>
      </c>
      <c r="N1405" s="55">
        <v>56</v>
      </c>
      <c r="O1405" s="55">
        <v>23</v>
      </c>
      <c r="P1405" s="55">
        <v>44</v>
      </c>
      <c r="Q1405" s="55">
        <v>365</v>
      </c>
      <c r="R1405" s="47" t="s">
        <v>428</v>
      </c>
      <c r="S1405" s="56" t="s">
        <v>430</v>
      </c>
      <c r="T1405" s="50">
        <f t="shared" si="43"/>
        <v>3.2277743151956351</v>
      </c>
      <c r="U1405" s="51">
        <f t="shared" si="44"/>
        <v>0.21383197894592282</v>
      </c>
      <c r="V1405" s="44"/>
    </row>
    <row r="1406" spans="1:22" x14ac:dyDescent="0.25">
      <c r="A1406" s="47">
        <v>2008</v>
      </c>
      <c r="B1406" s="47" t="s">
        <v>427</v>
      </c>
      <c r="C1406" s="47" t="s">
        <v>228</v>
      </c>
      <c r="D1406" s="55">
        <v>7167</v>
      </c>
      <c r="E1406" s="55">
        <v>6799</v>
      </c>
      <c r="F1406" s="55">
        <v>368</v>
      </c>
      <c r="G1406" s="55">
        <v>115</v>
      </c>
      <c r="H1406" s="55">
        <v>6511</v>
      </c>
      <c r="I1406" s="55">
        <v>3</v>
      </c>
      <c r="J1406" s="55">
        <v>170</v>
      </c>
      <c r="K1406" s="55">
        <v>112</v>
      </c>
      <c r="L1406" s="55">
        <v>155</v>
      </c>
      <c r="M1406" s="55">
        <v>21</v>
      </c>
      <c r="N1406" s="55">
        <v>58</v>
      </c>
      <c r="O1406" s="55">
        <v>22</v>
      </c>
      <c r="P1406" s="55">
        <v>44</v>
      </c>
      <c r="Q1406" s="55">
        <v>366</v>
      </c>
      <c r="R1406" s="47" t="s">
        <v>428</v>
      </c>
      <c r="S1406" s="56" t="s">
        <v>430</v>
      </c>
      <c r="T1406" s="50">
        <f t="shared" ref="T1406:T1469" si="45">K1406*$AE$2*$AH$2/SUM(K1406:O1406)+K1406*$AE$3*$AI$2/SUM(K1406:O1406)+$AH$7*L1406*$AH$4*$AE$4/SUM(K1406:O1406)+$AI$7*L1406*$AH$4*$AE$6/SUM(K1406:O1406)+$AJ$7*L1406*$AH$4*$AE$7/SUM(K1406:O1406)+$AK$7*L1406*$AH$4*$AE$9/SUM(K1406:O1406)+L1406*$AI$4*$AH$7*$AE$5/SUM(K1406:O1406)+L1406*$AI$4*$AE$8*$AJ$7/SUM(K1406:O1406)+M1406*$AH$4*$AE$10/SUM(K1406:O1406)+M1406*$AI$4*$AE$11/SUM(K1406:O1406)+N1406*$AH$4*$AE$12/SUM(K1406:O1406)+N1406*$AI$4*$AE$13/SUM(K1406:O1406)+O1406*$AE$17*$AK$17/SUM(K1406:O1406)+O1406*$AE$16*$AJ$17/SUM(K1406:O1406)+O1406*$AE$15*$AI$17/SUM(K1406:O1406)+O1406*$AE$14*$AH$17/SUM(K1406:O1406)</f>
        <v>3.2132961339535915</v>
      </c>
      <c r="U1406" s="51">
        <f t="shared" si="44"/>
        <v>0.21580496835632321</v>
      </c>
      <c r="V1406" s="44"/>
    </row>
    <row r="1407" spans="1:22" x14ac:dyDescent="0.25">
      <c r="A1407" s="47">
        <v>2009</v>
      </c>
      <c r="B1407" s="47" t="s">
        <v>427</v>
      </c>
      <c r="C1407" s="47" t="s">
        <v>228</v>
      </c>
      <c r="D1407" s="55">
        <v>7578</v>
      </c>
      <c r="E1407" s="55">
        <v>7197</v>
      </c>
      <c r="F1407" s="55">
        <v>380</v>
      </c>
      <c r="G1407" s="55">
        <v>141</v>
      </c>
      <c r="H1407" s="55">
        <v>6864</v>
      </c>
      <c r="I1407" s="55">
        <v>4</v>
      </c>
      <c r="J1407" s="55">
        <v>188</v>
      </c>
      <c r="K1407" s="55">
        <v>112</v>
      </c>
      <c r="L1407" s="55">
        <v>151</v>
      </c>
      <c r="M1407" s="55">
        <v>22</v>
      </c>
      <c r="N1407" s="55">
        <v>71</v>
      </c>
      <c r="O1407" s="55">
        <v>24</v>
      </c>
      <c r="P1407" s="55">
        <v>43</v>
      </c>
      <c r="Q1407" s="55">
        <v>365</v>
      </c>
      <c r="R1407" s="47" t="s">
        <v>428</v>
      </c>
      <c r="S1407" s="56" t="s">
        <v>430</v>
      </c>
      <c r="T1407" s="50">
        <f t="shared" si="45"/>
        <v>3.305878671746505</v>
      </c>
      <c r="U1407" s="51">
        <f t="shared" si="44"/>
        <v>0.2292626858856201</v>
      </c>
      <c r="V1407" s="44"/>
    </row>
    <row r="1408" spans="1:22" x14ac:dyDescent="0.25">
      <c r="A1408" s="47">
        <v>2010</v>
      </c>
      <c r="B1408" s="47" t="s">
        <v>427</v>
      </c>
      <c r="C1408" s="47" t="s">
        <v>228</v>
      </c>
      <c r="D1408" s="55">
        <v>7534</v>
      </c>
      <c r="E1408" s="55">
        <v>7169</v>
      </c>
      <c r="F1408" s="55">
        <v>365</v>
      </c>
      <c r="G1408" s="55">
        <v>119</v>
      </c>
      <c r="H1408" s="55">
        <v>6855</v>
      </c>
      <c r="I1408" s="55">
        <v>5</v>
      </c>
      <c r="J1408" s="55">
        <v>190</v>
      </c>
      <c r="K1408" s="55">
        <v>110</v>
      </c>
      <c r="L1408" s="55">
        <v>140</v>
      </c>
      <c r="M1408" s="55">
        <v>21</v>
      </c>
      <c r="N1408" s="55">
        <v>68</v>
      </c>
      <c r="O1408" s="55">
        <v>27</v>
      </c>
      <c r="P1408" s="55">
        <v>42</v>
      </c>
      <c r="Q1408" s="55">
        <v>365</v>
      </c>
      <c r="R1408" s="47" t="s">
        <v>428</v>
      </c>
      <c r="S1408" s="56" t="s">
        <v>430</v>
      </c>
      <c r="T1408" s="50">
        <f t="shared" si="45"/>
        <v>3.2642727277578549</v>
      </c>
      <c r="U1408" s="51">
        <f t="shared" si="44"/>
        <v>0.21744136707777009</v>
      </c>
      <c r="V1408" s="44"/>
    </row>
    <row r="1409" spans="1:22" x14ac:dyDescent="0.25">
      <c r="A1409" s="59">
        <v>2011</v>
      </c>
      <c r="B1409" s="59" t="s">
        <v>427</v>
      </c>
      <c r="C1409" s="59" t="s">
        <v>228</v>
      </c>
      <c r="D1409" s="60">
        <v>7657</v>
      </c>
      <c r="E1409" s="60">
        <v>7286</v>
      </c>
      <c r="F1409" s="60">
        <v>369</v>
      </c>
      <c r="G1409" s="60">
        <v>133</v>
      </c>
      <c r="H1409" s="60">
        <v>6960</v>
      </c>
      <c r="I1409" s="60">
        <v>4</v>
      </c>
      <c r="J1409" s="60">
        <v>188</v>
      </c>
      <c r="K1409" s="60">
        <v>108</v>
      </c>
      <c r="L1409" s="60">
        <v>137</v>
      </c>
      <c r="M1409" s="60">
        <v>22</v>
      </c>
      <c r="N1409" s="60">
        <v>76</v>
      </c>
      <c r="O1409" s="60">
        <v>26</v>
      </c>
      <c r="P1409" s="60">
        <v>47</v>
      </c>
      <c r="Q1409" s="60">
        <v>365</v>
      </c>
      <c r="R1409" s="59" t="s">
        <v>428</v>
      </c>
      <c r="S1409" s="61" t="s">
        <v>430</v>
      </c>
      <c r="T1409" s="50">
        <f t="shared" si="45"/>
        <v>3.345480874327786</v>
      </c>
      <c r="U1409" s="51">
        <f t="shared" si="44"/>
        <v>0.22529304577941892</v>
      </c>
      <c r="V1409" s="44"/>
    </row>
    <row r="1410" spans="1:22" x14ac:dyDescent="0.25">
      <c r="A1410" s="47">
        <v>2012</v>
      </c>
      <c r="B1410" s="47" t="s">
        <v>427</v>
      </c>
      <c r="C1410" s="47" t="s">
        <v>228</v>
      </c>
      <c r="D1410" s="55">
        <v>7467</v>
      </c>
      <c r="E1410" s="55">
        <v>7090</v>
      </c>
      <c r="F1410" s="55">
        <v>372</v>
      </c>
      <c r="G1410" s="55">
        <v>130</v>
      </c>
      <c r="H1410" s="55">
        <v>6768</v>
      </c>
      <c r="I1410" s="55">
        <v>3</v>
      </c>
      <c r="J1410" s="55">
        <v>189</v>
      </c>
      <c r="K1410" s="55">
        <v>115</v>
      </c>
      <c r="L1410" s="55">
        <v>134</v>
      </c>
      <c r="M1410" s="55">
        <v>20</v>
      </c>
      <c r="N1410" s="55">
        <v>76</v>
      </c>
      <c r="O1410" s="55">
        <v>28</v>
      </c>
      <c r="P1410" s="55">
        <v>58</v>
      </c>
      <c r="Q1410" s="55">
        <v>366</v>
      </c>
      <c r="R1410" s="47" t="s">
        <v>428</v>
      </c>
      <c r="S1410" s="56" t="s">
        <v>430</v>
      </c>
      <c r="T1410" s="50">
        <f t="shared" si="45"/>
        <v>3.2758414997172416</v>
      </c>
      <c r="U1410" s="51">
        <f t="shared" si="44"/>
        <v>0.22239687941580355</v>
      </c>
      <c r="V1410" s="44"/>
    </row>
    <row r="1411" spans="1:22" x14ac:dyDescent="0.25">
      <c r="A1411" s="47">
        <v>2013</v>
      </c>
      <c r="B1411" s="47" t="s">
        <v>427</v>
      </c>
      <c r="C1411" s="47" t="s">
        <v>228</v>
      </c>
      <c r="D1411" s="55">
        <v>7584</v>
      </c>
      <c r="E1411" s="55">
        <v>7228</v>
      </c>
      <c r="F1411" s="55">
        <v>351</v>
      </c>
      <c r="G1411" s="55">
        <v>132</v>
      </c>
      <c r="H1411" s="55">
        <v>6924</v>
      </c>
      <c r="I1411" s="55">
        <v>3</v>
      </c>
      <c r="J1411" s="55">
        <v>170</v>
      </c>
      <c r="K1411" s="55">
        <v>117</v>
      </c>
      <c r="L1411" s="55">
        <v>121</v>
      </c>
      <c r="M1411" s="55">
        <v>26</v>
      </c>
      <c r="N1411" s="55">
        <v>63</v>
      </c>
      <c r="O1411" s="55">
        <v>23</v>
      </c>
      <c r="P1411" s="55">
        <v>59</v>
      </c>
      <c r="Q1411" s="55">
        <v>365</v>
      </c>
      <c r="R1411" s="47" t="s">
        <v>431</v>
      </c>
      <c r="S1411" s="56" t="s">
        <v>430</v>
      </c>
      <c r="T1411" s="50">
        <f t="shared" si="45"/>
        <v>3.1912605364118298</v>
      </c>
      <c r="U1411" s="51">
        <f t="shared" ref="U1411:U1474" si="46">0.000001*F1411*T1411*365*0.5</f>
        <v>0.20442417181120079</v>
      </c>
      <c r="V1411" s="44"/>
    </row>
    <row r="1412" spans="1:22" x14ac:dyDescent="0.25">
      <c r="A1412" s="47">
        <v>2014</v>
      </c>
      <c r="B1412" s="47" t="s">
        <v>427</v>
      </c>
      <c r="C1412" s="47" t="s">
        <v>228</v>
      </c>
      <c r="D1412" s="55">
        <v>7546</v>
      </c>
      <c r="E1412" s="55">
        <v>7171</v>
      </c>
      <c r="F1412" s="55">
        <v>371</v>
      </c>
      <c r="G1412" s="55">
        <v>132</v>
      </c>
      <c r="H1412" s="55">
        <v>6856</v>
      </c>
      <c r="I1412" s="55">
        <v>3</v>
      </c>
      <c r="J1412" s="55">
        <v>180</v>
      </c>
      <c r="K1412" s="55">
        <v>108</v>
      </c>
      <c r="L1412" s="55">
        <v>126</v>
      </c>
      <c r="M1412" s="55">
        <v>19</v>
      </c>
      <c r="N1412" s="55">
        <v>82</v>
      </c>
      <c r="O1412" s="55">
        <v>36</v>
      </c>
      <c r="P1412" s="55">
        <v>56</v>
      </c>
      <c r="Q1412" s="55">
        <v>365</v>
      </c>
      <c r="R1412" s="47" t="s">
        <v>431</v>
      </c>
      <c r="S1412" s="56" t="s">
        <v>430</v>
      </c>
      <c r="T1412" s="50">
        <f t="shared" si="45"/>
        <v>3.3207766764761626</v>
      </c>
      <c r="U1412" s="51">
        <f t="shared" si="46"/>
        <v>0.22484148682250976</v>
      </c>
      <c r="V1412" s="44"/>
    </row>
    <row r="1413" spans="1:22" x14ac:dyDescent="0.25">
      <c r="A1413" s="59">
        <v>2015</v>
      </c>
      <c r="B1413" s="59" t="s">
        <v>427</v>
      </c>
      <c r="C1413" s="59" t="s">
        <v>228</v>
      </c>
      <c r="D1413" s="60">
        <v>6246</v>
      </c>
      <c r="E1413" s="60">
        <v>5938</v>
      </c>
      <c r="F1413" s="60">
        <v>305</v>
      </c>
      <c r="G1413" s="60">
        <v>96</v>
      </c>
      <c r="H1413" s="60">
        <v>5695</v>
      </c>
      <c r="I1413" s="60">
        <v>2</v>
      </c>
      <c r="J1413" s="60">
        <v>144</v>
      </c>
      <c r="K1413" s="60">
        <v>91</v>
      </c>
      <c r="L1413" s="60">
        <v>100</v>
      </c>
      <c r="M1413" s="60">
        <v>14</v>
      </c>
      <c r="N1413" s="60">
        <v>71</v>
      </c>
      <c r="O1413" s="60">
        <v>29</v>
      </c>
      <c r="P1413" s="60">
        <v>48</v>
      </c>
      <c r="Q1413" s="60">
        <v>365</v>
      </c>
      <c r="R1413" s="59" t="s">
        <v>431</v>
      </c>
      <c r="S1413" s="61" t="s">
        <v>430</v>
      </c>
      <c r="T1413" s="50">
        <f t="shared" si="45"/>
        <v>3.3232847079918026</v>
      </c>
      <c r="U1413" s="51">
        <f t="shared" si="46"/>
        <v>0.18498233505859371</v>
      </c>
      <c r="V1413" s="44"/>
    </row>
    <row r="1414" spans="1:22" x14ac:dyDescent="0.25">
      <c r="A1414" s="59">
        <v>2016</v>
      </c>
      <c r="B1414" s="59" t="s">
        <v>427</v>
      </c>
      <c r="C1414" s="59" t="s">
        <v>228</v>
      </c>
      <c r="D1414" s="60">
        <v>8078</v>
      </c>
      <c r="E1414" s="60">
        <v>7657</v>
      </c>
      <c r="F1414" s="60">
        <v>417</v>
      </c>
      <c r="G1414" s="60">
        <v>144</v>
      </c>
      <c r="H1414" s="60">
        <v>7309</v>
      </c>
      <c r="I1414" s="60">
        <v>4</v>
      </c>
      <c r="J1414" s="60">
        <v>199</v>
      </c>
      <c r="K1414" s="60">
        <v>123</v>
      </c>
      <c r="L1414" s="60">
        <v>141</v>
      </c>
      <c r="M1414" s="60">
        <v>19</v>
      </c>
      <c r="N1414" s="60">
        <v>91</v>
      </c>
      <c r="O1414" s="60">
        <v>43</v>
      </c>
      <c r="P1414" s="60">
        <v>55</v>
      </c>
      <c r="Q1414" s="60">
        <v>366</v>
      </c>
      <c r="R1414" s="59" t="s">
        <v>431</v>
      </c>
      <c r="S1414" s="61" t="s">
        <v>430</v>
      </c>
      <c r="T1414" s="50">
        <f t="shared" si="45"/>
        <v>3.2822512136774957</v>
      </c>
      <c r="U1414" s="51">
        <f t="shared" si="46"/>
        <v>0.24978752298889162</v>
      </c>
      <c r="V1414" s="44"/>
    </row>
    <row r="1415" spans="1:22" x14ac:dyDescent="0.25">
      <c r="A1415" s="47">
        <v>2017</v>
      </c>
      <c r="B1415" s="47" t="s">
        <v>427</v>
      </c>
      <c r="C1415" s="47" t="s">
        <v>228</v>
      </c>
      <c r="D1415" s="55">
        <v>8731</v>
      </c>
      <c r="E1415" s="55">
        <v>8297</v>
      </c>
      <c r="F1415" s="55">
        <v>431</v>
      </c>
      <c r="G1415" s="55">
        <v>147</v>
      </c>
      <c r="H1415" s="55">
        <v>7923</v>
      </c>
      <c r="I1415" s="55">
        <v>5</v>
      </c>
      <c r="J1415" s="55">
        <v>222</v>
      </c>
      <c r="K1415" s="55">
        <v>134</v>
      </c>
      <c r="L1415" s="55">
        <v>143</v>
      </c>
      <c r="M1415" s="55">
        <v>17</v>
      </c>
      <c r="N1415" s="55">
        <v>94</v>
      </c>
      <c r="O1415" s="55">
        <v>44</v>
      </c>
      <c r="P1415" s="55">
        <v>58</v>
      </c>
      <c r="Q1415" s="55">
        <v>365</v>
      </c>
      <c r="R1415" s="47" t="s">
        <v>431</v>
      </c>
      <c r="S1415" s="56" t="s">
        <v>430</v>
      </c>
      <c r="T1415" s="50">
        <f t="shared" si="45"/>
        <v>3.2289342894377531</v>
      </c>
      <c r="U1415" s="51">
        <f t="shared" si="46"/>
        <v>0.25397989887145</v>
      </c>
      <c r="V1415" s="44"/>
    </row>
    <row r="1416" spans="1:22" x14ac:dyDescent="0.25">
      <c r="A1416" s="47">
        <v>2018</v>
      </c>
      <c r="B1416" s="47" t="s">
        <v>427</v>
      </c>
      <c r="C1416" s="47" t="s">
        <v>228</v>
      </c>
      <c r="D1416" s="55">
        <v>9052</v>
      </c>
      <c r="E1416" s="55">
        <v>8597</v>
      </c>
      <c r="F1416" s="55">
        <v>451</v>
      </c>
      <c r="G1416" s="55">
        <v>152</v>
      </c>
      <c r="H1416" s="55">
        <v>8214</v>
      </c>
      <c r="I1416" s="55">
        <v>4</v>
      </c>
      <c r="J1416" s="55">
        <v>225</v>
      </c>
      <c r="K1416" s="55">
        <v>140</v>
      </c>
      <c r="L1416" s="55">
        <v>145</v>
      </c>
      <c r="M1416" s="55">
        <v>19</v>
      </c>
      <c r="N1416" s="55">
        <v>93</v>
      </c>
      <c r="O1416" s="55">
        <v>55</v>
      </c>
      <c r="P1416" s="55">
        <v>57</v>
      </c>
      <c r="Q1416" s="55">
        <v>365</v>
      </c>
      <c r="R1416" s="47" t="s">
        <v>431</v>
      </c>
      <c r="S1416" s="56" t="s">
        <v>430</v>
      </c>
      <c r="T1416" s="50">
        <f t="shared" si="45"/>
        <v>3.1666281506023575</v>
      </c>
      <c r="U1416" s="51">
        <f t="shared" si="46"/>
        <v>0.26063724650570352</v>
      </c>
      <c r="V1416" s="44"/>
    </row>
    <row r="1417" spans="1:22" x14ac:dyDescent="0.25">
      <c r="A1417" s="47">
        <v>2019</v>
      </c>
      <c r="B1417" s="47" t="s">
        <v>427</v>
      </c>
      <c r="C1417" s="47" t="s">
        <v>228</v>
      </c>
      <c r="D1417" s="55">
        <v>9160</v>
      </c>
      <c r="E1417" s="55">
        <v>8698</v>
      </c>
      <c r="F1417" s="55">
        <v>446</v>
      </c>
      <c r="G1417" s="55">
        <v>172</v>
      </c>
      <c r="H1417" s="55">
        <v>8296</v>
      </c>
      <c r="I1417" s="55">
        <v>5</v>
      </c>
      <c r="J1417" s="55">
        <v>225</v>
      </c>
      <c r="K1417" s="55">
        <v>144</v>
      </c>
      <c r="L1417" s="55">
        <v>134</v>
      </c>
      <c r="M1417" s="55">
        <v>19</v>
      </c>
      <c r="N1417" s="55">
        <v>97</v>
      </c>
      <c r="O1417" s="55">
        <v>52</v>
      </c>
      <c r="P1417" s="55">
        <v>58</v>
      </c>
      <c r="Q1417" s="55">
        <v>311</v>
      </c>
      <c r="R1417" s="47" t="s">
        <v>431</v>
      </c>
      <c r="S1417" s="56" t="s">
        <v>430</v>
      </c>
      <c r="T1417" s="50">
        <f t="shared" si="45"/>
        <v>3.1665105681141394</v>
      </c>
      <c r="U1417" s="51">
        <f t="shared" si="46"/>
        <v>0.25773812769165039</v>
      </c>
      <c r="V1417" s="44"/>
    </row>
    <row r="1418" spans="1:22" x14ac:dyDescent="0.25">
      <c r="A1418" s="59">
        <v>2020</v>
      </c>
      <c r="B1418" s="59" t="s">
        <v>427</v>
      </c>
      <c r="C1418" s="59" t="s">
        <v>228</v>
      </c>
      <c r="D1418" s="60">
        <v>4803</v>
      </c>
      <c r="E1418" s="60">
        <v>4683</v>
      </c>
      <c r="F1418" s="60">
        <v>114</v>
      </c>
      <c r="G1418" s="60">
        <v>675</v>
      </c>
      <c r="H1418" s="60">
        <v>3867</v>
      </c>
      <c r="I1418" s="60">
        <v>25</v>
      </c>
      <c r="J1418" s="60">
        <v>117</v>
      </c>
      <c r="K1418" s="60">
        <v>58</v>
      </c>
      <c r="L1418" s="60">
        <v>10</v>
      </c>
      <c r="M1418" s="60">
        <v>0</v>
      </c>
      <c r="N1418" s="60">
        <v>37</v>
      </c>
      <c r="O1418" s="60">
        <v>8</v>
      </c>
      <c r="P1418" s="60">
        <v>26</v>
      </c>
      <c r="Q1418" s="60">
        <v>345</v>
      </c>
      <c r="R1418" s="59" t="s">
        <v>431</v>
      </c>
      <c r="S1418" s="61" t="s">
        <v>430</v>
      </c>
      <c r="T1418" s="50">
        <f t="shared" si="45"/>
        <v>2.8912055145533739</v>
      </c>
      <c r="U1418" s="51">
        <f t="shared" si="46"/>
        <v>6.0151530730282947E-2</v>
      </c>
      <c r="V1418" s="44"/>
    </row>
    <row r="1419" spans="1:22" x14ac:dyDescent="0.25">
      <c r="A1419" s="59">
        <v>2021</v>
      </c>
      <c r="B1419" s="59" t="s">
        <v>427</v>
      </c>
      <c r="C1419" s="59" t="s">
        <v>228</v>
      </c>
      <c r="D1419" s="60">
        <v>7359</v>
      </c>
      <c r="E1419" s="60">
        <v>7082</v>
      </c>
      <c r="F1419" s="60">
        <v>271</v>
      </c>
      <c r="G1419" s="60">
        <v>226</v>
      </c>
      <c r="H1419" s="60">
        <v>6354</v>
      </c>
      <c r="I1419" s="60">
        <v>25</v>
      </c>
      <c r="J1419" s="60">
        <v>477</v>
      </c>
      <c r="K1419" s="60">
        <v>58</v>
      </c>
      <c r="L1419" s="60">
        <v>51</v>
      </c>
      <c r="M1419" s="60">
        <v>10</v>
      </c>
      <c r="N1419" s="60">
        <v>88</v>
      </c>
      <c r="O1419" s="60">
        <v>63</v>
      </c>
      <c r="P1419" s="60">
        <v>43</v>
      </c>
      <c r="Q1419" s="60">
        <v>365</v>
      </c>
      <c r="R1419" s="59" t="s">
        <v>431</v>
      </c>
      <c r="S1419" s="61" t="s">
        <v>430</v>
      </c>
      <c r="T1419" s="50">
        <f t="shared" si="45"/>
        <v>3.5049005850332748</v>
      </c>
      <c r="U1419" s="51">
        <f t="shared" si="46"/>
        <v>0.17334362068428316</v>
      </c>
      <c r="V1419" s="44"/>
    </row>
    <row r="1420" spans="1:22" x14ac:dyDescent="0.25">
      <c r="A1420" s="59">
        <v>2022</v>
      </c>
      <c r="B1420" s="59" t="s">
        <v>427</v>
      </c>
      <c r="C1420" s="59" t="s">
        <v>228</v>
      </c>
      <c r="D1420" s="60">
        <v>8707</v>
      </c>
      <c r="E1420" s="60">
        <v>8387</v>
      </c>
      <c r="F1420" s="60">
        <v>314</v>
      </c>
      <c r="G1420" s="60">
        <v>197</v>
      </c>
      <c r="H1420" s="60">
        <v>7579</v>
      </c>
      <c r="I1420" s="60">
        <v>30</v>
      </c>
      <c r="J1420" s="60">
        <v>581</v>
      </c>
      <c r="K1420" s="60">
        <v>58</v>
      </c>
      <c r="L1420" s="60">
        <v>63</v>
      </c>
      <c r="M1420" s="60">
        <v>12</v>
      </c>
      <c r="N1420" s="60">
        <v>102</v>
      </c>
      <c r="O1420" s="60">
        <v>80</v>
      </c>
      <c r="P1420" s="60">
        <v>47</v>
      </c>
      <c r="Q1420" s="60">
        <v>365</v>
      </c>
      <c r="R1420" s="59" t="s">
        <v>431</v>
      </c>
      <c r="S1420" s="61" t="s">
        <v>430</v>
      </c>
      <c r="T1420" s="50">
        <f t="shared" si="45"/>
        <v>3.5514860762338785</v>
      </c>
      <c r="U1420" s="51">
        <f t="shared" si="46"/>
        <v>0.2035179095985824</v>
      </c>
      <c r="V1420" s="44"/>
    </row>
    <row r="1421" spans="1:22" ht="13.8" thickBot="1" x14ac:dyDescent="0.3">
      <c r="A1421" s="66">
        <v>2023</v>
      </c>
      <c r="B1421" s="66" t="s">
        <v>427</v>
      </c>
      <c r="C1421" s="66" t="s">
        <v>228</v>
      </c>
      <c r="D1421" s="67">
        <v>8992</v>
      </c>
      <c r="E1421" s="67">
        <v>8659</v>
      </c>
      <c r="F1421" s="67">
        <v>326</v>
      </c>
      <c r="G1421" s="67">
        <v>201</v>
      </c>
      <c r="H1421" s="67">
        <v>7832</v>
      </c>
      <c r="I1421" s="67">
        <v>29</v>
      </c>
      <c r="J1421" s="67">
        <v>597</v>
      </c>
      <c r="K1421" s="67">
        <v>64</v>
      </c>
      <c r="L1421" s="67">
        <v>75</v>
      </c>
      <c r="M1421" s="67">
        <v>11</v>
      </c>
      <c r="N1421" s="67">
        <v>106</v>
      </c>
      <c r="O1421" s="67">
        <v>70</v>
      </c>
      <c r="P1421" s="67">
        <v>47</v>
      </c>
      <c r="Q1421" s="67">
        <v>364</v>
      </c>
      <c r="R1421" s="66" t="s">
        <v>431</v>
      </c>
      <c r="S1421" s="68" t="s">
        <v>430</v>
      </c>
      <c r="T1421" s="50">
        <f t="shared" si="45"/>
        <v>3.5901149071067389</v>
      </c>
      <c r="U1421" s="51">
        <f t="shared" si="46"/>
        <v>0.21359388639831545</v>
      </c>
      <c r="V1421" s="44"/>
    </row>
    <row r="1422" spans="1:22" x14ac:dyDescent="0.25">
      <c r="A1422" s="46">
        <v>2006</v>
      </c>
      <c r="B1422" s="46" t="s">
        <v>432</v>
      </c>
      <c r="C1422" s="46" t="s">
        <v>228</v>
      </c>
      <c r="D1422" s="48">
        <v>24352</v>
      </c>
      <c r="E1422" s="48">
        <v>23498</v>
      </c>
      <c r="F1422" s="48">
        <v>854</v>
      </c>
      <c r="G1422" s="48">
        <v>522</v>
      </c>
      <c r="H1422" s="48">
        <v>22689</v>
      </c>
      <c r="I1422" s="48">
        <v>6</v>
      </c>
      <c r="J1422" s="48">
        <v>280</v>
      </c>
      <c r="K1422" s="48">
        <v>380</v>
      </c>
      <c r="L1422" s="48">
        <v>326</v>
      </c>
      <c r="M1422" s="48">
        <v>24</v>
      </c>
      <c r="N1422" s="48">
        <v>31</v>
      </c>
      <c r="O1422" s="48">
        <v>92</v>
      </c>
      <c r="P1422" s="48">
        <v>41</v>
      </c>
      <c r="Q1422" s="48">
        <v>214</v>
      </c>
      <c r="R1422" s="46" t="s">
        <v>433</v>
      </c>
      <c r="S1422" s="49" t="s">
        <v>434</v>
      </c>
      <c r="T1422" s="50">
        <f t="shared" si="45"/>
        <v>2.3676858989183396</v>
      </c>
      <c r="U1422" s="51">
        <f t="shared" si="46"/>
        <v>0.36901568577591776</v>
      </c>
      <c r="V1422" s="52">
        <f>IF(SLOPE(U1422:U1439,A1422:A1439)&gt;0,SLOPE(U1422:U1439,A1422:A1439),0)</f>
        <v>0</v>
      </c>
    </row>
    <row r="1423" spans="1:22" x14ac:dyDescent="0.25">
      <c r="A1423" s="47">
        <v>2007</v>
      </c>
      <c r="B1423" s="47" t="s">
        <v>432</v>
      </c>
      <c r="C1423" s="47" t="s">
        <v>228</v>
      </c>
      <c r="D1423" s="55">
        <v>24314</v>
      </c>
      <c r="E1423" s="55">
        <v>23618</v>
      </c>
      <c r="F1423" s="55">
        <v>696</v>
      </c>
      <c r="G1423" s="55">
        <v>551</v>
      </c>
      <c r="H1423" s="55">
        <v>22771</v>
      </c>
      <c r="I1423" s="55">
        <v>7</v>
      </c>
      <c r="J1423" s="55">
        <v>289</v>
      </c>
      <c r="K1423" s="55">
        <v>366</v>
      </c>
      <c r="L1423" s="55">
        <v>205</v>
      </c>
      <c r="M1423" s="55">
        <v>19</v>
      </c>
      <c r="N1423" s="55">
        <v>35</v>
      </c>
      <c r="O1423" s="55">
        <v>71</v>
      </c>
      <c r="P1423" s="55">
        <v>42</v>
      </c>
      <c r="Q1423" s="55">
        <v>365</v>
      </c>
      <c r="R1423" s="47" t="s">
        <v>433</v>
      </c>
      <c r="S1423" s="56" t="s">
        <v>434</v>
      </c>
      <c r="T1423" s="50">
        <f t="shared" si="45"/>
        <v>2.1726646002407728</v>
      </c>
      <c r="U1423" s="51">
        <f t="shared" si="46"/>
        <v>0.27597185752258296</v>
      </c>
      <c r="V1423" s="44"/>
    </row>
    <row r="1424" spans="1:22" x14ac:dyDescent="0.25">
      <c r="A1424" s="47">
        <v>2008</v>
      </c>
      <c r="B1424" s="47" t="s">
        <v>432</v>
      </c>
      <c r="C1424" s="47" t="s">
        <v>228</v>
      </c>
      <c r="D1424" s="55">
        <v>24160</v>
      </c>
      <c r="E1424" s="55">
        <v>23486</v>
      </c>
      <c r="F1424" s="55">
        <v>675</v>
      </c>
      <c r="G1424" s="55">
        <v>550</v>
      </c>
      <c r="H1424" s="55">
        <v>22639</v>
      </c>
      <c r="I1424" s="55">
        <v>6</v>
      </c>
      <c r="J1424" s="55">
        <v>289</v>
      </c>
      <c r="K1424" s="55">
        <v>349</v>
      </c>
      <c r="L1424" s="55">
        <v>201</v>
      </c>
      <c r="M1424" s="55">
        <v>19</v>
      </c>
      <c r="N1424" s="55">
        <v>34</v>
      </c>
      <c r="O1424" s="55">
        <v>72</v>
      </c>
      <c r="P1424" s="55">
        <v>42</v>
      </c>
      <c r="Q1424" s="55">
        <v>366</v>
      </c>
      <c r="R1424" s="47" t="s">
        <v>433</v>
      </c>
      <c r="S1424" s="56" t="s">
        <v>434</v>
      </c>
      <c r="T1424" s="50">
        <f t="shared" si="45"/>
        <v>2.1910521285445603</v>
      </c>
      <c r="U1424" s="51">
        <f t="shared" si="46"/>
        <v>0.26991023408508297</v>
      </c>
      <c r="V1424" s="44"/>
    </row>
    <row r="1425" spans="1:22" x14ac:dyDescent="0.25">
      <c r="A1425" s="59">
        <v>2009</v>
      </c>
      <c r="B1425" s="59" t="s">
        <v>432</v>
      </c>
      <c r="C1425" s="59" t="s">
        <v>228</v>
      </c>
      <c r="D1425" s="60">
        <v>24684</v>
      </c>
      <c r="E1425" s="60">
        <v>23975</v>
      </c>
      <c r="F1425" s="60">
        <v>709</v>
      </c>
      <c r="G1425" s="60">
        <v>516</v>
      </c>
      <c r="H1425" s="60">
        <v>23183</v>
      </c>
      <c r="I1425" s="60">
        <v>4</v>
      </c>
      <c r="J1425" s="60">
        <v>272</v>
      </c>
      <c r="K1425" s="60">
        <v>436</v>
      </c>
      <c r="L1425" s="60">
        <v>172</v>
      </c>
      <c r="M1425" s="60">
        <v>35</v>
      </c>
      <c r="N1425" s="60">
        <v>18</v>
      </c>
      <c r="O1425" s="60">
        <v>48</v>
      </c>
      <c r="P1425" s="60">
        <v>42</v>
      </c>
      <c r="Q1425" s="60">
        <v>365</v>
      </c>
      <c r="R1425" s="59" t="s">
        <v>433</v>
      </c>
      <c r="S1425" s="61" t="s">
        <v>434</v>
      </c>
      <c r="T1425" s="50">
        <f t="shared" si="45"/>
        <v>1.9497009432299011</v>
      </c>
      <c r="U1425" s="51">
        <f t="shared" si="46"/>
        <v>0.25227667929687497</v>
      </c>
      <c r="V1425" s="44"/>
    </row>
    <row r="1426" spans="1:22" x14ac:dyDescent="0.25">
      <c r="A1426" s="47">
        <v>2010</v>
      </c>
      <c r="B1426" s="47" t="s">
        <v>432</v>
      </c>
      <c r="C1426" s="47" t="s">
        <v>228</v>
      </c>
      <c r="D1426" s="55">
        <v>24977</v>
      </c>
      <c r="E1426" s="55">
        <v>24252</v>
      </c>
      <c r="F1426" s="55">
        <v>725</v>
      </c>
      <c r="G1426" s="55">
        <v>539</v>
      </c>
      <c r="H1426" s="55">
        <v>23434</v>
      </c>
      <c r="I1426" s="55">
        <v>3</v>
      </c>
      <c r="J1426" s="55">
        <v>277</v>
      </c>
      <c r="K1426" s="55">
        <v>472</v>
      </c>
      <c r="L1426" s="55">
        <v>163</v>
      </c>
      <c r="M1426" s="55">
        <v>40</v>
      </c>
      <c r="N1426" s="55">
        <v>13</v>
      </c>
      <c r="O1426" s="55">
        <v>37</v>
      </c>
      <c r="P1426" s="55">
        <v>43</v>
      </c>
      <c r="Q1426" s="55">
        <v>365</v>
      </c>
      <c r="R1426" s="47" t="s">
        <v>433</v>
      </c>
      <c r="S1426" s="56" t="s">
        <v>434</v>
      </c>
      <c r="T1426" s="50">
        <f t="shared" si="45"/>
        <v>1.866542919921875</v>
      </c>
      <c r="U1426" s="51">
        <f t="shared" si="46"/>
        <v>0.24696696009216307</v>
      </c>
      <c r="V1426" s="44"/>
    </row>
    <row r="1427" spans="1:22" x14ac:dyDescent="0.25">
      <c r="A1427" s="47">
        <v>2011</v>
      </c>
      <c r="B1427" s="47" t="s">
        <v>432</v>
      </c>
      <c r="C1427" s="47" t="s">
        <v>228</v>
      </c>
      <c r="D1427" s="55">
        <v>25050</v>
      </c>
      <c r="E1427" s="55">
        <v>24298</v>
      </c>
      <c r="F1427" s="55">
        <v>714</v>
      </c>
      <c r="G1427" s="55">
        <v>603</v>
      </c>
      <c r="H1427" s="55">
        <v>23427</v>
      </c>
      <c r="I1427" s="55">
        <v>3</v>
      </c>
      <c r="J1427" s="55">
        <v>266</v>
      </c>
      <c r="K1427" s="55">
        <v>459</v>
      </c>
      <c r="L1427" s="55">
        <v>160</v>
      </c>
      <c r="M1427" s="55">
        <v>44</v>
      </c>
      <c r="N1427" s="55">
        <v>14</v>
      </c>
      <c r="O1427" s="55">
        <v>36</v>
      </c>
      <c r="P1427" s="55">
        <v>49</v>
      </c>
      <c r="Q1427" s="55">
        <v>365</v>
      </c>
      <c r="R1427" s="47" t="s">
        <v>433</v>
      </c>
      <c r="S1427" s="56" t="s">
        <v>434</v>
      </c>
      <c r="T1427" s="50">
        <f t="shared" si="45"/>
        <v>1.902903040903313</v>
      </c>
      <c r="U1427" s="51">
        <f t="shared" si="46"/>
        <v>0.24795778074490621</v>
      </c>
      <c r="V1427" s="44"/>
    </row>
    <row r="1428" spans="1:22" x14ac:dyDescent="0.25">
      <c r="A1428" s="47">
        <v>2012</v>
      </c>
      <c r="B1428" s="47" t="s">
        <v>432</v>
      </c>
      <c r="C1428" s="47" t="s">
        <v>228</v>
      </c>
      <c r="D1428" s="55">
        <v>24813</v>
      </c>
      <c r="E1428" s="55">
        <v>24020</v>
      </c>
      <c r="F1428" s="55">
        <v>701</v>
      </c>
      <c r="G1428" s="55">
        <v>596</v>
      </c>
      <c r="H1428" s="55">
        <v>23160</v>
      </c>
      <c r="I1428" s="55">
        <v>3</v>
      </c>
      <c r="J1428" s="55">
        <v>261</v>
      </c>
      <c r="K1428" s="55">
        <v>412</v>
      </c>
      <c r="L1428" s="55">
        <v>166</v>
      </c>
      <c r="M1428" s="55">
        <v>42</v>
      </c>
      <c r="N1428" s="55">
        <v>13</v>
      </c>
      <c r="O1428" s="55">
        <v>69</v>
      </c>
      <c r="P1428" s="55">
        <v>57</v>
      </c>
      <c r="Q1428" s="55">
        <v>366</v>
      </c>
      <c r="R1428" s="47" t="s">
        <v>433</v>
      </c>
      <c r="S1428" s="56" t="s">
        <v>434</v>
      </c>
      <c r="T1428" s="50">
        <f t="shared" si="45"/>
        <v>1.9712237879217862</v>
      </c>
      <c r="U1428" s="51">
        <f t="shared" si="46"/>
        <v>0.25218358724830392</v>
      </c>
      <c r="V1428" s="44"/>
    </row>
    <row r="1429" spans="1:22" x14ac:dyDescent="0.25">
      <c r="A1429" s="59">
        <v>2013</v>
      </c>
      <c r="B1429" s="59" t="s">
        <v>432</v>
      </c>
      <c r="C1429" s="59" t="s">
        <v>228</v>
      </c>
      <c r="D1429" s="60">
        <v>24041</v>
      </c>
      <c r="E1429" s="60">
        <v>23260</v>
      </c>
      <c r="F1429" s="60">
        <v>686</v>
      </c>
      <c r="G1429" s="60">
        <v>579</v>
      </c>
      <c r="H1429" s="60">
        <v>22434</v>
      </c>
      <c r="I1429" s="60">
        <v>3</v>
      </c>
      <c r="J1429" s="60">
        <v>245</v>
      </c>
      <c r="K1429" s="60">
        <v>401</v>
      </c>
      <c r="L1429" s="60">
        <v>171</v>
      </c>
      <c r="M1429" s="60">
        <v>40</v>
      </c>
      <c r="N1429" s="60">
        <v>13</v>
      </c>
      <c r="O1429" s="60">
        <v>61</v>
      </c>
      <c r="P1429" s="60">
        <v>62</v>
      </c>
      <c r="Q1429" s="60">
        <v>365</v>
      </c>
      <c r="R1429" s="59" t="s">
        <v>433</v>
      </c>
      <c r="S1429" s="61" t="s">
        <v>434</v>
      </c>
      <c r="T1429" s="50">
        <f t="shared" si="45"/>
        <v>1.9956076734893173</v>
      </c>
      <c r="U1429" s="51">
        <f t="shared" si="46"/>
        <v>0.24984010268249507</v>
      </c>
      <c r="V1429" s="44"/>
    </row>
    <row r="1430" spans="1:22" x14ac:dyDescent="0.25">
      <c r="A1430" s="47">
        <v>2014</v>
      </c>
      <c r="B1430" s="47" t="s">
        <v>432</v>
      </c>
      <c r="C1430" s="47" t="s">
        <v>228</v>
      </c>
      <c r="D1430" s="55">
        <v>23999</v>
      </c>
      <c r="E1430" s="55">
        <v>23191</v>
      </c>
      <c r="F1430" s="55">
        <v>679</v>
      </c>
      <c r="G1430" s="55">
        <v>586</v>
      </c>
      <c r="H1430" s="55">
        <v>22362</v>
      </c>
      <c r="I1430" s="55">
        <v>3</v>
      </c>
      <c r="J1430" s="55">
        <v>240</v>
      </c>
      <c r="K1430" s="55">
        <v>399</v>
      </c>
      <c r="L1430" s="55">
        <v>166</v>
      </c>
      <c r="M1430" s="55">
        <v>40</v>
      </c>
      <c r="N1430" s="55">
        <v>18</v>
      </c>
      <c r="O1430" s="55">
        <v>56</v>
      </c>
      <c r="P1430" s="55">
        <v>57</v>
      </c>
      <c r="Q1430" s="55">
        <v>365</v>
      </c>
      <c r="R1430" s="47" t="s">
        <v>433</v>
      </c>
      <c r="S1430" s="56" t="s">
        <v>434</v>
      </c>
      <c r="T1430" s="50">
        <f t="shared" si="45"/>
        <v>2.0181496693494569</v>
      </c>
      <c r="U1430" s="51">
        <f t="shared" si="46"/>
        <v>0.25008406165161129</v>
      </c>
      <c r="V1430" s="44"/>
    </row>
    <row r="1431" spans="1:22" x14ac:dyDescent="0.25">
      <c r="A1431" s="47">
        <v>2015</v>
      </c>
      <c r="B1431" s="47" t="s">
        <v>432</v>
      </c>
      <c r="C1431" s="47" t="s">
        <v>228</v>
      </c>
      <c r="D1431" s="55">
        <v>24756</v>
      </c>
      <c r="E1431" s="55">
        <v>23965</v>
      </c>
      <c r="F1431" s="55">
        <v>699</v>
      </c>
      <c r="G1431" s="55">
        <v>610</v>
      </c>
      <c r="H1431" s="55">
        <v>23102</v>
      </c>
      <c r="I1431" s="55">
        <v>3</v>
      </c>
      <c r="J1431" s="55">
        <v>250</v>
      </c>
      <c r="K1431" s="55">
        <v>409</v>
      </c>
      <c r="L1431" s="55">
        <v>166</v>
      </c>
      <c r="M1431" s="55">
        <v>43</v>
      </c>
      <c r="N1431" s="55">
        <v>23</v>
      </c>
      <c r="O1431" s="55">
        <v>58</v>
      </c>
      <c r="P1431" s="55">
        <v>56</v>
      </c>
      <c r="Q1431" s="55">
        <v>365</v>
      </c>
      <c r="R1431" s="47" t="s">
        <v>433</v>
      </c>
      <c r="S1431" s="56" t="s">
        <v>434</v>
      </c>
      <c r="T1431" s="50">
        <f t="shared" si="45"/>
        <v>2.0436448798227373</v>
      </c>
      <c r="U1431" s="51">
        <f t="shared" si="46"/>
        <v>0.26070266820678706</v>
      </c>
      <c r="V1431" s="44"/>
    </row>
    <row r="1432" spans="1:22" x14ac:dyDescent="0.25">
      <c r="A1432" s="47">
        <v>2016</v>
      </c>
      <c r="B1432" s="47" t="s">
        <v>432</v>
      </c>
      <c r="C1432" s="47" t="s">
        <v>228</v>
      </c>
      <c r="D1432" s="55">
        <v>25118</v>
      </c>
      <c r="E1432" s="55">
        <v>24284</v>
      </c>
      <c r="F1432" s="55">
        <v>701</v>
      </c>
      <c r="G1432" s="55">
        <v>617</v>
      </c>
      <c r="H1432" s="55">
        <v>23409</v>
      </c>
      <c r="I1432" s="55">
        <v>3</v>
      </c>
      <c r="J1432" s="55">
        <v>254</v>
      </c>
      <c r="K1432" s="55">
        <v>414</v>
      </c>
      <c r="L1432" s="55">
        <v>164</v>
      </c>
      <c r="M1432" s="55">
        <v>38</v>
      </c>
      <c r="N1432" s="55">
        <v>23</v>
      </c>
      <c r="O1432" s="55">
        <v>62</v>
      </c>
      <c r="P1432" s="55">
        <v>55</v>
      </c>
      <c r="Q1432" s="55">
        <v>366</v>
      </c>
      <c r="R1432" s="47" t="s">
        <v>433</v>
      </c>
      <c r="S1432" s="56" t="s">
        <v>434</v>
      </c>
      <c r="T1432" s="50">
        <f t="shared" si="45"/>
        <v>2.0055684332092545</v>
      </c>
      <c r="U1432" s="51">
        <f t="shared" si="46"/>
        <v>0.25657738358154297</v>
      </c>
      <c r="V1432" s="44"/>
    </row>
    <row r="1433" spans="1:22" x14ac:dyDescent="0.25">
      <c r="A1433" s="47">
        <v>2017</v>
      </c>
      <c r="B1433" s="47" t="s">
        <v>432</v>
      </c>
      <c r="C1433" s="47" t="s">
        <v>228</v>
      </c>
      <c r="D1433" s="55">
        <v>24877</v>
      </c>
      <c r="E1433" s="55">
        <v>24074</v>
      </c>
      <c r="F1433" s="55">
        <v>708</v>
      </c>
      <c r="G1433" s="55">
        <v>620</v>
      </c>
      <c r="H1433" s="55">
        <v>23186</v>
      </c>
      <c r="I1433" s="55">
        <v>4</v>
      </c>
      <c r="J1433" s="55">
        <v>264</v>
      </c>
      <c r="K1433" s="55">
        <v>421</v>
      </c>
      <c r="L1433" s="55">
        <v>165</v>
      </c>
      <c r="M1433" s="55">
        <v>39</v>
      </c>
      <c r="N1433" s="55">
        <v>23</v>
      </c>
      <c r="O1433" s="55">
        <v>60</v>
      </c>
      <c r="P1433" s="55">
        <v>53</v>
      </c>
      <c r="Q1433" s="55">
        <v>362</v>
      </c>
      <c r="R1433" s="47" t="s">
        <v>433</v>
      </c>
      <c r="S1433" s="56" t="s">
        <v>434</v>
      </c>
      <c r="T1433" s="50">
        <f t="shared" si="45"/>
        <v>2.0014274036816952</v>
      </c>
      <c r="U1433" s="51">
        <f t="shared" si="46"/>
        <v>0.25860443482971185</v>
      </c>
      <c r="V1433" s="44"/>
    </row>
    <row r="1434" spans="1:22" x14ac:dyDescent="0.25">
      <c r="A1434" s="47">
        <v>2018</v>
      </c>
      <c r="B1434" s="47" t="s">
        <v>432</v>
      </c>
      <c r="C1434" s="47" t="s">
        <v>228</v>
      </c>
      <c r="D1434" s="55">
        <v>25209</v>
      </c>
      <c r="E1434" s="55">
        <v>24437</v>
      </c>
      <c r="F1434" s="55">
        <v>686</v>
      </c>
      <c r="G1434" s="55">
        <v>645</v>
      </c>
      <c r="H1434" s="55">
        <v>23544</v>
      </c>
      <c r="I1434" s="55">
        <v>3</v>
      </c>
      <c r="J1434" s="55">
        <v>245</v>
      </c>
      <c r="K1434" s="55">
        <v>398</v>
      </c>
      <c r="L1434" s="55">
        <v>163</v>
      </c>
      <c r="M1434" s="55">
        <v>37</v>
      </c>
      <c r="N1434" s="55">
        <v>22</v>
      </c>
      <c r="O1434" s="55">
        <v>66</v>
      </c>
      <c r="P1434" s="55">
        <v>56</v>
      </c>
      <c r="Q1434" s="55">
        <v>365</v>
      </c>
      <c r="R1434" s="47" t="s">
        <v>433</v>
      </c>
      <c r="S1434" s="56" t="s">
        <v>434</v>
      </c>
      <c r="T1434" s="50">
        <f t="shared" si="45"/>
        <v>2.0188671145425245</v>
      </c>
      <c r="U1434" s="51">
        <f t="shared" si="46"/>
        <v>0.25275206840515135</v>
      </c>
      <c r="V1434" s="44"/>
    </row>
    <row r="1435" spans="1:22" x14ac:dyDescent="0.25">
      <c r="A1435" s="47">
        <v>2019</v>
      </c>
      <c r="B1435" s="47" t="s">
        <v>432</v>
      </c>
      <c r="C1435" s="47" t="s">
        <v>228</v>
      </c>
      <c r="D1435" s="55">
        <v>25499</v>
      </c>
      <c r="E1435" s="55">
        <v>24693</v>
      </c>
      <c r="F1435" s="55">
        <v>717</v>
      </c>
      <c r="G1435" s="55">
        <v>717</v>
      </c>
      <c r="H1435" s="55">
        <v>23716</v>
      </c>
      <c r="I1435" s="55">
        <v>4</v>
      </c>
      <c r="J1435" s="55">
        <v>256</v>
      </c>
      <c r="K1435" s="55">
        <v>413</v>
      </c>
      <c r="L1435" s="55">
        <v>172</v>
      </c>
      <c r="M1435" s="55">
        <v>37</v>
      </c>
      <c r="N1435" s="55">
        <v>26</v>
      </c>
      <c r="O1435" s="55">
        <v>69</v>
      </c>
      <c r="P1435" s="55">
        <v>54</v>
      </c>
      <c r="Q1435" s="55">
        <v>259</v>
      </c>
      <c r="R1435" s="47" t="s">
        <v>433</v>
      </c>
      <c r="S1435" s="56" t="s">
        <v>434</v>
      </c>
      <c r="T1435" s="50">
        <f t="shared" si="45"/>
        <v>2.0377172068405685</v>
      </c>
      <c r="U1435" s="51">
        <f t="shared" si="46"/>
        <v>0.26664039080810548</v>
      </c>
      <c r="V1435" s="44"/>
    </row>
    <row r="1436" spans="1:22" x14ac:dyDescent="0.25">
      <c r="A1436" s="59">
        <v>2020</v>
      </c>
      <c r="B1436" s="59" t="s">
        <v>432</v>
      </c>
      <c r="C1436" s="59" t="s">
        <v>228</v>
      </c>
      <c r="D1436" s="60">
        <v>18152</v>
      </c>
      <c r="E1436" s="60">
        <v>17605</v>
      </c>
      <c r="F1436" s="60">
        <v>524</v>
      </c>
      <c r="G1436" s="60">
        <v>542</v>
      </c>
      <c r="H1436" s="60">
        <v>14641</v>
      </c>
      <c r="I1436" s="60">
        <v>74</v>
      </c>
      <c r="J1436" s="60">
        <v>2349</v>
      </c>
      <c r="K1436" s="60">
        <v>155</v>
      </c>
      <c r="L1436" s="60">
        <v>173</v>
      </c>
      <c r="M1436" s="60">
        <v>5</v>
      </c>
      <c r="N1436" s="60">
        <v>60</v>
      </c>
      <c r="O1436" s="60">
        <v>131</v>
      </c>
      <c r="P1436" s="60">
        <v>58</v>
      </c>
      <c r="Q1436" s="60">
        <v>352</v>
      </c>
      <c r="R1436" s="59" t="s">
        <v>433</v>
      </c>
      <c r="S1436" s="61" t="s">
        <v>434</v>
      </c>
      <c r="T1436" s="50">
        <f t="shared" si="45"/>
        <v>2.6879249281555637</v>
      </c>
      <c r="U1436" s="51">
        <f t="shared" si="46"/>
        <v>0.25704626087951654</v>
      </c>
      <c r="V1436" s="44"/>
    </row>
    <row r="1437" spans="1:22" x14ac:dyDescent="0.25">
      <c r="A1437" s="59">
        <v>2021</v>
      </c>
      <c r="B1437" s="59" t="s">
        <v>432</v>
      </c>
      <c r="C1437" s="59" t="s">
        <v>228</v>
      </c>
      <c r="D1437" s="60">
        <v>21928</v>
      </c>
      <c r="E1437" s="60">
        <v>21315</v>
      </c>
      <c r="F1437" s="60">
        <v>590</v>
      </c>
      <c r="G1437" s="60">
        <v>655</v>
      </c>
      <c r="H1437" s="60">
        <v>17648</v>
      </c>
      <c r="I1437" s="60">
        <v>84</v>
      </c>
      <c r="J1437" s="60">
        <v>2928</v>
      </c>
      <c r="K1437" s="60">
        <v>179</v>
      </c>
      <c r="L1437" s="60">
        <v>188</v>
      </c>
      <c r="M1437" s="60">
        <v>5</v>
      </c>
      <c r="N1437" s="60">
        <v>62</v>
      </c>
      <c r="O1437" s="60">
        <v>156</v>
      </c>
      <c r="P1437" s="60">
        <v>53</v>
      </c>
      <c r="Q1437" s="60">
        <v>365</v>
      </c>
      <c r="R1437" s="59" t="s">
        <v>433</v>
      </c>
      <c r="S1437" s="61" t="s">
        <v>434</v>
      </c>
      <c r="T1437" s="50">
        <f t="shared" si="45"/>
        <v>2.6127757133871818</v>
      </c>
      <c r="U1437" s="51">
        <f t="shared" si="46"/>
        <v>0.28133062493896477</v>
      </c>
      <c r="V1437" s="44"/>
    </row>
    <row r="1438" spans="1:22" x14ac:dyDescent="0.25">
      <c r="A1438" s="59">
        <v>2022</v>
      </c>
      <c r="B1438" s="59" t="s">
        <v>432</v>
      </c>
      <c r="C1438" s="59" t="s">
        <v>228</v>
      </c>
      <c r="D1438" s="60">
        <v>23322</v>
      </c>
      <c r="E1438" s="60">
        <v>22725</v>
      </c>
      <c r="F1438" s="60">
        <v>575</v>
      </c>
      <c r="G1438" s="60">
        <v>699</v>
      </c>
      <c r="H1438" s="60">
        <v>19148</v>
      </c>
      <c r="I1438" s="60">
        <v>87</v>
      </c>
      <c r="J1438" s="60">
        <v>2791</v>
      </c>
      <c r="K1438" s="60">
        <v>181</v>
      </c>
      <c r="L1438" s="60">
        <v>166</v>
      </c>
      <c r="M1438" s="60">
        <v>8</v>
      </c>
      <c r="N1438" s="60">
        <v>64</v>
      </c>
      <c r="O1438" s="60">
        <v>156</v>
      </c>
      <c r="P1438" s="60">
        <v>51</v>
      </c>
      <c r="Q1438" s="60">
        <v>365</v>
      </c>
      <c r="R1438" s="59" t="s">
        <v>433</v>
      </c>
      <c r="S1438" s="61" t="s">
        <v>434</v>
      </c>
      <c r="T1438" s="50">
        <f t="shared" si="45"/>
        <v>2.5880474566915761</v>
      </c>
      <c r="U1438" s="51">
        <f t="shared" si="46"/>
        <v>0.27158322998657225</v>
      </c>
      <c r="V1438" s="44"/>
    </row>
    <row r="1439" spans="1:22" ht="13.8" thickBot="1" x14ac:dyDescent="0.3">
      <c r="A1439" s="66">
        <v>2023</v>
      </c>
      <c r="B1439" s="66" t="s">
        <v>432</v>
      </c>
      <c r="C1439" s="66" t="s">
        <v>228</v>
      </c>
      <c r="D1439" s="67">
        <v>25304</v>
      </c>
      <c r="E1439" s="67">
        <v>24683</v>
      </c>
      <c r="F1439" s="67">
        <v>599</v>
      </c>
      <c r="G1439" s="67">
        <v>778</v>
      </c>
      <c r="H1439" s="67">
        <v>21006</v>
      </c>
      <c r="I1439" s="67">
        <v>94</v>
      </c>
      <c r="J1439" s="67">
        <v>2805</v>
      </c>
      <c r="K1439" s="67">
        <v>179</v>
      </c>
      <c r="L1439" s="67">
        <v>175</v>
      </c>
      <c r="M1439" s="67">
        <v>10</v>
      </c>
      <c r="N1439" s="67">
        <v>66</v>
      </c>
      <c r="O1439" s="67">
        <v>169</v>
      </c>
      <c r="P1439" s="67">
        <v>53</v>
      </c>
      <c r="Q1439" s="67">
        <v>364</v>
      </c>
      <c r="R1439" s="66" t="s">
        <v>433</v>
      </c>
      <c r="S1439" s="68" t="s">
        <v>434</v>
      </c>
      <c r="T1439" s="50">
        <f t="shared" si="45"/>
        <v>2.6152865840039383</v>
      </c>
      <c r="U1439" s="51">
        <f t="shared" si="46"/>
        <v>0.28589659114685045</v>
      </c>
      <c r="V1439" s="44"/>
    </row>
    <row r="1440" spans="1:22" x14ac:dyDescent="0.25">
      <c r="A1440" s="46">
        <v>2006</v>
      </c>
      <c r="B1440" s="46" t="s">
        <v>435</v>
      </c>
      <c r="C1440" s="46" t="s">
        <v>228</v>
      </c>
      <c r="D1440" s="48">
        <v>17690</v>
      </c>
      <c r="E1440" s="48">
        <v>15947</v>
      </c>
      <c r="F1440" s="48">
        <v>1743</v>
      </c>
      <c r="G1440" s="48">
        <v>180</v>
      </c>
      <c r="H1440" s="48">
        <v>14230</v>
      </c>
      <c r="I1440" s="48">
        <v>7</v>
      </c>
      <c r="J1440" s="48">
        <v>1530</v>
      </c>
      <c r="K1440" s="48">
        <v>474</v>
      </c>
      <c r="L1440" s="48">
        <v>812</v>
      </c>
      <c r="M1440" s="48">
        <v>96</v>
      </c>
      <c r="N1440" s="48">
        <v>168</v>
      </c>
      <c r="O1440" s="48">
        <v>192</v>
      </c>
      <c r="P1440" s="48">
        <v>45</v>
      </c>
      <c r="Q1440" s="48">
        <v>214</v>
      </c>
      <c r="R1440" s="46" t="s">
        <v>436</v>
      </c>
      <c r="S1440" s="49" t="s">
        <v>437</v>
      </c>
      <c r="T1440" s="50">
        <f t="shared" si="45"/>
        <v>3.0603381557880662</v>
      </c>
      <c r="U1440" s="51">
        <f t="shared" si="46"/>
        <v>0.9734859165107943</v>
      </c>
      <c r="V1440" s="52">
        <f>IF(SLOPE(U1440:U1457,A1440:A1457)&gt;0,SLOPE(U1440:U1457,A1440:A1457),0)</f>
        <v>0</v>
      </c>
    </row>
    <row r="1441" spans="1:22" x14ac:dyDescent="0.25">
      <c r="A1441" s="47">
        <v>2007</v>
      </c>
      <c r="B1441" s="47" t="s">
        <v>435</v>
      </c>
      <c r="C1441" s="47" t="s">
        <v>228</v>
      </c>
      <c r="D1441" s="55">
        <v>18162</v>
      </c>
      <c r="E1441" s="55">
        <v>16532</v>
      </c>
      <c r="F1441" s="55">
        <v>1630</v>
      </c>
      <c r="G1441" s="55">
        <v>137</v>
      </c>
      <c r="H1441" s="55">
        <v>15256</v>
      </c>
      <c r="I1441" s="55">
        <v>6</v>
      </c>
      <c r="J1441" s="55">
        <v>1132</v>
      </c>
      <c r="K1441" s="55">
        <v>538</v>
      </c>
      <c r="L1441" s="55">
        <v>642</v>
      </c>
      <c r="M1441" s="55">
        <v>89</v>
      </c>
      <c r="N1441" s="55">
        <v>163</v>
      </c>
      <c r="O1441" s="55">
        <v>198</v>
      </c>
      <c r="P1441" s="55">
        <v>42</v>
      </c>
      <c r="Q1441" s="55">
        <v>365</v>
      </c>
      <c r="R1441" s="47" t="s">
        <v>436</v>
      </c>
      <c r="S1441" s="56" t="s">
        <v>437</v>
      </c>
      <c r="T1441" s="50">
        <f t="shared" si="45"/>
        <v>2.8736346802506709</v>
      </c>
      <c r="U1441" s="51">
        <f t="shared" si="46"/>
        <v>0.85483447650756827</v>
      </c>
      <c r="V1441" s="44"/>
    </row>
    <row r="1442" spans="1:22" x14ac:dyDescent="0.25">
      <c r="A1442" s="47">
        <v>2008</v>
      </c>
      <c r="B1442" s="47" t="s">
        <v>435</v>
      </c>
      <c r="C1442" s="47" t="s">
        <v>228</v>
      </c>
      <c r="D1442" s="55">
        <v>17716</v>
      </c>
      <c r="E1442" s="55">
        <v>16283</v>
      </c>
      <c r="F1442" s="55">
        <v>1433</v>
      </c>
      <c r="G1442" s="55">
        <v>132</v>
      </c>
      <c r="H1442" s="55">
        <v>15708</v>
      </c>
      <c r="I1442" s="55">
        <v>6</v>
      </c>
      <c r="J1442" s="55">
        <v>438</v>
      </c>
      <c r="K1442" s="55">
        <v>437</v>
      </c>
      <c r="L1442" s="55">
        <v>571</v>
      </c>
      <c r="M1442" s="55">
        <v>69</v>
      </c>
      <c r="N1442" s="55">
        <v>161</v>
      </c>
      <c r="O1442" s="55">
        <v>196</v>
      </c>
      <c r="P1442" s="55">
        <v>47</v>
      </c>
      <c r="Q1442" s="55">
        <v>366</v>
      </c>
      <c r="R1442" s="47" t="s">
        <v>436</v>
      </c>
      <c r="S1442" s="56" t="s">
        <v>437</v>
      </c>
      <c r="T1442" s="50">
        <f t="shared" si="45"/>
        <v>2.9382010777259304</v>
      </c>
      <c r="U1442" s="51">
        <f t="shared" si="46"/>
        <v>0.7684056913495797</v>
      </c>
      <c r="V1442" s="44"/>
    </row>
    <row r="1443" spans="1:22" x14ac:dyDescent="0.25">
      <c r="A1443" s="47">
        <v>2009</v>
      </c>
      <c r="B1443" s="47" t="s">
        <v>435</v>
      </c>
      <c r="C1443" s="47" t="s">
        <v>228</v>
      </c>
      <c r="D1443" s="55">
        <v>17496</v>
      </c>
      <c r="E1443" s="55">
        <v>16168</v>
      </c>
      <c r="F1443" s="55">
        <v>1328</v>
      </c>
      <c r="G1443" s="55">
        <v>135</v>
      </c>
      <c r="H1443" s="55">
        <v>15598</v>
      </c>
      <c r="I1443" s="55">
        <v>6</v>
      </c>
      <c r="J1443" s="55">
        <v>429</v>
      </c>
      <c r="K1443" s="55">
        <v>418</v>
      </c>
      <c r="L1443" s="55">
        <v>527</v>
      </c>
      <c r="M1443" s="55">
        <v>61</v>
      </c>
      <c r="N1443" s="55">
        <v>138</v>
      </c>
      <c r="O1443" s="55">
        <v>183</v>
      </c>
      <c r="P1443" s="55">
        <v>47</v>
      </c>
      <c r="Q1443" s="55">
        <v>365</v>
      </c>
      <c r="R1443" s="47" t="s">
        <v>436</v>
      </c>
      <c r="S1443" s="56" t="s">
        <v>437</v>
      </c>
      <c r="T1443" s="50">
        <f t="shared" si="45"/>
        <v>2.8824684392588429</v>
      </c>
      <c r="U1443" s="51">
        <f t="shared" si="46"/>
        <v>0.69859505093877317</v>
      </c>
      <c r="V1443" s="44"/>
    </row>
    <row r="1444" spans="1:22" x14ac:dyDescent="0.25">
      <c r="A1444" s="59">
        <v>2010</v>
      </c>
      <c r="B1444" s="59" t="s">
        <v>435</v>
      </c>
      <c r="C1444" s="59" t="s">
        <v>228</v>
      </c>
      <c r="D1444" s="60">
        <v>17770</v>
      </c>
      <c r="E1444" s="60">
        <v>16504</v>
      </c>
      <c r="F1444" s="60">
        <v>1266</v>
      </c>
      <c r="G1444" s="60">
        <v>125</v>
      </c>
      <c r="H1444" s="60">
        <v>15823</v>
      </c>
      <c r="I1444" s="60">
        <v>11</v>
      </c>
      <c r="J1444" s="60">
        <v>545</v>
      </c>
      <c r="K1444" s="60">
        <v>398</v>
      </c>
      <c r="L1444" s="60">
        <v>501</v>
      </c>
      <c r="M1444" s="60">
        <v>61</v>
      </c>
      <c r="N1444" s="60">
        <v>139</v>
      </c>
      <c r="O1444" s="60">
        <v>167</v>
      </c>
      <c r="P1444" s="60">
        <v>44</v>
      </c>
      <c r="Q1444" s="60">
        <v>365</v>
      </c>
      <c r="R1444" s="59" t="s">
        <v>436</v>
      </c>
      <c r="S1444" s="61" t="s">
        <v>437</v>
      </c>
      <c r="T1444" s="50">
        <f t="shared" si="45"/>
        <v>2.9132874451165702</v>
      </c>
      <c r="U1444" s="51">
        <f t="shared" si="46"/>
        <v>0.67310049775695791</v>
      </c>
      <c r="V1444" s="44"/>
    </row>
    <row r="1445" spans="1:22" x14ac:dyDescent="0.25">
      <c r="A1445" s="59">
        <v>2011</v>
      </c>
      <c r="B1445" s="59" t="s">
        <v>435</v>
      </c>
      <c r="C1445" s="59" t="s">
        <v>228</v>
      </c>
      <c r="D1445" s="60">
        <v>17193</v>
      </c>
      <c r="E1445" s="60">
        <v>16050</v>
      </c>
      <c r="F1445" s="60">
        <v>1113</v>
      </c>
      <c r="G1445" s="60">
        <v>137</v>
      </c>
      <c r="H1445" s="60">
        <v>15353</v>
      </c>
      <c r="I1445" s="60">
        <v>12</v>
      </c>
      <c r="J1445" s="60">
        <v>549</v>
      </c>
      <c r="K1445" s="60">
        <v>354</v>
      </c>
      <c r="L1445" s="60">
        <v>439</v>
      </c>
      <c r="M1445" s="60">
        <v>59</v>
      </c>
      <c r="N1445" s="60">
        <v>117</v>
      </c>
      <c r="O1445" s="60">
        <v>144</v>
      </c>
      <c r="P1445" s="60">
        <v>48</v>
      </c>
      <c r="Q1445" s="60">
        <v>365</v>
      </c>
      <c r="R1445" s="59" t="s">
        <v>436</v>
      </c>
      <c r="S1445" s="61" t="s">
        <v>438</v>
      </c>
      <c r="T1445" s="50">
        <f t="shared" si="45"/>
        <v>2.9033773565163834</v>
      </c>
      <c r="U1445" s="51">
        <f t="shared" si="46"/>
        <v>0.5897412670989991</v>
      </c>
      <c r="V1445" s="44"/>
    </row>
    <row r="1446" spans="1:22" x14ac:dyDescent="0.25">
      <c r="A1446" s="47">
        <v>2012</v>
      </c>
      <c r="B1446" s="47" t="s">
        <v>435</v>
      </c>
      <c r="C1446" s="47" t="s">
        <v>228</v>
      </c>
      <c r="D1446" s="55">
        <v>16878</v>
      </c>
      <c r="E1446" s="55">
        <v>15703</v>
      </c>
      <c r="F1446" s="55">
        <v>1137</v>
      </c>
      <c r="G1446" s="55">
        <v>137</v>
      </c>
      <c r="H1446" s="55">
        <v>15005</v>
      </c>
      <c r="I1446" s="55">
        <v>11</v>
      </c>
      <c r="J1446" s="55">
        <v>549</v>
      </c>
      <c r="K1446" s="55">
        <v>346</v>
      </c>
      <c r="L1446" s="55">
        <v>454</v>
      </c>
      <c r="M1446" s="55">
        <v>55</v>
      </c>
      <c r="N1446" s="55">
        <v>123</v>
      </c>
      <c r="O1446" s="55">
        <v>158</v>
      </c>
      <c r="P1446" s="55">
        <v>58</v>
      </c>
      <c r="Q1446" s="55">
        <v>366</v>
      </c>
      <c r="R1446" s="47" t="s">
        <v>436</v>
      </c>
      <c r="S1446" s="56" t="s">
        <v>438</v>
      </c>
      <c r="T1446" s="50">
        <f t="shared" si="45"/>
        <v>2.9248363333688649</v>
      </c>
      <c r="U1446" s="51">
        <f t="shared" si="46"/>
        <v>0.60691085126487287</v>
      </c>
      <c r="V1446" s="44"/>
    </row>
    <row r="1447" spans="1:22" x14ac:dyDescent="0.25">
      <c r="A1447" s="59">
        <v>2013</v>
      </c>
      <c r="B1447" s="59" t="s">
        <v>435</v>
      </c>
      <c r="C1447" s="59" t="s">
        <v>228</v>
      </c>
      <c r="D1447" s="60">
        <v>16011</v>
      </c>
      <c r="E1447" s="60">
        <v>14905</v>
      </c>
      <c r="F1447" s="60">
        <v>1062</v>
      </c>
      <c r="G1447" s="60">
        <v>121</v>
      </c>
      <c r="H1447" s="60">
        <v>14239</v>
      </c>
      <c r="I1447" s="60">
        <v>10</v>
      </c>
      <c r="J1447" s="60">
        <v>534</v>
      </c>
      <c r="K1447" s="60">
        <v>317</v>
      </c>
      <c r="L1447" s="60">
        <v>432</v>
      </c>
      <c r="M1447" s="60">
        <v>51</v>
      </c>
      <c r="N1447" s="60">
        <v>119</v>
      </c>
      <c r="O1447" s="60">
        <v>142</v>
      </c>
      <c r="P1447" s="60">
        <v>59</v>
      </c>
      <c r="Q1447" s="60">
        <v>365</v>
      </c>
      <c r="R1447" s="59" t="s">
        <v>436</v>
      </c>
      <c r="S1447" s="61" t="s">
        <v>438</v>
      </c>
      <c r="T1447" s="50">
        <f t="shared" si="45"/>
        <v>2.961223666867931</v>
      </c>
      <c r="U1447" s="51">
        <f t="shared" si="46"/>
        <v>0.57392956499400805</v>
      </c>
      <c r="V1447" s="44"/>
    </row>
    <row r="1448" spans="1:22" x14ac:dyDescent="0.25">
      <c r="A1448" s="47">
        <v>2014</v>
      </c>
      <c r="B1448" s="47" t="s">
        <v>435</v>
      </c>
      <c r="C1448" s="47" t="s">
        <v>228</v>
      </c>
      <c r="D1448" s="55">
        <v>16921</v>
      </c>
      <c r="E1448" s="55">
        <v>15772</v>
      </c>
      <c r="F1448" s="55">
        <v>1123</v>
      </c>
      <c r="G1448" s="55">
        <v>127</v>
      </c>
      <c r="H1448" s="55">
        <v>15079</v>
      </c>
      <c r="I1448" s="55">
        <v>10</v>
      </c>
      <c r="J1448" s="55">
        <v>556</v>
      </c>
      <c r="K1448" s="55">
        <v>331</v>
      </c>
      <c r="L1448" s="55">
        <v>453</v>
      </c>
      <c r="M1448" s="55">
        <v>54</v>
      </c>
      <c r="N1448" s="55">
        <v>134</v>
      </c>
      <c r="O1448" s="55">
        <v>151</v>
      </c>
      <c r="P1448" s="55">
        <v>54</v>
      </c>
      <c r="Q1448" s="55">
        <v>365</v>
      </c>
      <c r="R1448" s="47" t="s">
        <v>436</v>
      </c>
      <c r="S1448" s="56" t="s">
        <v>438</v>
      </c>
      <c r="T1448" s="50">
        <f t="shared" si="45"/>
        <v>2.9890090466819497</v>
      </c>
      <c r="U1448" s="51">
        <f t="shared" si="46"/>
        <v>0.61258993159484876</v>
      </c>
      <c r="V1448" s="44"/>
    </row>
    <row r="1449" spans="1:22" x14ac:dyDescent="0.25">
      <c r="A1449" s="47">
        <v>2015</v>
      </c>
      <c r="B1449" s="47" t="s">
        <v>435</v>
      </c>
      <c r="C1449" s="47" t="s">
        <v>228</v>
      </c>
      <c r="D1449" s="55">
        <v>17353</v>
      </c>
      <c r="E1449" s="55">
        <v>16211</v>
      </c>
      <c r="F1449" s="55">
        <v>1117</v>
      </c>
      <c r="G1449" s="55">
        <v>136</v>
      </c>
      <c r="H1449" s="55">
        <v>15489</v>
      </c>
      <c r="I1449" s="55">
        <v>12</v>
      </c>
      <c r="J1449" s="55">
        <v>574</v>
      </c>
      <c r="K1449" s="55">
        <v>324</v>
      </c>
      <c r="L1449" s="55">
        <v>435</v>
      </c>
      <c r="M1449" s="55">
        <v>54</v>
      </c>
      <c r="N1449" s="55">
        <v>146</v>
      </c>
      <c r="O1449" s="55">
        <v>158</v>
      </c>
      <c r="P1449" s="55">
        <v>58</v>
      </c>
      <c r="Q1449" s="55">
        <v>365</v>
      </c>
      <c r="R1449" s="47" t="s">
        <v>436</v>
      </c>
      <c r="S1449" s="56" t="s">
        <v>438</v>
      </c>
      <c r="T1449" s="50">
        <f t="shared" si="45"/>
        <v>3.0164765885096094</v>
      </c>
      <c r="U1449" s="51">
        <f t="shared" si="46"/>
        <v>0.61491629375915513</v>
      </c>
      <c r="V1449" s="44"/>
    </row>
    <row r="1450" spans="1:22" x14ac:dyDescent="0.25">
      <c r="A1450" s="47">
        <v>2016</v>
      </c>
      <c r="B1450" s="47" t="s">
        <v>435</v>
      </c>
      <c r="C1450" s="47" t="s">
        <v>228</v>
      </c>
      <c r="D1450" s="55">
        <v>17794</v>
      </c>
      <c r="E1450" s="55">
        <v>16605</v>
      </c>
      <c r="F1450" s="55">
        <v>1170</v>
      </c>
      <c r="G1450" s="55">
        <v>136</v>
      </c>
      <c r="H1450" s="55">
        <v>15850</v>
      </c>
      <c r="I1450" s="55">
        <v>12</v>
      </c>
      <c r="J1450" s="55">
        <v>607</v>
      </c>
      <c r="K1450" s="55">
        <v>329</v>
      </c>
      <c r="L1450" s="55">
        <v>475</v>
      </c>
      <c r="M1450" s="55">
        <v>57</v>
      </c>
      <c r="N1450" s="55">
        <v>159</v>
      </c>
      <c r="O1450" s="55">
        <v>150</v>
      </c>
      <c r="P1450" s="55">
        <v>58</v>
      </c>
      <c r="Q1450" s="55">
        <v>366</v>
      </c>
      <c r="R1450" s="47" t="s">
        <v>436</v>
      </c>
      <c r="S1450" s="56" t="s">
        <v>438</v>
      </c>
      <c r="T1450" s="50">
        <f t="shared" si="45"/>
        <v>3.082028073041867</v>
      </c>
      <c r="U1450" s="51">
        <f t="shared" si="46"/>
        <v>0.65809004429626461</v>
      </c>
      <c r="V1450" s="44"/>
    </row>
    <row r="1451" spans="1:22" x14ac:dyDescent="0.25">
      <c r="A1451" s="47">
        <v>2017</v>
      </c>
      <c r="B1451" s="47" t="s">
        <v>435</v>
      </c>
      <c r="C1451" s="47" t="s">
        <v>228</v>
      </c>
      <c r="D1451" s="55">
        <v>17877</v>
      </c>
      <c r="E1451" s="55">
        <v>16665</v>
      </c>
      <c r="F1451" s="55">
        <v>1207</v>
      </c>
      <c r="G1451" s="55">
        <v>143</v>
      </c>
      <c r="H1451" s="55">
        <v>15872</v>
      </c>
      <c r="I1451" s="55">
        <v>13</v>
      </c>
      <c r="J1451" s="55">
        <v>637</v>
      </c>
      <c r="K1451" s="55">
        <v>328</v>
      </c>
      <c r="L1451" s="55">
        <v>493</v>
      </c>
      <c r="M1451" s="55">
        <v>59</v>
      </c>
      <c r="N1451" s="55">
        <v>169</v>
      </c>
      <c r="O1451" s="55">
        <v>159</v>
      </c>
      <c r="P1451" s="55">
        <v>56</v>
      </c>
      <c r="Q1451" s="55">
        <v>365</v>
      </c>
      <c r="R1451" s="47" t="s">
        <v>436</v>
      </c>
      <c r="S1451" s="56" t="s">
        <v>438</v>
      </c>
      <c r="T1451" s="50">
        <f t="shared" si="45"/>
        <v>3.113651536347851</v>
      </c>
      <c r="U1451" s="51">
        <f t="shared" si="46"/>
        <v>0.68586737629786376</v>
      </c>
      <c r="V1451" s="44"/>
    </row>
    <row r="1452" spans="1:22" x14ac:dyDescent="0.25">
      <c r="A1452" s="59">
        <v>2018</v>
      </c>
      <c r="B1452" s="59" t="s">
        <v>435</v>
      </c>
      <c r="C1452" s="59" t="s">
        <v>228</v>
      </c>
      <c r="D1452" s="60">
        <v>15913</v>
      </c>
      <c r="E1452" s="60">
        <v>13402</v>
      </c>
      <c r="F1452" s="60">
        <v>976</v>
      </c>
      <c r="G1452" s="60">
        <v>112</v>
      </c>
      <c r="H1452" s="60">
        <v>12678</v>
      </c>
      <c r="I1452" s="60">
        <v>10</v>
      </c>
      <c r="J1452" s="60">
        <v>602</v>
      </c>
      <c r="K1452" s="60">
        <v>253</v>
      </c>
      <c r="L1452" s="60">
        <v>399</v>
      </c>
      <c r="M1452" s="60">
        <v>54</v>
      </c>
      <c r="N1452" s="60">
        <v>137</v>
      </c>
      <c r="O1452" s="60">
        <v>133</v>
      </c>
      <c r="P1452" s="60">
        <v>48</v>
      </c>
      <c r="Q1452" s="60">
        <v>308</v>
      </c>
      <c r="R1452" s="59" t="s">
        <v>436</v>
      </c>
      <c r="S1452" s="61" t="s">
        <v>438</v>
      </c>
      <c r="T1452" s="50">
        <f t="shared" si="45"/>
        <v>3.1515912603159419</v>
      </c>
      <c r="U1452" s="51">
        <f t="shared" si="46"/>
        <v>0.56136143528747562</v>
      </c>
      <c r="V1452" s="44"/>
    </row>
    <row r="1453" spans="1:22" x14ac:dyDescent="0.25">
      <c r="A1453" s="59">
        <v>2019</v>
      </c>
      <c r="B1453" s="59" t="s">
        <v>435</v>
      </c>
      <c r="C1453" s="59" t="s">
        <v>228</v>
      </c>
      <c r="D1453" s="60">
        <v>17270</v>
      </c>
      <c r="E1453" s="60">
        <v>15986</v>
      </c>
      <c r="F1453" s="60">
        <v>1283</v>
      </c>
      <c r="G1453" s="60">
        <v>141</v>
      </c>
      <c r="H1453" s="60">
        <v>14971</v>
      </c>
      <c r="I1453" s="60">
        <v>14</v>
      </c>
      <c r="J1453" s="60">
        <v>861</v>
      </c>
      <c r="K1453" s="60">
        <v>333</v>
      </c>
      <c r="L1453" s="60">
        <v>530</v>
      </c>
      <c r="M1453" s="60">
        <v>77</v>
      </c>
      <c r="N1453" s="60">
        <v>176</v>
      </c>
      <c r="O1453" s="60">
        <v>167</v>
      </c>
      <c r="P1453" s="60">
        <v>58</v>
      </c>
      <c r="Q1453" s="60">
        <v>365</v>
      </c>
      <c r="R1453" s="59" t="s">
        <v>436</v>
      </c>
      <c r="S1453" s="61" t="s">
        <v>438</v>
      </c>
      <c r="T1453" s="50">
        <f t="shared" si="45"/>
        <v>3.1620772561410027</v>
      </c>
      <c r="U1453" s="51">
        <f t="shared" si="46"/>
        <v>0.74039248433227534</v>
      </c>
      <c r="V1453" s="44"/>
    </row>
    <row r="1454" spans="1:22" x14ac:dyDescent="0.25">
      <c r="A1454" s="59">
        <v>2020</v>
      </c>
      <c r="B1454" s="59" t="s">
        <v>435</v>
      </c>
      <c r="C1454" s="59" t="s">
        <v>228</v>
      </c>
      <c r="D1454" s="60">
        <v>11215</v>
      </c>
      <c r="E1454" s="60">
        <v>10445</v>
      </c>
      <c r="F1454" s="60">
        <v>748</v>
      </c>
      <c r="G1454" s="60">
        <v>128</v>
      </c>
      <c r="H1454" s="60">
        <v>9224</v>
      </c>
      <c r="I1454" s="60">
        <v>80</v>
      </c>
      <c r="J1454" s="60">
        <v>1012</v>
      </c>
      <c r="K1454" s="60">
        <v>169</v>
      </c>
      <c r="L1454" s="60">
        <v>231</v>
      </c>
      <c r="M1454" s="60">
        <v>36</v>
      </c>
      <c r="N1454" s="60">
        <v>155</v>
      </c>
      <c r="O1454" s="60">
        <v>156</v>
      </c>
      <c r="P1454" s="60">
        <v>42</v>
      </c>
      <c r="Q1454" s="60">
        <v>343</v>
      </c>
      <c r="R1454" s="59" t="s">
        <v>436</v>
      </c>
      <c r="S1454" s="61" t="s">
        <v>438</v>
      </c>
      <c r="T1454" s="50">
        <f t="shared" si="45"/>
        <v>3.2543961964394033</v>
      </c>
      <c r="U1454" s="51">
        <f t="shared" si="46"/>
        <v>0.44425762477594294</v>
      </c>
      <c r="V1454" s="44"/>
    </row>
    <row r="1455" spans="1:22" x14ac:dyDescent="0.25">
      <c r="A1455" s="59">
        <v>2021</v>
      </c>
      <c r="B1455" s="59" t="s">
        <v>435</v>
      </c>
      <c r="C1455" s="59" t="s">
        <v>228</v>
      </c>
      <c r="D1455" s="60">
        <v>15432</v>
      </c>
      <c r="E1455" s="60">
        <v>14382</v>
      </c>
      <c r="F1455" s="60">
        <v>1025</v>
      </c>
      <c r="G1455" s="60">
        <v>184</v>
      </c>
      <c r="H1455" s="60">
        <v>12684</v>
      </c>
      <c r="I1455" s="60">
        <v>114</v>
      </c>
      <c r="J1455" s="60">
        <v>1401</v>
      </c>
      <c r="K1455" s="60">
        <v>219</v>
      </c>
      <c r="L1455" s="60">
        <v>331</v>
      </c>
      <c r="M1455" s="60">
        <v>46</v>
      </c>
      <c r="N1455" s="60">
        <v>205</v>
      </c>
      <c r="O1455" s="60">
        <v>225</v>
      </c>
      <c r="P1455" s="60">
        <v>50</v>
      </c>
      <c r="Q1455" s="60">
        <v>365</v>
      </c>
      <c r="R1455" s="59" t="s">
        <v>436</v>
      </c>
      <c r="S1455" s="61" t="s">
        <v>438</v>
      </c>
      <c r="T1455" s="50">
        <f t="shared" si="45"/>
        <v>3.2483082708466586</v>
      </c>
      <c r="U1455" s="51">
        <f t="shared" si="46"/>
        <v>0.607636665915253</v>
      </c>
      <c r="V1455" s="44"/>
    </row>
    <row r="1456" spans="1:22" x14ac:dyDescent="0.25">
      <c r="A1456" s="59">
        <v>2022</v>
      </c>
      <c r="B1456" s="59" t="s">
        <v>435</v>
      </c>
      <c r="C1456" s="59" t="s">
        <v>228</v>
      </c>
      <c r="D1456" s="60">
        <v>16715</v>
      </c>
      <c r="E1456" s="60">
        <v>15729</v>
      </c>
      <c r="F1456" s="60">
        <v>958</v>
      </c>
      <c r="G1456" s="60">
        <v>204</v>
      </c>
      <c r="H1456" s="60">
        <v>13928</v>
      </c>
      <c r="I1456" s="60">
        <v>107</v>
      </c>
      <c r="J1456" s="60">
        <v>1490</v>
      </c>
      <c r="K1456" s="60">
        <v>189</v>
      </c>
      <c r="L1456" s="60">
        <v>298</v>
      </c>
      <c r="M1456" s="60">
        <v>43</v>
      </c>
      <c r="N1456" s="60">
        <v>201</v>
      </c>
      <c r="O1456" s="60">
        <v>228</v>
      </c>
      <c r="P1456" s="60">
        <v>49</v>
      </c>
      <c r="Q1456" s="60">
        <v>365</v>
      </c>
      <c r="R1456" s="59" t="s">
        <v>436</v>
      </c>
      <c r="S1456" s="61" t="s">
        <v>438</v>
      </c>
      <c r="T1456" s="50">
        <f t="shared" si="45"/>
        <v>3.2835072977426032</v>
      </c>
      <c r="U1456" s="51">
        <f t="shared" si="46"/>
        <v>0.57407199840082801</v>
      </c>
      <c r="V1456" s="44"/>
    </row>
    <row r="1457" spans="1:22" ht="13.8" thickBot="1" x14ac:dyDescent="0.3">
      <c r="A1457" s="66">
        <v>2023</v>
      </c>
      <c r="B1457" s="66" t="s">
        <v>435</v>
      </c>
      <c r="C1457" s="66" t="s">
        <v>228</v>
      </c>
      <c r="D1457" s="67">
        <v>17152</v>
      </c>
      <c r="E1457" s="67">
        <v>16186</v>
      </c>
      <c r="F1457" s="67">
        <v>938</v>
      </c>
      <c r="G1457" s="67">
        <v>212</v>
      </c>
      <c r="H1457" s="67">
        <v>14302</v>
      </c>
      <c r="I1457" s="67">
        <v>101</v>
      </c>
      <c r="J1457" s="67">
        <v>1570</v>
      </c>
      <c r="K1457" s="67">
        <v>173</v>
      </c>
      <c r="L1457" s="67">
        <v>294</v>
      </c>
      <c r="M1457" s="67">
        <v>42</v>
      </c>
      <c r="N1457" s="67">
        <v>198</v>
      </c>
      <c r="O1457" s="67">
        <v>230</v>
      </c>
      <c r="P1457" s="67">
        <v>49</v>
      </c>
      <c r="Q1457" s="67">
        <v>364</v>
      </c>
      <c r="R1457" s="66" t="s">
        <v>436</v>
      </c>
      <c r="S1457" s="68" t="s">
        <v>438</v>
      </c>
      <c r="T1457" s="50">
        <f t="shared" si="45"/>
        <v>3.3091841195512606</v>
      </c>
      <c r="U1457" s="51">
        <f t="shared" si="46"/>
        <v>0.56648268350538244</v>
      </c>
      <c r="V1457" s="44"/>
    </row>
    <row r="1458" spans="1:22" x14ac:dyDescent="0.25">
      <c r="A1458" s="46">
        <v>2006</v>
      </c>
      <c r="B1458" s="46" t="s">
        <v>439</v>
      </c>
      <c r="C1458" s="46" t="s">
        <v>228</v>
      </c>
      <c r="D1458" s="48">
        <v>8936</v>
      </c>
      <c r="E1458" s="48">
        <v>8451</v>
      </c>
      <c r="F1458" s="48">
        <v>485</v>
      </c>
      <c r="G1458" s="48">
        <v>109</v>
      </c>
      <c r="H1458" s="48">
        <v>7114</v>
      </c>
      <c r="I1458" s="48">
        <v>1</v>
      </c>
      <c r="J1458" s="48">
        <v>1227</v>
      </c>
      <c r="K1458" s="48">
        <v>164</v>
      </c>
      <c r="L1458" s="48">
        <v>225</v>
      </c>
      <c r="M1458" s="48">
        <v>6</v>
      </c>
      <c r="N1458" s="48">
        <v>3</v>
      </c>
      <c r="O1458" s="48">
        <v>87</v>
      </c>
      <c r="P1458" s="48">
        <v>60</v>
      </c>
      <c r="Q1458" s="48">
        <v>214</v>
      </c>
      <c r="R1458" s="46" t="s">
        <v>440</v>
      </c>
      <c r="S1458" s="49" t="s">
        <v>441</v>
      </c>
      <c r="T1458" s="50">
        <f t="shared" si="45"/>
        <v>2.4491381508738725</v>
      </c>
      <c r="U1458" s="51">
        <f t="shared" si="46"/>
        <v>0.21677934057922363</v>
      </c>
      <c r="V1458" s="52">
        <f>IF(SLOPE(U1458:U1475,A1458:A1475)&gt;0,SLOPE(U1458:U1475,A1458:A1475),0)</f>
        <v>0</v>
      </c>
    </row>
    <row r="1459" spans="1:22" x14ac:dyDescent="0.25">
      <c r="A1459" s="47">
        <v>2007</v>
      </c>
      <c r="B1459" s="47" t="s">
        <v>439</v>
      </c>
      <c r="C1459" s="47" t="s">
        <v>228</v>
      </c>
      <c r="D1459" s="55">
        <v>9121</v>
      </c>
      <c r="E1459" s="55">
        <v>8784</v>
      </c>
      <c r="F1459" s="55">
        <v>337</v>
      </c>
      <c r="G1459" s="55">
        <v>101</v>
      </c>
      <c r="H1459" s="55">
        <v>8124</v>
      </c>
      <c r="I1459" s="55">
        <v>1</v>
      </c>
      <c r="J1459" s="55">
        <v>558</v>
      </c>
      <c r="K1459" s="55">
        <v>144</v>
      </c>
      <c r="L1459" s="55">
        <v>121</v>
      </c>
      <c r="M1459" s="55">
        <v>3</v>
      </c>
      <c r="N1459" s="55">
        <v>3</v>
      </c>
      <c r="O1459" s="55">
        <v>66</v>
      </c>
      <c r="P1459" s="55">
        <v>54</v>
      </c>
      <c r="Q1459" s="55">
        <v>365</v>
      </c>
      <c r="R1459" s="47" t="s">
        <v>440</v>
      </c>
      <c r="S1459" s="56" t="s">
        <v>441</v>
      </c>
      <c r="T1459" s="50">
        <f t="shared" si="45"/>
        <v>2.1531133689087998</v>
      </c>
      <c r="U1459" s="51">
        <f t="shared" si="46"/>
        <v>0.13242185497131345</v>
      </c>
      <c r="V1459" s="44"/>
    </row>
    <row r="1460" spans="1:22" x14ac:dyDescent="0.25">
      <c r="A1460" s="59">
        <v>2008</v>
      </c>
      <c r="B1460" s="59" t="s">
        <v>439</v>
      </c>
      <c r="C1460" s="59" t="s">
        <v>228</v>
      </c>
      <c r="D1460" s="60">
        <v>9106</v>
      </c>
      <c r="E1460" s="60">
        <v>8631</v>
      </c>
      <c r="F1460" s="60">
        <v>475</v>
      </c>
      <c r="G1460" s="60">
        <v>90</v>
      </c>
      <c r="H1460" s="60">
        <v>8265</v>
      </c>
      <c r="I1460" s="60">
        <v>1</v>
      </c>
      <c r="J1460" s="60">
        <v>276</v>
      </c>
      <c r="K1460" s="60">
        <v>207</v>
      </c>
      <c r="L1460" s="60">
        <v>173</v>
      </c>
      <c r="M1460" s="60">
        <v>7</v>
      </c>
      <c r="N1460" s="60">
        <v>11</v>
      </c>
      <c r="O1460" s="60">
        <v>76</v>
      </c>
      <c r="P1460" s="60">
        <v>59</v>
      </c>
      <c r="Q1460" s="60">
        <v>366</v>
      </c>
      <c r="R1460" s="59" t="s">
        <v>440</v>
      </c>
      <c r="S1460" s="61" t="s">
        <v>441</v>
      </c>
      <c r="T1460" s="50">
        <f t="shared" si="45"/>
        <v>2.2384536034950226</v>
      </c>
      <c r="U1460" s="51">
        <f t="shared" si="46"/>
        <v>0.19404594675297479</v>
      </c>
      <c r="V1460" s="44"/>
    </row>
    <row r="1461" spans="1:22" x14ac:dyDescent="0.25">
      <c r="A1461" s="59">
        <v>2009</v>
      </c>
      <c r="B1461" s="59" t="s">
        <v>439</v>
      </c>
      <c r="C1461" s="59" t="s">
        <v>228</v>
      </c>
      <c r="D1461" s="60">
        <v>10049</v>
      </c>
      <c r="E1461" s="60">
        <v>9472</v>
      </c>
      <c r="F1461" s="60">
        <v>578</v>
      </c>
      <c r="G1461" s="60">
        <v>118</v>
      </c>
      <c r="H1461" s="60">
        <v>9084</v>
      </c>
      <c r="I1461" s="60">
        <v>1</v>
      </c>
      <c r="J1461" s="60">
        <v>268</v>
      </c>
      <c r="K1461" s="60">
        <v>242</v>
      </c>
      <c r="L1461" s="60">
        <v>209</v>
      </c>
      <c r="M1461" s="60">
        <v>15</v>
      </c>
      <c r="N1461" s="60">
        <v>25</v>
      </c>
      <c r="O1461" s="60">
        <v>86</v>
      </c>
      <c r="P1461" s="60">
        <v>61</v>
      </c>
      <c r="Q1461" s="60">
        <v>365</v>
      </c>
      <c r="R1461" s="59" t="s">
        <v>440</v>
      </c>
      <c r="S1461" s="61" t="s">
        <v>441</v>
      </c>
      <c r="T1461" s="50">
        <f t="shared" si="45"/>
        <v>2.3766497749844286</v>
      </c>
      <c r="U1461" s="51">
        <f t="shared" si="46"/>
        <v>0.25070090151423241</v>
      </c>
      <c r="V1461" s="44"/>
    </row>
    <row r="1462" spans="1:22" x14ac:dyDescent="0.25">
      <c r="A1462" s="59">
        <v>2010</v>
      </c>
      <c r="B1462" s="59" t="s">
        <v>439</v>
      </c>
      <c r="C1462" s="59" t="s">
        <v>228</v>
      </c>
      <c r="D1462" s="60">
        <v>10464</v>
      </c>
      <c r="E1462" s="60">
        <v>9813</v>
      </c>
      <c r="F1462" s="60">
        <v>651</v>
      </c>
      <c r="G1462" s="60">
        <v>106</v>
      </c>
      <c r="H1462" s="60">
        <v>9412</v>
      </c>
      <c r="I1462" s="60">
        <v>1</v>
      </c>
      <c r="J1462" s="60">
        <v>295</v>
      </c>
      <c r="K1462" s="60">
        <v>264</v>
      </c>
      <c r="L1462" s="60">
        <v>236</v>
      </c>
      <c r="M1462" s="60">
        <v>20</v>
      </c>
      <c r="N1462" s="60">
        <v>42</v>
      </c>
      <c r="O1462" s="60">
        <v>88</v>
      </c>
      <c r="P1462" s="60">
        <v>61</v>
      </c>
      <c r="Q1462" s="60">
        <v>365</v>
      </c>
      <c r="R1462" s="59" t="s">
        <v>440</v>
      </c>
      <c r="S1462" s="61" t="s">
        <v>441</v>
      </c>
      <c r="T1462" s="50">
        <f t="shared" si="45"/>
        <v>2.500835479266827</v>
      </c>
      <c r="U1462" s="51">
        <f t="shared" si="46"/>
        <v>0.29711801120299353</v>
      </c>
      <c r="V1462" s="44"/>
    </row>
    <row r="1463" spans="1:22" x14ac:dyDescent="0.25">
      <c r="A1463" s="59">
        <v>2011</v>
      </c>
      <c r="B1463" s="59" t="s">
        <v>439</v>
      </c>
      <c r="C1463" s="59" t="s">
        <v>228</v>
      </c>
      <c r="D1463" s="60">
        <v>10959</v>
      </c>
      <c r="E1463" s="60">
        <v>10242</v>
      </c>
      <c r="F1463" s="60">
        <v>715</v>
      </c>
      <c r="G1463" s="60">
        <v>117</v>
      </c>
      <c r="H1463" s="60">
        <v>9811</v>
      </c>
      <c r="I1463" s="60">
        <v>1</v>
      </c>
      <c r="J1463" s="60">
        <v>313</v>
      </c>
      <c r="K1463" s="60">
        <v>281</v>
      </c>
      <c r="L1463" s="60">
        <v>274</v>
      </c>
      <c r="M1463" s="60">
        <v>23</v>
      </c>
      <c r="N1463" s="60">
        <v>47</v>
      </c>
      <c r="O1463" s="60">
        <v>90</v>
      </c>
      <c r="P1463" s="60">
        <v>66</v>
      </c>
      <c r="Q1463" s="60">
        <v>365</v>
      </c>
      <c r="R1463" s="59" t="s">
        <v>440</v>
      </c>
      <c r="S1463" s="61" t="s">
        <v>442</v>
      </c>
      <c r="T1463" s="50">
        <f t="shared" si="45"/>
        <v>2.5634909753332606</v>
      </c>
      <c r="U1463" s="51">
        <f t="shared" si="46"/>
        <v>0.33450352864379879</v>
      </c>
      <c r="V1463" s="44"/>
    </row>
    <row r="1464" spans="1:22" x14ac:dyDescent="0.25">
      <c r="A1464" s="47">
        <v>2012</v>
      </c>
      <c r="B1464" s="47" t="s">
        <v>439</v>
      </c>
      <c r="C1464" s="47" t="s">
        <v>228</v>
      </c>
      <c r="D1464" s="55">
        <v>10527</v>
      </c>
      <c r="E1464" s="55">
        <v>9898</v>
      </c>
      <c r="F1464" s="55">
        <v>626</v>
      </c>
      <c r="G1464" s="55">
        <v>109</v>
      </c>
      <c r="H1464" s="55">
        <v>9535</v>
      </c>
      <c r="I1464" s="55">
        <v>1</v>
      </c>
      <c r="J1464" s="55">
        <v>253</v>
      </c>
      <c r="K1464" s="55">
        <v>262</v>
      </c>
      <c r="L1464" s="55">
        <v>221</v>
      </c>
      <c r="M1464" s="55">
        <v>17</v>
      </c>
      <c r="N1464" s="55">
        <v>36</v>
      </c>
      <c r="O1464" s="55">
        <v>90</v>
      </c>
      <c r="P1464" s="55">
        <v>76</v>
      </c>
      <c r="Q1464" s="55">
        <v>366</v>
      </c>
      <c r="R1464" s="47" t="s">
        <v>440</v>
      </c>
      <c r="S1464" s="56" t="s">
        <v>442</v>
      </c>
      <c r="T1464" s="50">
        <f t="shared" si="45"/>
        <v>2.4251974048553562</v>
      </c>
      <c r="U1464" s="51">
        <f t="shared" si="46"/>
        <v>0.27706667751770014</v>
      </c>
      <c r="V1464" s="44"/>
    </row>
    <row r="1465" spans="1:22" x14ac:dyDescent="0.25">
      <c r="A1465" s="47">
        <v>2013</v>
      </c>
      <c r="B1465" s="47" t="s">
        <v>439</v>
      </c>
      <c r="C1465" s="47" t="s">
        <v>228</v>
      </c>
      <c r="D1465" s="55">
        <v>10504</v>
      </c>
      <c r="E1465" s="55">
        <v>9905</v>
      </c>
      <c r="F1465" s="55">
        <v>597</v>
      </c>
      <c r="G1465" s="55">
        <v>98</v>
      </c>
      <c r="H1465" s="55">
        <v>9553</v>
      </c>
      <c r="I1465" s="55">
        <v>1</v>
      </c>
      <c r="J1465" s="55">
        <v>252</v>
      </c>
      <c r="K1465" s="55">
        <v>260</v>
      </c>
      <c r="L1465" s="55">
        <v>206</v>
      </c>
      <c r="M1465" s="55">
        <v>18</v>
      </c>
      <c r="N1465" s="55">
        <v>38</v>
      </c>
      <c r="O1465" s="55">
        <v>76</v>
      </c>
      <c r="P1465" s="55">
        <v>80</v>
      </c>
      <c r="Q1465" s="55">
        <v>365</v>
      </c>
      <c r="R1465" s="47" t="s">
        <v>440</v>
      </c>
      <c r="S1465" s="56" t="s">
        <v>442</v>
      </c>
      <c r="T1465" s="50">
        <f t="shared" si="45"/>
        <v>2.428817032523777</v>
      </c>
      <c r="U1465" s="51">
        <f t="shared" si="46"/>
        <v>0.26462568773604683</v>
      </c>
      <c r="V1465" s="44"/>
    </row>
    <row r="1466" spans="1:22" x14ac:dyDescent="0.25">
      <c r="A1466" s="59">
        <v>2014</v>
      </c>
      <c r="B1466" s="59" t="s">
        <v>439</v>
      </c>
      <c r="C1466" s="59" t="s">
        <v>228</v>
      </c>
      <c r="D1466" s="60">
        <v>10515</v>
      </c>
      <c r="E1466" s="60">
        <v>9950</v>
      </c>
      <c r="F1466" s="60">
        <v>563</v>
      </c>
      <c r="G1466" s="60">
        <v>94</v>
      </c>
      <c r="H1466" s="60">
        <v>9608</v>
      </c>
      <c r="I1466" s="60">
        <v>1</v>
      </c>
      <c r="J1466" s="60">
        <v>247</v>
      </c>
      <c r="K1466" s="60">
        <v>246</v>
      </c>
      <c r="L1466" s="60">
        <v>202</v>
      </c>
      <c r="M1466" s="60">
        <v>17</v>
      </c>
      <c r="N1466" s="60">
        <v>34</v>
      </c>
      <c r="O1466" s="60">
        <v>63</v>
      </c>
      <c r="P1466" s="60">
        <v>74</v>
      </c>
      <c r="Q1466" s="60">
        <v>365</v>
      </c>
      <c r="R1466" s="59" t="s">
        <v>440</v>
      </c>
      <c r="S1466" s="61" t="s">
        <v>442</v>
      </c>
      <c r="T1466" s="50">
        <f t="shared" si="45"/>
        <v>2.4428680832615108</v>
      </c>
      <c r="U1466" s="51">
        <f t="shared" si="46"/>
        <v>0.25099858838491207</v>
      </c>
      <c r="V1466" s="44"/>
    </row>
    <row r="1467" spans="1:22" x14ac:dyDescent="0.25">
      <c r="A1467" s="59">
        <v>2015</v>
      </c>
      <c r="B1467" s="59" t="s">
        <v>439</v>
      </c>
      <c r="C1467" s="59" t="s">
        <v>228</v>
      </c>
      <c r="D1467" s="60">
        <v>10956</v>
      </c>
      <c r="E1467" s="60">
        <v>10339</v>
      </c>
      <c r="F1467" s="60">
        <v>614</v>
      </c>
      <c r="G1467" s="60">
        <v>108</v>
      </c>
      <c r="H1467" s="60">
        <v>9947</v>
      </c>
      <c r="I1467" s="60">
        <v>2</v>
      </c>
      <c r="J1467" s="60">
        <v>283</v>
      </c>
      <c r="K1467" s="60">
        <v>271</v>
      </c>
      <c r="L1467" s="60">
        <v>221</v>
      </c>
      <c r="M1467" s="60">
        <v>17</v>
      </c>
      <c r="N1467" s="60">
        <v>40</v>
      </c>
      <c r="O1467" s="60">
        <v>65</v>
      </c>
      <c r="P1467" s="60">
        <v>74</v>
      </c>
      <c r="Q1467" s="60">
        <v>365</v>
      </c>
      <c r="R1467" s="59" t="s">
        <v>440</v>
      </c>
      <c r="S1467" s="61" t="s">
        <v>442</v>
      </c>
      <c r="T1467" s="50">
        <f t="shared" si="45"/>
        <v>2.4517326290366706</v>
      </c>
      <c r="U1467" s="51">
        <f t="shared" si="46"/>
        <v>0.27472889974670411</v>
      </c>
      <c r="V1467" s="44"/>
    </row>
    <row r="1468" spans="1:22" x14ac:dyDescent="0.25">
      <c r="A1468" s="59">
        <v>2016</v>
      </c>
      <c r="B1468" s="59" t="s">
        <v>439</v>
      </c>
      <c r="C1468" s="59" t="s">
        <v>228</v>
      </c>
      <c r="D1468" s="60">
        <v>10746</v>
      </c>
      <c r="E1468" s="60">
        <v>10100</v>
      </c>
      <c r="F1468" s="60">
        <v>565</v>
      </c>
      <c r="G1468" s="60">
        <v>101</v>
      </c>
      <c r="H1468" s="60">
        <v>9757</v>
      </c>
      <c r="I1468" s="60">
        <v>1</v>
      </c>
      <c r="J1468" s="60">
        <v>241</v>
      </c>
      <c r="K1468" s="60">
        <v>254</v>
      </c>
      <c r="L1468" s="60">
        <v>195</v>
      </c>
      <c r="M1468" s="60">
        <v>24</v>
      </c>
      <c r="N1468" s="60">
        <v>32</v>
      </c>
      <c r="O1468" s="60">
        <v>59</v>
      </c>
      <c r="P1468" s="60">
        <v>73</v>
      </c>
      <c r="Q1468" s="60">
        <v>366</v>
      </c>
      <c r="R1468" s="59" t="s">
        <v>440</v>
      </c>
      <c r="S1468" s="61" t="s">
        <v>442</v>
      </c>
      <c r="T1468" s="50">
        <f t="shared" si="45"/>
        <v>2.4294352624771438</v>
      </c>
      <c r="U1468" s="51">
        <f t="shared" si="46"/>
        <v>0.25050514350217451</v>
      </c>
      <c r="V1468" s="44"/>
    </row>
    <row r="1469" spans="1:22" x14ac:dyDescent="0.25">
      <c r="A1469" s="59">
        <v>2017</v>
      </c>
      <c r="B1469" s="59" t="s">
        <v>439</v>
      </c>
      <c r="C1469" s="59" t="s">
        <v>228</v>
      </c>
      <c r="D1469" s="60">
        <v>7742</v>
      </c>
      <c r="E1469" s="60">
        <v>5369</v>
      </c>
      <c r="F1469" s="60">
        <v>111</v>
      </c>
      <c r="G1469" s="60">
        <v>58</v>
      </c>
      <c r="H1469" s="60">
        <v>5279</v>
      </c>
      <c r="I1469" s="60">
        <v>1</v>
      </c>
      <c r="J1469" s="60">
        <v>32</v>
      </c>
      <c r="K1469" s="60">
        <v>65</v>
      </c>
      <c r="L1469" s="60">
        <v>24</v>
      </c>
      <c r="M1469" s="60">
        <v>9</v>
      </c>
      <c r="N1469" s="60">
        <v>0</v>
      </c>
      <c r="O1469" s="60">
        <v>12</v>
      </c>
      <c r="P1469" s="60">
        <v>30</v>
      </c>
      <c r="Q1469" s="60">
        <v>116</v>
      </c>
      <c r="R1469" s="59" t="s">
        <v>440</v>
      </c>
      <c r="S1469" s="61" t="s">
        <v>442</v>
      </c>
      <c r="T1469" s="50">
        <f t="shared" si="45"/>
        <v>1.9261574928977274</v>
      </c>
      <c r="U1469" s="51">
        <f t="shared" si="46"/>
        <v>3.9019135412375713E-2</v>
      </c>
      <c r="V1469" s="44"/>
    </row>
    <row r="1470" spans="1:22" x14ac:dyDescent="0.25">
      <c r="A1470" s="47">
        <v>2018</v>
      </c>
      <c r="B1470" s="47" t="s">
        <v>439</v>
      </c>
      <c r="C1470" s="47" t="s">
        <v>228</v>
      </c>
      <c r="D1470" s="55">
        <v>10816</v>
      </c>
      <c r="E1470" s="55">
        <v>10057</v>
      </c>
      <c r="F1470" s="55">
        <v>733</v>
      </c>
      <c r="G1470" s="55">
        <v>35</v>
      </c>
      <c r="H1470" s="55">
        <v>9707</v>
      </c>
      <c r="I1470" s="55">
        <v>2</v>
      </c>
      <c r="J1470" s="55">
        <v>313</v>
      </c>
      <c r="K1470" s="55">
        <v>314</v>
      </c>
      <c r="L1470" s="55">
        <v>264</v>
      </c>
      <c r="M1470" s="55">
        <v>24</v>
      </c>
      <c r="N1470" s="55">
        <v>52</v>
      </c>
      <c r="O1470" s="55">
        <v>79</v>
      </c>
      <c r="P1470" s="55">
        <v>67</v>
      </c>
      <c r="Q1470" s="55">
        <v>93</v>
      </c>
      <c r="R1470" s="47" t="s">
        <v>440</v>
      </c>
      <c r="S1470" s="56" t="s">
        <v>442</v>
      </c>
      <c r="T1470" s="50">
        <f t="shared" ref="T1470:T1533" si="47">K1470*$AE$2*$AH$2/SUM(K1470:O1470)+K1470*$AE$3*$AI$2/SUM(K1470:O1470)+$AH$7*L1470*$AH$4*$AE$4/SUM(K1470:O1470)+$AI$7*L1470*$AH$4*$AE$6/SUM(K1470:O1470)+$AJ$7*L1470*$AH$4*$AE$7/SUM(K1470:O1470)+$AK$7*L1470*$AH$4*$AE$9/SUM(K1470:O1470)+L1470*$AI$4*$AH$7*$AE$5/SUM(K1470:O1470)+L1470*$AI$4*$AE$8*$AJ$7/SUM(K1470:O1470)+M1470*$AH$4*$AE$10/SUM(K1470:O1470)+M1470*$AI$4*$AE$11/SUM(K1470:O1470)+N1470*$AH$4*$AE$12/SUM(K1470:O1470)+N1470*$AI$4*$AE$13/SUM(K1470:O1470)+O1470*$AE$17*$AK$17/SUM(K1470:O1470)+O1470*$AE$16*$AJ$17/SUM(K1470:O1470)+O1470*$AE$15*$AI$17/SUM(K1470:O1470)+O1470*$AE$14*$AH$17/SUM(K1470:O1470)</f>
        <v>2.5077203993647683</v>
      </c>
      <c r="U1470" s="51">
        <f t="shared" si="46"/>
        <v>0.33546402712402346</v>
      </c>
      <c r="V1470" s="44"/>
    </row>
    <row r="1471" spans="1:22" x14ac:dyDescent="0.25">
      <c r="A1471" s="47">
        <v>2019</v>
      </c>
      <c r="B1471" s="47" t="s">
        <v>439</v>
      </c>
      <c r="C1471" s="47" t="s">
        <v>228</v>
      </c>
      <c r="D1471" s="55">
        <v>10590</v>
      </c>
      <c r="E1471" s="55">
        <v>10156</v>
      </c>
      <c r="F1471" s="55">
        <v>428</v>
      </c>
      <c r="G1471" s="55">
        <v>36</v>
      </c>
      <c r="H1471" s="55">
        <v>9919</v>
      </c>
      <c r="I1471" s="55">
        <v>1</v>
      </c>
      <c r="J1471" s="55">
        <v>201</v>
      </c>
      <c r="K1471" s="55">
        <v>213</v>
      </c>
      <c r="L1471" s="55">
        <v>120</v>
      </c>
      <c r="M1471" s="55">
        <v>33</v>
      </c>
      <c r="N1471" s="55">
        <v>24</v>
      </c>
      <c r="O1471" s="55">
        <v>39</v>
      </c>
      <c r="P1471" s="55">
        <v>68</v>
      </c>
      <c r="Q1471" s="55">
        <v>151</v>
      </c>
      <c r="R1471" s="47" t="s">
        <v>440</v>
      </c>
      <c r="S1471" s="56" t="s">
        <v>442</v>
      </c>
      <c r="T1471" s="50">
        <f t="shared" si="47"/>
        <v>2.3684140761582162</v>
      </c>
      <c r="U1471" s="51">
        <f t="shared" si="46"/>
        <v>0.18499682348871826</v>
      </c>
      <c r="V1471" s="44"/>
    </row>
    <row r="1472" spans="1:22" x14ac:dyDescent="0.25">
      <c r="A1472" s="59">
        <v>2020</v>
      </c>
      <c r="B1472" s="59" t="s">
        <v>439</v>
      </c>
      <c r="C1472" s="59" t="s">
        <v>228</v>
      </c>
      <c r="D1472" s="60">
        <v>8017</v>
      </c>
      <c r="E1472" s="60">
        <v>7687</v>
      </c>
      <c r="F1472" s="60">
        <v>319</v>
      </c>
      <c r="G1472" s="60">
        <v>118</v>
      </c>
      <c r="H1472" s="60">
        <v>7038</v>
      </c>
      <c r="I1472" s="60">
        <v>39</v>
      </c>
      <c r="J1472" s="60">
        <v>492</v>
      </c>
      <c r="K1472" s="60">
        <v>120</v>
      </c>
      <c r="L1472" s="60">
        <v>72</v>
      </c>
      <c r="M1472" s="60">
        <v>8</v>
      </c>
      <c r="N1472" s="60">
        <v>51</v>
      </c>
      <c r="O1472" s="60">
        <v>69</v>
      </c>
      <c r="P1472" s="60">
        <v>59</v>
      </c>
      <c r="Q1472" s="60">
        <v>345</v>
      </c>
      <c r="R1472" s="59" t="s">
        <v>440</v>
      </c>
      <c r="S1472" s="61" t="s">
        <v>442</v>
      </c>
      <c r="T1472" s="50">
        <f t="shared" si="47"/>
        <v>2.6506941223144533</v>
      </c>
      <c r="U1472" s="51">
        <f t="shared" si="46"/>
        <v>0.15431678506584168</v>
      </c>
      <c r="V1472" s="44"/>
    </row>
    <row r="1473" spans="1:22" x14ac:dyDescent="0.25">
      <c r="A1473" s="59">
        <v>2021</v>
      </c>
      <c r="B1473" s="59" t="s">
        <v>439</v>
      </c>
      <c r="C1473" s="59" t="s">
        <v>228</v>
      </c>
      <c r="D1473" s="60">
        <v>10116</v>
      </c>
      <c r="E1473" s="60">
        <v>9714</v>
      </c>
      <c r="F1473" s="60">
        <v>389</v>
      </c>
      <c r="G1473" s="60">
        <v>143</v>
      </c>
      <c r="H1473" s="60">
        <v>8963</v>
      </c>
      <c r="I1473" s="60">
        <v>49</v>
      </c>
      <c r="J1473" s="60">
        <v>559</v>
      </c>
      <c r="K1473" s="60">
        <v>156</v>
      </c>
      <c r="L1473" s="60">
        <v>80</v>
      </c>
      <c r="M1473" s="60">
        <v>8</v>
      </c>
      <c r="N1473" s="60">
        <v>65</v>
      </c>
      <c r="O1473" s="60">
        <v>80</v>
      </c>
      <c r="P1473" s="60">
        <v>63</v>
      </c>
      <c r="Q1473" s="60">
        <v>365</v>
      </c>
      <c r="R1473" s="59" t="s">
        <v>440</v>
      </c>
      <c r="S1473" s="61" t="s">
        <v>442</v>
      </c>
      <c r="T1473" s="50">
        <f t="shared" si="47"/>
        <v>2.605092309005463</v>
      </c>
      <c r="U1473" s="51">
        <f t="shared" si="46"/>
        <v>0.18494201574707031</v>
      </c>
      <c r="V1473" s="44"/>
    </row>
    <row r="1474" spans="1:22" x14ac:dyDescent="0.25">
      <c r="A1474" s="59">
        <v>2022</v>
      </c>
      <c r="B1474" s="59" t="s">
        <v>439</v>
      </c>
      <c r="C1474" s="59" t="s">
        <v>228</v>
      </c>
      <c r="D1474" s="60">
        <v>11088</v>
      </c>
      <c r="E1474" s="60">
        <v>10681</v>
      </c>
      <c r="F1474" s="60">
        <v>394</v>
      </c>
      <c r="G1474" s="60">
        <v>164</v>
      </c>
      <c r="H1474" s="60">
        <v>9869</v>
      </c>
      <c r="I1474" s="60">
        <v>49</v>
      </c>
      <c r="J1474" s="60">
        <v>598</v>
      </c>
      <c r="K1474" s="60">
        <v>160</v>
      </c>
      <c r="L1474" s="60">
        <v>85</v>
      </c>
      <c r="M1474" s="60">
        <v>8</v>
      </c>
      <c r="N1474" s="60">
        <v>60</v>
      </c>
      <c r="O1474" s="60">
        <v>81</v>
      </c>
      <c r="P1474" s="60">
        <v>63</v>
      </c>
      <c r="Q1474" s="60">
        <v>365</v>
      </c>
      <c r="R1474" s="59" t="s">
        <v>440</v>
      </c>
      <c r="S1474" s="61" t="s">
        <v>442</v>
      </c>
      <c r="T1474" s="50">
        <f t="shared" si="47"/>
        <v>2.5545880498740878</v>
      </c>
      <c r="U1474" s="51">
        <f t="shared" si="46"/>
        <v>0.18368765372619628</v>
      </c>
      <c r="V1474" s="44"/>
    </row>
    <row r="1475" spans="1:22" ht="13.8" thickBot="1" x14ac:dyDescent="0.3">
      <c r="A1475" s="66">
        <v>2023</v>
      </c>
      <c r="B1475" s="66" t="s">
        <v>439</v>
      </c>
      <c r="C1475" s="66" t="s">
        <v>228</v>
      </c>
      <c r="D1475" s="67">
        <v>11578</v>
      </c>
      <c r="E1475" s="67">
        <v>11131</v>
      </c>
      <c r="F1475" s="67">
        <v>430</v>
      </c>
      <c r="G1475" s="67">
        <v>175</v>
      </c>
      <c r="H1475" s="67">
        <v>10268</v>
      </c>
      <c r="I1475" s="67">
        <v>51</v>
      </c>
      <c r="J1475" s="67">
        <v>636</v>
      </c>
      <c r="K1475" s="67">
        <v>175</v>
      </c>
      <c r="L1475" s="67">
        <v>98</v>
      </c>
      <c r="M1475" s="67">
        <v>9</v>
      </c>
      <c r="N1475" s="67">
        <v>68</v>
      </c>
      <c r="O1475" s="67">
        <v>81</v>
      </c>
      <c r="P1475" s="67">
        <v>62</v>
      </c>
      <c r="Q1475" s="67">
        <v>364</v>
      </c>
      <c r="R1475" s="66" t="s">
        <v>440</v>
      </c>
      <c r="S1475" s="68" t="s">
        <v>442</v>
      </c>
      <c r="T1475" s="50">
        <f t="shared" si="47"/>
        <v>2.6037608135603976</v>
      </c>
      <c r="U1475" s="51">
        <f t="shared" ref="U1475:U1538" si="48">0.000001*F1475*T1475*365*0.5</f>
        <v>0.20433012984415222</v>
      </c>
      <c r="V1475" s="44"/>
    </row>
    <row r="1476" spans="1:22" x14ac:dyDescent="0.25">
      <c r="A1476" s="46">
        <v>2006</v>
      </c>
      <c r="B1476" s="46" t="s">
        <v>443</v>
      </c>
      <c r="C1476" s="46" t="s">
        <v>228</v>
      </c>
      <c r="D1476" s="48">
        <v>10088</v>
      </c>
      <c r="E1476" s="48">
        <v>9626</v>
      </c>
      <c r="F1476" s="48">
        <v>461</v>
      </c>
      <c r="G1476" s="48">
        <v>216</v>
      </c>
      <c r="H1476" s="48">
        <v>8896</v>
      </c>
      <c r="I1476" s="48">
        <v>3</v>
      </c>
      <c r="J1476" s="48">
        <v>511</v>
      </c>
      <c r="K1476" s="48">
        <v>130</v>
      </c>
      <c r="L1476" s="48">
        <v>178</v>
      </c>
      <c r="M1476" s="48">
        <v>6</v>
      </c>
      <c r="N1476" s="48">
        <v>3</v>
      </c>
      <c r="O1476" s="48">
        <v>144</v>
      </c>
      <c r="P1476" s="48">
        <v>38</v>
      </c>
      <c r="Q1476" s="48">
        <v>214</v>
      </c>
      <c r="R1476" s="46" t="s">
        <v>444</v>
      </c>
      <c r="S1476" s="49" t="s">
        <v>445</v>
      </c>
      <c r="T1476" s="50">
        <f t="shared" si="47"/>
        <v>2.3531033345054908</v>
      </c>
      <c r="U1476" s="51">
        <f t="shared" si="48"/>
        <v>0.19797246629028323</v>
      </c>
      <c r="V1476" s="52">
        <f>IF(SLOPE(U1476:U1493,A1476:A1493)&gt;0,SLOPE(U1476:U1493,A1476:A1493),0)</f>
        <v>0</v>
      </c>
    </row>
    <row r="1477" spans="1:22" x14ac:dyDescent="0.25">
      <c r="A1477" s="47">
        <v>2007</v>
      </c>
      <c r="B1477" s="47" t="s">
        <v>443</v>
      </c>
      <c r="C1477" s="47" t="s">
        <v>228</v>
      </c>
      <c r="D1477" s="55">
        <v>9549</v>
      </c>
      <c r="E1477" s="55">
        <v>9121</v>
      </c>
      <c r="F1477" s="55">
        <v>428</v>
      </c>
      <c r="G1477" s="55">
        <v>225</v>
      </c>
      <c r="H1477" s="55">
        <v>8446</v>
      </c>
      <c r="I1477" s="55">
        <v>2</v>
      </c>
      <c r="J1477" s="55">
        <v>447</v>
      </c>
      <c r="K1477" s="55">
        <v>120</v>
      </c>
      <c r="L1477" s="55">
        <v>143</v>
      </c>
      <c r="M1477" s="55">
        <v>7</v>
      </c>
      <c r="N1477" s="55">
        <v>4</v>
      </c>
      <c r="O1477" s="55">
        <v>155</v>
      </c>
      <c r="P1477" s="55">
        <v>39</v>
      </c>
      <c r="Q1477" s="55">
        <v>365</v>
      </c>
      <c r="R1477" s="47" t="s">
        <v>444</v>
      </c>
      <c r="S1477" s="56" t="s">
        <v>445</v>
      </c>
      <c r="T1477" s="50">
        <f t="shared" si="47"/>
        <v>2.274107603415465</v>
      </c>
      <c r="U1477" s="51">
        <f t="shared" si="48"/>
        <v>0.17763054490278196</v>
      </c>
      <c r="V1477" s="44"/>
    </row>
    <row r="1478" spans="1:22" x14ac:dyDescent="0.25">
      <c r="A1478" s="59">
        <v>2008</v>
      </c>
      <c r="B1478" s="59" t="s">
        <v>443</v>
      </c>
      <c r="C1478" s="59" t="s">
        <v>228</v>
      </c>
      <c r="D1478" s="60">
        <v>9535</v>
      </c>
      <c r="E1478" s="60">
        <v>9098</v>
      </c>
      <c r="F1478" s="60">
        <v>437</v>
      </c>
      <c r="G1478" s="60">
        <v>220</v>
      </c>
      <c r="H1478" s="60">
        <v>8724</v>
      </c>
      <c r="I1478" s="60">
        <v>3</v>
      </c>
      <c r="J1478" s="60">
        <v>152</v>
      </c>
      <c r="K1478" s="60">
        <v>123</v>
      </c>
      <c r="L1478" s="60">
        <v>137</v>
      </c>
      <c r="M1478" s="60">
        <v>7</v>
      </c>
      <c r="N1478" s="60">
        <v>3</v>
      </c>
      <c r="O1478" s="60">
        <v>167</v>
      </c>
      <c r="P1478" s="60">
        <v>39</v>
      </c>
      <c r="Q1478" s="60">
        <v>363</v>
      </c>
      <c r="R1478" s="59" t="s">
        <v>444</v>
      </c>
      <c r="S1478" s="61" t="s">
        <v>445</v>
      </c>
      <c r="T1478" s="50">
        <f t="shared" si="47"/>
        <v>2.2211919453706024</v>
      </c>
      <c r="U1478" s="51">
        <f t="shared" si="48"/>
        <v>0.17714561062316897</v>
      </c>
      <c r="V1478" s="44"/>
    </row>
    <row r="1479" spans="1:22" x14ac:dyDescent="0.25">
      <c r="A1479" s="47">
        <v>2009</v>
      </c>
      <c r="B1479" s="47" t="s">
        <v>443</v>
      </c>
      <c r="C1479" s="47" t="s">
        <v>228</v>
      </c>
      <c r="D1479" s="55">
        <v>9456</v>
      </c>
      <c r="E1479" s="55">
        <v>9013</v>
      </c>
      <c r="F1479" s="55">
        <v>443</v>
      </c>
      <c r="G1479" s="55">
        <v>206</v>
      </c>
      <c r="H1479" s="55">
        <v>8661</v>
      </c>
      <c r="I1479" s="55">
        <v>3</v>
      </c>
      <c r="J1479" s="55">
        <v>144</v>
      </c>
      <c r="K1479" s="55">
        <v>132</v>
      </c>
      <c r="L1479" s="55">
        <v>137</v>
      </c>
      <c r="M1479" s="55">
        <v>6</v>
      </c>
      <c r="N1479" s="55">
        <v>3</v>
      </c>
      <c r="O1479" s="55">
        <v>165</v>
      </c>
      <c r="P1479" s="55">
        <v>40</v>
      </c>
      <c r="Q1479" s="55">
        <v>365</v>
      </c>
      <c r="R1479" s="47" t="s">
        <v>444</v>
      </c>
      <c r="S1479" s="56" t="s">
        <v>445</v>
      </c>
      <c r="T1479" s="50">
        <f t="shared" si="47"/>
        <v>2.1876066971686301</v>
      </c>
      <c r="U1479" s="51">
        <f t="shared" si="48"/>
        <v>0.1768625324493408</v>
      </c>
      <c r="V1479" s="44"/>
    </row>
    <row r="1480" spans="1:22" x14ac:dyDescent="0.25">
      <c r="A1480" s="59">
        <v>2010</v>
      </c>
      <c r="B1480" s="59" t="s">
        <v>443</v>
      </c>
      <c r="C1480" s="59" t="s">
        <v>228</v>
      </c>
      <c r="D1480" s="60">
        <v>7177</v>
      </c>
      <c r="E1480" s="60">
        <v>6811</v>
      </c>
      <c r="F1480" s="60">
        <v>366</v>
      </c>
      <c r="G1480" s="60">
        <v>60</v>
      </c>
      <c r="H1480" s="60">
        <v>6624</v>
      </c>
      <c r="I1480" s="60">
        <v>2</v>
      </c>
      <c r="J1480" s="60">
        <v>125</v>
      </c>
      <c r="K1480" s="60">
        <v>115</v>
      </c>
      <c r="L1480" s="60">
        <v>116</v>
      </c>
      <c r="M1480" s="60">
        <v>6</v>
      </c>
      <c r="N1480" s="60">
        <v>3</v>
      </c>
      <c r="O1480" s="60">
        <v>125</v>
      </c>
      <c r="P1480" s="60">
        <v>40</v>
      </c>
      <c r="Q1480" s="60">
        <v>365</v>
      </c>
      <c r="R1480" s="59" t="s">
        <v>444</v>
      </c>
      <c r="S1480" s="61" t="s">
        <v>445</v>
      </c>
      <c r="T1480" s="50">
        <f t="shared" si="47"/>
        <v>2.204192690496575</v>
      </c>
      <c r="U1480" s="51">
        <f t="shared" si="48"/>
        <v>0.14722905076171872</v>
      </c>
      <c r="V1480" s="44"/>
    </row>
    <row r="1481" spans="1:22" x14ac:dyDescent="0.25">
      <c r="A1481" s="47">
        <v>2011</v>
      </c>
      <c r="B1481" s="47" t="s">
        <v>443</v>
      </c>
      <c r="C1481" s="47" t="s">
        <v>228</v>
      </c>
      <c r="D1481" s="55">
        <v>10512</v>
      </c>
      <c r="E1481" s="55">
        <v>8678</v>
      </c>
      <c r="F1481" s="55">
        <v>1821</v>
      </c>
      <c r="G1481" s="55">
        <v>436</v>
      </c>
      <c r="H1481" s="55">
        <v>5969</v>
      </c>
      <c r="I1481" s="55">
        <v>8</v>
      </c>
      <c r="J1481" s="55">
        <v>2265</v>
      </c>
      <c r="K1481" s="55">
        <v>1362</v>
      </c>
      <c r="L1481" s="55">
        <v>224</v>
      </c>
      <c r="M1481" s="55">
        <v>24</v>
      </c>
      <c r="N1481" s="55">
        <v>60</v>
      </c>
      <c r="O1481" s="55">
        <v>152</v>
      </c>
      <c r="P1481" s="55">
        <v>44</v>
      </c>
      <c r="Q1481" s="55">
        <v>365</v>
      </c>
      <c r="R1481" s="47" t="s">
        <v>444</v>
      </c>
      <c r="S1481" s="56" t="s">
        <v>445</v>
      </c>
      <c r="T1481" s="50">
        <f t="shared" si="47"/>
        <v>1.4895472598363746</v>
      </c>
      <c r="U1481" s="51">
        <f t="shared" si="48"/>
        <v>0.49502496472957197</v>
      </c>
      <c r="V1481" s="44"/>
    </row>
    <row r="1482" spans="1:22" x14ac:dyDescent="0.25">
      <c r="A1482" s="47">
        <v>2012</v>
      </c>
      <c r="B1482" s="47" t="s">
        <v>443</v>
      </c>
      <c r="C1482" s="47" t="s">
        <v>228</v>
      </c>
      <c r="D1482" s="55">
        <v>9726</v>
      </c>
      <c r="E1482" s="55">
        <v>9235</v>
      </c>
      <c r="F1482" s="55">
        <v>474</v>
      </c>
      <c r="G1482" s="55">
        <v>370</v>
      </c>
      <c r="H1482" s="55">
        <v>8672</v>
      </c>
      <c r="I1482" s="55">
        <v>10</v>
      </c>
      <c r="J1482" s="55">
        <v>183</v>
      </c>
      <c r="K1482" s="55">
        <v>203</v>
      </c>
      <c r="L1482" s="55">
        <v>99</v>
      </c>
      <c r="M1482" s="55">
        <v>5</v>
      </c>
      <c r="N1482" s="55">
        <v>3</v>
      </c>
      <c r="O1482" s="55">
        <v>163</v>
      </c>
      <c r="P1482" s="55">
        <v>44</v>
      </c>
      <c r="Q1482" s="55">
        <v>366</v>
      </c>
      <c r="R1482" s="47" t="s">
        <v>444</v>
      </c>
      <c r="S1482" s="56" t="s">
        <v>445</v>
      </c>
      <c r="T1482" s="50">
        <f t="shared" si="47"/>
        <v>1.8481202591297237</v>
      </c>
      <c r="U1482" s="51">
        <f t="shared" si="48"/>
        <v>0.15987164301601672</v>
      </c>
      <c r="V1482" s="44"/>
    </row>
    <row r="1483" spans="1:22" x14ac:dyDescent="0.25">
      <c r="A1483" s="47">
        <v>2013</v>
      </c>
      <c r="B1483" s="47" t="s">
        <v>443</v>
      </c>
      <c r="C1483" s="47" t="s">
        <v>228</v>
      </c>
      <c r="D1483" s="55">
        <v>9771</v>
      </c>
      <c r="E1483" s="55">
        <v>9298</v>
      </c>
      <c r="F1483" s="55">
        <v>456</v>
      </c>
      <c r="G1483" s="55">
        <v>381</v>
      </c>
      <c r="H1483" s="55">
        <v>8751</v>
      </c>
      <c r="I1483" s="55">
        <v>12</v>
      </c>
      <c r="J1483" s="55">
        <v>154</v>
      </c>
      <c r="K1483" s="55">
        <v>194</v>
      </c>
      <c r="L1483" s="55">
        <v>88</v>
      </c>
      <c r="M1483" s="55">
        <v>5</v>
      </c>
      <c r="N1483" s="55">
        <v>2</v>
      </c>
      <c r="O1483" s="55">
        <v>167</v>
      </c>
      <c r="P1483" s="55">
        <v>47</v>
      </c>
      <c r="Q1483" s="55">
        <v>365</v>
      </c>
      <c r="R1483" s="47" t="s">
        <v>444</v>
      </c>
      <c r="S1483" s="56" t="s">
        <v>445</v>
      </c>
      <c r="T1483" s="50">
        <f t="shared" si="47"/>
        <v>1.8121518747430101</v>
      </c>
      <c r="U1483" s="51">
        <f t="shared" si="48"/>
        <v>0.15080727901611329</v>
      </c>
      <c r="V1483" s="44"/>
    </row>
    <row r="1484" spans="1:22" x14ac:dyDescent="0.25">
      <c r="A1484" s="59">
        <v>2014</v>
      </c>
      <c r="B1484" s="59" t="s">
        <v>443</v>
      </c>
      <c r="C1484" s="59" t="s">
        <v>228</v>
      </c>
      <c r="D1484" s="60">
        <v>9653</v>
      </c>
      <c r="E1484" s="60">
        <v>9149</v>
      </c>
      <c r="F1484" s="60">
        <v>486</v>
      </c>
      <c r="G1484" s="60">
        <v>386</v>
      </c>
      <c r="H1484" s="60">
        <v>8546</v>
      </c>
      <c r="I1484" s="60">
        <v>13</v>
      </c>
      <c r="J1484" s="60">
        <v>205</v>
      </c>
      <c r="K1484" s="60">
        <v>211</v>
      </c>
      <c r="L1484" s="60">
        <v>96</v>
      </c>
      <c r="M1484" s="60">
        <v>5</v>
      </c>
      <c r="N1484" s="60">
        <v>3</v>
      </c>
      <c r="O1484" s="60">
        <v>171</v>
      </c>
      <c r="P1484" s="60">
        <v>41</v>
      </c>
      <c r="Q1484" s="60">
        <v>365</v>
      </c>
      <c r="R1484" s="59" t="s">
        <v>444</v>
      </c>
      <c r="S1484" s="61" t="s">
        <v>445</v>
      </c>
      <c r="T1484" s="50">
        <f t="shared" si="47"/>
        <v>1.8181137876157409</v>
      </c>
      <c r="U1484" s="51">
        <f t="shared" si="48"/>
        <v>0.16125760239257814</v>
      </c>
      <c r="V1484" s="44"/>
    </row>
    <row r="1485" spans="1:22" x14ac:dyDescent="0.25">
      <c r="A1485" s="59">
        <v>2015</v>
      </c>
      <c r="B1485" s="59" t="s">
        <v>443</v>
      </c>
      <c r="C1485" s="59" t="s">
        <v>228</v>
      </c>
      <c r="D1485" s="60">
        <v>7729</v>
      </c>
      <c r="E1485" s="60">
        <v>7354</v>
      </c>
      <c r="F1485" s="60">
        <v>365</v>
      </c>
      <c r="G1485" s="60">
        <v>276</v>
      </c>
      <c r="H1485" s="60">
        <v>6890</v>
      </c>
      <c r="I1485" s="60">
        <v>10</v>
      </c>
      <c r="J1485" s="60">
        <v>177</v>
      </c>
      <c r="K1485" s="60">
        <v>138</v>
      </c>
      <c r="L1485" s="60">
        <v>88</v>
      </c>
      <c r="M1485" s="60">
        <v>6</v>
      </c>
      <c r="N1485" s="60">
        <v>2</v>
      </c>
      <c r="O1485" s="60">
        <v>131</v>
      </c>
      <c r="P1485" s="60">
        <v>44</v>
      </c>
      <c r="Q1485" s="60">
        <v>365</v>
      </c>
      <c r="R1485" s="59" t="s">
        <v>444</v>
      </c>
      <c r="S1485" s="61" t="s">
        <v>445</v>
      </c>
      <c r="T1485" s="50">
        <f t="shared" si="47"/>
        <v>1.9779446703767121</v>
      </c>
      <c r="U1485" s="51">
        <f t="shared" si="48"/>
        <v>0.13175583935546872</v>
      </c>
      <c r="V1485" s="44"/>
    </row>
    <row r="1486" spans="1:22" x14ac:dyDescent="0.25">
      <c r="A1486" s="59">
        <v>2016</v>
      </c>
      <c r="B1486" s="59" t="s">
        <v>443</v>
      </c>
      <c r="C1486" s="59" t="s">
        <v>228</v>
      </c>
      <c r="D1486" s="60">
        <v>10636</v>
      </c>
      <c r="E1486" s="60">
        <v>10118</v>
      </c>
      <c r="F1486" s="60">
        <v>516</v>
      </c>
      <c r="G1486" s="60">
        <v>417</v>
      </c>
      <c r="H1486" s="60">
        <v>9363</v>
      </c>
      <c r="I1486" s="60">
        <v>14</v>
      </c>
      <c r="J1486" s="60">
        <v>323</v>
      </c>
      <c r="K1486" s="60">
        <v>184</v>
      </c>
      <c r="L1486" s="60">
        <v>129</v>
      </c>
      <c r="M1486" s="60">
        <v>10</v>
      </c>
      <c r="N1486" s="60">
        <v>3</v>
      </c>
      <c r="O1486" s="60">
        <v>190</v>
      </c>
      <c r="P1486" s="60">
        <v>50</v>
      </c>
      <c r="Q1486" s="60">
        <v>366</v>
      </c>
      <c r="R1486" s="59" t="s">
        <v>444</v>
      </c>
      <c r="S1486" s="61" t="s">
        <v>445</v>
      </c>
      <c r="T1486" s="50">
        <f t="shared" si="47"/>
        <v>2.0283527155439978</v>
      </c>
      <c r="U1486" s="51">
        <f t="shared" si="48"/>
        <v>0.19100997522277827</v>
      </c>
      <c r="V1486" s="44"/>
    </row>
    <row r="1487" spans="1:22" x14ac:dyDescent="0.25">
      <c r="A1487" s="47">
        <v>2017</v>
      </c>
      <c r="B1487" s="47" t="s">
        <v>443</v>
      </c>
      <c r="C1487" s="47" t="s">
        <v>228</v>
      </c>
      <c r="D1487" s="55">
        <v>10809</v>
      </c>
      <c r="E1487" s="55">
        <v>10289</v>
      </c>
      <c r="F1487" s="55">
        <v>518</v>
      </c>
      <c r="G1487" s="55">
        <v>412</v>
      </c>
      <c r="H1487" s="55">
        <v>9544</v>
      </c>
      <c r="I1487" s="55">
        <v>15</v>
      </c>
      <c r="J1487" s="55">
        <v>318</v>
      </c>
      <c r="K1487" s="55">
        <v>183</v>
      </c>
      <c r="L1487" s="55">
        <v>131</v>
      </c>
      <c r="M1487" s="55">
        <v>10</v>
      </c>
      <c r="N1487" s="55">
        <v>3</v>
      </c>
      <c r="O1487" s="55">
        <v>191</v>
      </c>
      <c r="P1487" s="55">
        <v>50</v>
      </c>
      <c r="Q1487" s="55">
        <v>365</v>
      </c>
      <c r="R1487" s="47" t="s">
        <v>444</v>
      </c>
      <c r="S1487" s="56" t="s">
        <v>445</v>
      </c>
      <c r="T1487" s="50">
        <f t="shared" si="47"/>
        <v>2.0369945605657276</v>
      </c>
      <c r="U1487" s="51">
        <f t="shared" si="48"/>
        <v>0.19256728078308108</v>
      </c>
      <c r="V1487" s="44"/>
    </row>
    <row r="1488" spans="1:22" x14ac:dyDescent="0.25">
      <c r="A1488" s="47">
        <v>2018</v>
      </c>
      <c r="B1488" s="47" t="s">
        <v>443</v>
      </c>
      <c r="C1488" s="47" t="s">
        <v>228</v>
      </c>
      <c r="D1488" s="55">
        <v>10935</v>
      </c>
      <c r="E1488" s="55">
        <v>10377</v>
      </c>
      <c r="F1488" s="55">
        <v>555</v>
      </c>
      <c r="G1488" s="55">
        <v>425</v>
      </c>
      <c r="H1488" s="55">
        <v>9604</v>
      </c>
      <c r="I1488" s="55">
        <v>17</v>
      </c>
      <c r="J1488" s="55">
        <v>331</v>
      </c>
      <c r="K1488" s="55">
        <v>194</v>
      </c>
      <c r="L1488" s="55">
        <v>142</v>
      </c>
      <c r="M1488" s="55">
        <v>11</v>
      </c>
      <c r="N1488" s="55">
        <v>4</v>
      </c>
      <c r="O1488" s="55">
        <v>204</v>
      </c>
      <c r="P1488" s="55">
        <v>48</v>
      </c>
      <c r="Q1488" s="55">
        <v>365</v>
      </c>
      <c r="R1488" s="47" t="s">
        <v>444</v>
      </c>
      <c r="S1488" s="56" t="s">
        <v>445</v>
      </c>
      <c r="T1488" s="50">
        <f t="shared" si="47"/>
        <v>2.0545022390554615</v>
      </c>
      <c r="U1488" s="51">
        <f t="shared" si="48"/>
        <v>0.20809539553833004</v>
      </c>
      <c r="V1488" s="44"/>
    </row>
    <row r="1489" spans="1:22" x14ac:dyDescent="0.25">
      <c r="A1489" s="47">
        <v>2019</v>
      </c>
      <c r="B1489" s="47" t="s">
        <v>443</v>
      </c>
      <c r="C1489" s="47" t="s">
        <v>228</v>
      </c>
      <c r="D1489" s="55">
        <v>11221</v>
      </c>
      <c r="E1489" s="55">
        <v>10652</v>
      </c>
      <c r="F1489" s="55">
        <v>566</v>
      </c>
      <c r="G1489" s="55">
        <v>482</v>
      </c>
      <c r="H1489" s="55">
        <v>9810</v>
      </c>
      <c r="I1489" s="55">
        <v>20</v>
      </c>
      <c r="J1489" s="55">
        <v>340</v>
      </c>
      <c r="K1489" s="55">
        <v>196</v>
      </c>
      <c r="L1489" s="55">
        <v>141</v>
      </c>
      <c r="M1489" s="55">
        <v>13</v>
      </c>
      <c r="N1489" s="55">
        <v>4</v>
      </c>
      <c r="O1489" s="55">
        <v>213</v>
      </c>
      <c r="P1489" s="55">
        <v>43</v>
      </c>
      <c r="Q1489" s="55">
        <v>273</v>
      </c>
      <c r="R1489" s="47" t="s">
        <v>444</v>
      </c>
      <c r="S1489" s="56" t="s">
        <v>445</v>
      </c>
      <c r="T1489" s="50">
        <f t="shared" si="47"/>
        <v>2.0541113819478891</v>
      </c>
      <c r="U1489" s="51">
        <f t="shared" si="48"/>
        <v>0.2121794351983072</v>
      </c>
      <c r="V1489" s="44"/>
    </row>
    <row r="1490" spans="1:22" x14ac:dyDescent="0.25">
      <c r="A1490" s="59">
        <v>2020</v>
      </c>
      <c r="B1490" s="59" t="s">
        <v>443</v>
      </c>
      <c r="C1490" s="59" t="s">
        <v>228</v>
      </c>
      <c r="D1490" s="60">
        <v>4193</v>
      </c>
      <c r="E1490" s="60">
        <v>3967</v>
      </c>
      <c r="F1490" s="60">
        <v>217</v>
      </c>
      <c r="G1490" s="60">
        <v>220</v>
      </c>
      <c r="H1490" s="60">
        <v>3398</v>
      </c>
      <c r="I1490" s="60">
        <v>29</v>
      </c>
      <c r="J1490" s="60">
        <v>320</v>
      </c>
      <c r="K1490" s="60">
        <v>58</v>
      </c>
      <c r="L1490" s="60">
        <v>47</v>
      </c>
      <c r="M1490" s="60">
        <v>1</v>
      </c>
      <c r="N1490" s="60">
        <v>6</v>
      </c>
      <c r="O1490" s="60">
        <v>103</v>
      </c>
      <c r="P1490" s="60">
        <v>26</v>
      </c>
      <c r="Q1490" s="60">
        <v>317</v>
      </c>
      <c r="R1490" s="59" t="s">
        <v>444</v>
      </c>
      <c r="S1490" s="61" t="s">
        <v>445</v>
      </c>
      <c r="T1490" s="50">
        <f t="shared" si="47"/>
        <v>2.0965233182685319</v>
      </c>
      <c r="U1490" s="51">
        <f t="shared" si="48"/>
        <v>8.3027564711729521E-2</v>
      </c>
      <c r="V1490" s="44"/>
    </row>
    <row r="1491" spans="1:22" x14ac:dyDescent="0.25">
      <c r="A1491" s="59">
        <v>2021</v>
      </c>
      <c r="B1491" s="59" t="s">
        <v>443</v>
      </c>
      <c r="C1491" s="59" t="s">
        <v>228</v>
      </c>
      <c r="D1491" s="60">
        <v>8860</v>
      </c>
      <c r="E1491" s="60">
        <v>8478</v>
      </c>
      <c r="F1491" s="60">
        <v>360</v>
      </c>
      <c r="G1491" s="60">
        <v>479</v>
      </c>
      <c r="H1491" s="60">
        <v>7346</v>
      </c>
      <c r="I1491" s="60">
        <v>51</v>
      </c>
      <c r="J1491" s="60">
        <v>602</v>
      </c>
      <c r="K1491" s="60">
        <v>92</v>
      </c>
      <c r="L1491" s="60">
        <v>82</v>
      </c>
      <c r="M1491" s="60">
        <v>2</v>
      </c>
      <c r="N1491" s="60">
        <v>11</v>
      </c>
      <c r="O1491" s="60">
        <v>174</v>
      </c>
      <c r="P1491" s="60">
        <v>34</v>
      </c>
      <c r="Q1491" s="60">
        <v>365</v>
      </c>
      <c r="R1491" s="59" t="s">
        <v>444</v>
      </c>
      <c r="S1491" s="61" t="s">
        <v>445</v>
      </c>
      <c r="T1491" s="50">
        <f t="shared" si="47"/>
        <v>2.1424032702670535</v>
      </c>
      <c r="U1491" s="51">
        <f t="shared" si="48"/>
        <v>0.14075589485654541</v>
      </c>
      <c r="V1491" s="44"/>
    </row>
    <row r="1492" spans="1:22" x14ac:dyDescent="0.25">
      <c r="A1492" s="59">
        <v>2022</v>
      </c>
      <c r="B1492" s="59" t="s">
        <v>443</v>
      </c>
      <c r="C1492" s="59" t="s">
        <v>228</v>
      </c>
      <c r="D1492" s="60">
        <v>10895</v>
      </c>
      <c r="E1492" s="60">
        <v>10459</v>
      </c>
      <c r="F1492" s="60">
        <v>415</v>
      </c>
      <c r="G1492" s="60">
        <v>566</v>
      </c>
      <c r="H1492" s="60">
        <v>9102</v>
      </c>
      <c r="I1492" s="60">
        <v>59</v>
      </c>
      <c r="J1492" s="60">
        <v>732</v>
      </c>
      <c r="K1492" s="60">
        <v>96</v>
      </c>
      <c r="L1492" s="60">
        <v>84</v>
      </c>
      <c r="M1492" s="60">
        <v>2</v>
      </c>
      <c r="N1492" s="60">
        <v>9</v>
      </c>
      <c r="O1492" s="60">
        <v>223</v>
      </c>
      <c r="P1492" s="60">
        <v>39</v>
      </c>
      <c r="Q1492" s="60">
        <v>365</v>
      </c>
      <c r="R1492" s="59" t="s">
        <v>444</v>
      </c>
      <c r="S1492" s="61" t="s">
        <v>445</v>
      </c>
      <c r="T1492" s="50">
        <f t="shared" si="47"/>
        <v>2.0761043530155492</v>
      </c>
      <c r="U1492" s="51">
        <f t="shared" si="48"/>
        <v>0.15723895343651514</v>
      </c>
      <c r="V1492" s="44"/>
    </row>
    <row r="1493" spans="1:22" ht="13.8" thickBot="1" x14ac:dyDescent="0.3">
      <c r="A1493" s="66">
        <v>2023</v>
      </c>
      <c r="B1493" s="66" t="s">
        <v>443</v>
      </c>
      <c r="C1493" s="66" t="s">
        <v>228</v>
      </c>
      <c r="D1493" s="67">
        <v>9596</v>
      </c>
      <c r="E1493" s="67">
        <v>9207</v>
      </c>
      <c r="F1493" s="67">
        <v>368</v>
      </c>
      <c r="G1493" s="67">
        <v>474</v>
      </c>
      <c r="H1493" s="67">
        <v>8125</v>
      </c>
      <c r="I1493" s="67">
        <v>50</v>
      </c>
      <c r="J1493" s="67">
        <v>558</v>
      </c>
      <c r="K1493" s="67">
        <v>92</v>
      </c>
      <c r="L1493" s="67">
        <v>73</v>
      </c>
      <c r="M1493" s="67">
        <v>1</v>
      </c>
      <c r="N1493" s="67">
        <v>8</v>
      </c>
      <c r="O1493" s="67">
        <v>193</v>
      </c>
      <c r="P1493" s="67">
        <v>35</v>
      </c>
      <c r="Q1493" s="67">
        <v>364</v>
      </c>
      <c r="R1493" s="66" t="s">
        <v>444</v>
      </c>
      <c r="S1493" s="68" t="s">
        <v>445</v>
      </c>
      <c r="T1493" s="50">
        <f t="shared" si="47"/>
        <v>2.0427228697898929</v>
      </c>
      <c r="U1493" s="51">
        <f t="shared" si="48"/>
        <v>0.1371892679350892</v>
      </c>
      <c r="V1493" s="44"/>
    </row>
    <row r="1494" spans="1:22" x14ac:dyDescent="0.25">
      <c r="A1494" s="46">
        <v>2006</v>
      </c>
      <c r="B1494" s="46" t="s">
        <v>446</v>
      </c>
      <c r="C1494" s="46" t="s">
        <v>228</v>
      </c>
      <c r="D1494" s="48">
        <v>1387</v>
      </c>
      <c r="E1494" s="48">
        <v>1191</v>
      </c>
      <c r="F1494" s="48">
        <v>196</v>
      </c>
      <c r="G1494" s="48">
        <v>31</v>
      </c>
      <c r="H1494" s="48">
        <v>1062</v>
      </c>
      <c r="I1494" s="48">
        <v>0</v>
      </c>
      <c r="J1494" s="48">
        <v>97</v>
      </c>
      <c r="K1494" s="48">
        <v>75</v>
      </c>
      <c r="L1494" s="48">
        <v>103</v>
      </c>
      <c r="M1494" s="48">
        <v>5</v>
      </c>
      <c r="N1494" s="48">
        <v>7</v>
      </c>
      <c r="O1494" s="48">
        <v>7</v>
      </c>
      <c r="P1494" s="48">
        <v>61</v>
      </c>
      <c r="Q1494" s="48">
        <v>214</v>
      </c>
      <c r="R1494" s="46" t="s">
        <v>447</v>
      </c>
      <c r="S1494" s="49" t="s">
        <v>448</v>
      </c>
      <c r="T1494" s="50">
        <f t="shared" si="47"/>
        <v>2.6977801234831054</v>
      </c>
      <c r="U1494" s="51">
        <f t="shared" si="48"/>
        <v>9.649959501699068E-2</v>
      </c>
      <c r="V1494" s="52">
        <f>IF(SLOPE(U1494:U1511,A1494:A1511)&gt;0,SLOPE(U1494:U1511,A1494:A1511),0)</f>
        <v>0</v>
      </c>
    </row>
    <row r="1495" spans="1:22" x14ac:dyDescent="0.25">
      <c r="A1495" s="47">
        <v>2007</v>
      </c>
      <c r="B1495" s="47" t="s">
        <v>446</v>
      </c>
      <c r="C1495" s="47" t="s">
        <v>228</v>
      </c>
      <c r="D1495" s="55">
        <v>1592</v>
      </c>
      <c r="E1495" s="55">
        <v>1403</v>
      </c>
      <c r="F1495" s="55">
        <v>189</v>
      </c>
      <c r="G1495" s="55">
        <v>59</v>
      </c>
      <c r="H1495" s="55">
        <v>1309</v>
      </c>
      <c r="I1495" s="55">
        <v>0</v>
      </c>
      <c r="J1495" s="55">
        <v>35</v>
      </c>
      <c r="K1495" s="55">
        <v>91</v>
      </c>
      <c r="L1495" s="55">
        <v>79</v>
      </c>
      <c r="M1495" s="55">
        <v>3</v>
      </c>
      <c r="N1495" s="55">
        <v>7</v>
      </c>
      <c r="O1495" s="55">
        <v>9</v>
      </c>
      <c r="P1495" s="55">
        <v>66</v>
      </c>
      <c r="Q1495" s="55">
        <v>356</v>
      </c>
      <c r="R1495" s="47" t="s">
        <v>447</v>
      </c>
      <c r="S1495" s="56" t="s">
        <v>448</v>
      </c>
      <c r="T1495" s="50">
        <f t="shared" si="47"/>
        <v>2.3642060843977344</v>
      </c>
      <c r="U1495" s="51">
        <f t="shared" si="48"/>
        <v>8.1547378366088843E-2</v>
      </c>
      <c r="V1495" s="44"/>
    </row>
    <row r="1496" spans="1:22" x14ac:dyDescent="0.25">
      <c r="A1496" s="47">
        <v>2008</v>
      </c>
      <c r="B1496" s="47" t="s">
        <v>446</v>
      </c>
      <c r="C1496" s="47" t="s">
        <v>228</v>
      </c>
      <c r="D1496" s="55">
        <v>1603</v>
      </c>
      <c r="E1496" s="55">
        <v>1416</v>
      </c>
      <c r="F1496" s="55">
        <v>187</v>
      </c>
      <c r="G1496" s="55">
        <v>41</v>
      </c>
      <c r="H1496" s="55">
        <v>1340</v>
      </c>
      <c r="I1496" s="55">
        <v>0</v>
      </c>
      <c r="J1496" s="55">
        <v>35</v>
      </c>
      <c r="K1496" s="55">
        <v>91</v>
      </c>
      <c r="L1496" s="55">
        <v>75</v>
      </c>
      <c r="M1496" s="55">
        <v>4</v>
      </c>
      <c r="N1496" s="55">
        <v>7</v>
      </c>
      <c r="O1496" s="55">
        <v>10</v>
      </c>
      <c r="P1496" s="55">
        <v>67</v>
      </c>
      <c r="Q1496" s="55">
        <v>366</v>
      </c>
      <c r="R1496" s="47" t="s">
        <v>447</v>
      </c>
      <c r="S1496" s="56" t="s">
        <v>448</v>
      </c>
      <c r="T1496" s="50">
        <f t="shared" si="47"/>
        <v>2.346341644123914</v>
      </c>
      <c r="U1496" s="51">
        <f t="shared" si="48"/>
        <v>8.0074774459838863E-2</v>
      </c>
      <c r="V1496" s="44"/>
    </row>
    <row r="1497" spans="1:22" x14ac:dyDescent="0.25">
      <c r="A1497" s="59">
        <v>2009</v>
      </c>
      <c r="B1497" s="59" t="s">
        <v>446</v>
      </c>
      <c r="C1497" s="59" t="s">
        <v>228</v>
      </c>
      <c r="D1497" s="60">
        <v>1698</v>
      </c>
      <c r="E1497" s="60">
        <v>1475</v>
      </c>
      <c r="F1497" s="60">
        <v>223</v>
      </c>
      <c r="G1497" s="60">
        <v>42</v>
      </c>
      <c r="H1497" s="60">
        <v>1392</v>
      </c>
      <c r="I1497" s="60">
        <v>0</v>
      </c>
      <c r="J1497" s="60">
        <v>41</v>
      </c>
      <c r="K1497" s="60">
        <v>118</v>
      </c>
      <c r="L1497" s="60">
        <v>81</v>
      </c>
      <c r="M1497" s="60">
        <v>5</v>
      </c>
      <c r="N1497" s="60">
        <v>10</v>
      </c>
      <c r="O1497" s="60">
        <v>9</v>
      </c>
      <c r="P1497" s="60">
        <v>67</v>
      </c>
      <c r="Q1497" s="60">
        <v>365</v>
      </c>
      <c r="R1497" s="59" t="s">
        <v>447</v>
      </c>
      <c r="S1497" s="61" t="s">
        <v>448</v>
      </c>
      <c r="T1497" s="50">
        <f t="shared" si="47"/>
        <v>2.2653648588582542</v>
      </c>
      <c r="U1497" s="51">
        <f t="shared" si="48"/>
        <v>9.2194686343383792E-2</v>
      </c>
      <c r="V1497" s="44"/>
    </row>
    <row r="1498" spans="1:22" x14ac:dyDescent="0.25">
      <c r="A1498" s="59">
        <v>2010</v>
      </c>
      <c r="B1498" s="59" t="s">
        <v>446</v>
      </c>
      <c r="C1498" s="59" t="s">
        <v>228</v>
      </c>
      <c r="D1498" s="60">
        <v>1684</v>
      </c>
      <c r="E1498" s="60">
        <v>1457</v>
      </c>
      <c r="F1498" s="60">
        <v>227</v>
      </c>
      <c r="G1498" s="60">
        <v>40</v>
      </c>
      <c r="H1498" s="60">
        <v>1377</v>
      </c>
      <c r="I1498" s="60">
        <v>1</v>
      </c>
      <c r="J1498" s="60">
        <v>39</v>
      </c>
      <c r="K1498" s="60">
        <v>120</v>
      </c>
      <c r="L1498" s="60">
        <v>83</v>
      </c>
      <c r="M1498" s="60">
        <v>5</v>
      </c>
      <c r="N1498" s="60">
        <v>11</v>
      </c>
      <c r="O1498" s="60">
        <v>9</v>
      </c>
      <c r="P1498" s="60">
        <v>67</v>
      </c>
      <c r="Q1498" s="60">
        <v>364</v>
      </c>
      <c r="R1498" s="59" t="s">
        <v>447</v>
      </c>
      <c r="S1498" s="61" t="s">
        <v>448</v>
      </c>
      <c r="T1498" s="50">
        <f t="shared" si="47"/>
        <v>2.2829019272118285</v>
      </c>
      <c r="U1498" s="51">
        <f t="shared" si="48"/>
        <v>9.4574919589568013E-2</v>
      </c>
      <c r="V1498" s="44"/>
    </row>
    <row r="1499" spans="1:22" x14ac:dyDescent="0.25">
      <c r="A1499" s="59">
        <v>2011</v>
      </c>
      <c r="B1499" s="59" t="s">
        <v>446</v>
      </c>
      <c r="C1499" s="59" t="s">
        <v>228</v>
      </c>
      <c r="D1499" s="60">
        <v>1657</v>
      </c>
      <c r="E1499" s="60">
        <v>1420</v>
      </c>
      <c r="F1499" s="60">
        <v>234</v>
      </c>
      <c r="G1499" s="60">
        <v>43</v>
      </c>
      <c r="H1499" s="60">
        <v>1335</v>
      </c>
      <c r="I1499" s="60">
        <v>1</v>
      </c>
      <c r="J1499" s="60">
        <v>42</v>
      </c>
      <c r="K1499" s="60">
        <v>116</v>
      </c>
      <c r="L1499" s="60">
        <v>90</v>
      </c>
      <c r="M1499" s="60">
        <v>7</v>
      </c>
      <c r="N1499" s="60">
        <v>12</v>
      </c>
      <c r="O1499" s="60">
        <v>9</v>
      </c>
      <c r="P1499" s="60">
        <v>72</v>
      </c>
      <c r="Q1499" s="60">
        <v>365</v>
      </c>
      <c r="R1499" s="59" t="s">
        <v>447</v>
      </c>
      <c r="S1499" s="61" t="s">
        <v>448</v>
      </c>
      <c r="T1499" s="50">
        <f t="shared" si="47"/>
        <v>2.394694292117387</v>
      </c>
      <c r="U1499" s="51">
        <f t="shared" si="48"/>
        <v>0.10226541974487301</v>
      </c>
      <c r="V1499" s="44"/>
    </row>
    <row r="1500" spans="1:22" x14ac:dyDescent="0.25">
      <c r="A1500" s="59">
        <v>2012</v>
      </c>
      <c r="B1500" s="59" t="s">
        <v>446</v>
      </c>
      <c r="C1500" s="59" t="s">
        <v>228</v>
      </c>
      <c r="D1500" s="60">
        <v>1663</v>
      </c>
      <c r="E1500" s="60">
        <v>1387</v>
      </c>
      <c r="F1500" s="60">
        <v>216</v>
      </c>
      <c r="G1500" s="60">
        <v>37</v>
      </c>
      <c r="H1500" s="60">
        <v>1299</v>
      </c>
      <c r="I1500" s="60">
        <v>2</v>
      </c>
      <c r="J1500" s="60">
        <v>49</v>
      </c>
      <c r="K1500" s="60">
        <v>118</v>
      </c>
      <c r="L1500" s="60">
        <v>70</v>
      </c>
      <c r="M1500" s="60">
        <v>9</v>
      </c>
      <c r="N1500" s="60">
        <v>12</v>
      </c>
      <c r="O1500" s="60">
        <v>7</v>
      </c>
      <c r="P1500" s="60">
        <v>79</v>
      </c>
      <c r="Q1500" s="60">
        <v>366</v>
      </c>
      <c r="R1500" s="59" t="s">
        <v>447</v>
      </c>
      <c r="S1500" s="61" t="s">
        <v>448</v>
      </c>
      <c r="T1500" s="50">
        <f t="shared" si="47"/>
        <v>2.2840956059208617</v>
      </c>
      <c r="U1500" s="51">
        <f t="shared" si="48"/>
        <v>9.0039048785400366E-2</v>
      </c>
      <c r="V1500" s="44"/>
    </row>
    <row r="1501" spans="1:22" x14ac:dyDescent="0.25">
      <c r="A1501" s="59">
        <v>2013</v>
      </c>
      <c r="B1501" s="59" t="s">
        <v>446</v>
      </c>
      <c r="C1501" s="59" t="s">
        <v>228</v>
      </c>
      <c r="D1501" s="60">
        <v>1769</v>
      </c>
      <c r="E1501" s="60">
        <v>1558</v>
      </c>
      <c r="F1501" s="60">
        <v>202</v>
      </c>
      <c r="G1501" s="60">
        <v>40</v>
      </c>
      <c r="H1501" s="60">
        <v>1449</v>
      </c>
      <c r="I1501" s="60">
        <v>4</v>
      </c>
      <c r="J1501" s="60">
        <v>65</v>
      </c>
      <c r="K1501" s="60">
        <v>125</v>
      </c>
      <c r="L1501" s="60">
        <v>56</v>
      </c>
      <c r="M1501" s="60">
        <v>7</v>
      </c>
      <c r="N1501" s="60">
        <v>10</v>
      </c>
      <c r="O1501" s="60">
        <v>4</v>
      </c>
      <c r="P1501" s="60">
        <v>85</v>
      </c>
      <c r="Q1501" s="60">
        <v>365</v>
      </c>
      <c r="R1501" s="59" t="s">
        <v>447</v>
      </c>
      <c r="S1501" s="61" t="s">
        <v>448</v>
      </c>
      <c r="T1501" s="50">
        <f t="shared" si="47"/>
        <v>2.0691889213335393</v>
      </c>
      <c r="U1501" s="51">
        <f t="shared" si="48"/>
        <v>7.6280649584960933E-2</v>
      </c>
      <c r="V1501" s="44"/>
    </row>
    <row r="1502" spans="1:22" x14ac:dyDescent="0.25">
      <c r="A1502" s="47">
        <v>2014</v>
      </c>
      <c r="B1502" s="47" t="s">
        <v>446</v>
      </c>
      <c r="C1502" s="47" t="s">
        <v>228</v>
      </c>
      <c r="D1502" s="55">
        <v>1756</v>
      </c>
      <c r="E1502" s="55">
        <v>1537</v>
      </c>
      <c r="F1502" s="55">
        <v>203</v>
      </c>
      <c r="G1502" s="55">
        <v>39</v>
      </c>
      <c r="H1502" s="55">
        <v>1434</v>
      </c>
      <c r="I1502" s="55">
        <v>3</v>
      </c>
      <c r="J1502" s="55">
        <v>61</v>
      </c>
      <c r="K1502" s="55">
        <v>120</v>
      </c>
      <c r="L1502" s="55">
        <v>59</v>
      </c>
      <c r="M1502" s="55">
        <v>7</v>
      </c>
      <c r="N1502" s="55">
        <v>11</v>
      </c>
      <c r="O1502" s="55">
        <v>5</v>
      </c>
      <c r="P1502" s="55">
        <v>77</v>
      </c>
      <c r="Q1502" s="55">
        <v>365</v>
      </c>
      <c r="R1502" s="47" t="s">
        <v>447</v>
      </c>
      <c r="S1502" s="56" t="s">
        <v>448</v>
      </c>
      <c r="T1502" s="50">
        <f t="shared" si="47"/>
        <v>2.1445958324470138</v>
      </c>
      <c r="U1502" s="51">
        <f t="shared" si="48"/>
        <v>7.9451914102580734E-2</v>
      </c>
      <c r="V1502" s="44"/>
    </row>
    <row r="1503" spans="1:22" x14ac:dyDescent="0.25">
      <c r="A1503" s="47">
        <v>2015</v>
      </c>
      <c r="B1503" s="47" t="s">
        <v>446</v>
      </c>
      <c r="C1503" s="47" t="s">
        <v>228</v>
      </c>
      <c r="D1503" s="55">
        <v>1813</v>
      </c>
      <c r="E1503" s="55">
        <v>1594</v>
      </c>
      <c r="F1503" s="55">
        <v>207</v>
      </c>
      <c r="G1503" s="55">
        <v>44</v>
      </c>
      <c r="H1503" s="55">
        <v>1476</v>
      </c>
      <c r="I1503" s="55">
        <v>5</v>
      </c>
      <c r="J1503" s="55">
        <v>69</v>
      </c>
      <c r="K1503" s="55">
        <v>126</v>
      </c>
      <c r="L1503" s="55">
        <v>57</v>
      </c>
      <c r="M1503" s="55">
        <v>8</v>
      </c>
      <c r="N1503" s="55">
        <v>12</v>
      </c>
      <c r="O1503" s="55">
        <v>4</v>
      </c>
      <c r="P1503" s="55">
        <v>70</v>
      </c>
      <c r="Q1503" s="55">
        <v>365</v>
      </c>
      <c r="R1503" s="47" t="s">
        <v>447</v>
      </c>
      <c r="S1503" s="56" t="s">
        <v>448</v>
      </c>
      <c r="T1503" s="50">
        <f t="shared" si="47"/>
        <v>2.1261892420082273</v>
      </c>
      <c r="U1503" s="51">
        <f t="shared" si="48"/>
        <v>8.0322114089965813E-2</v>
      </c>
      <c r="V1503" s="44"/>
    </row>
    <row r="1504" spans="1:22" x14ac:dyDescent="0.25">
      <c r="A1504" s="47">
        <v>2016</v>
      </c>
      <c r="B1504" s="47" t="s">
        <v>446</v>
      </c>
      <c r="C1504" s="47" t="s">
        <v>228</v>
      </c>
      <c r="D1504" s="55">
        <v>1717</v>
      </c>
      <c r="E1504" s="55">
        <v>1521</v>
      </c>
      <c r="F1504" s="55">
        <v>185</v>
      </c>
      <c r="G1504" s="55">
        <v>42</v>
      </c>
      <c r="H1504" s="55">
        <v>1406</v>
      </c>
      <c r="I1504" s="55">
        <v>4</v>
      </c>
      <c r="J1504" s="55">
        <v>69</v>
      </c>
      <c r="K1504" s="55">
        <v>114</v>
      </c>
      <c r="L1504" s="55">
        <v>50</v>
      </c>
      <c r="M1504" s="55">
        <v>8</v>
      </c>
      <c r="N1504" s="55">
        <v>10</v>
      </c>
      <c r="O1504" s="55">
        <v>4</v>
      </c>
      <c r="P1504" s="55">
        <v>74</v>
      </c>
      <c r="Q1504" s="55">
        <v>366</v>
      </c>
      <c r="R1504" s="47" t="s">
        <v>447</v>
      </c>
      <c r="S1504" s="56" t="s">
        <v>448</v>
      </c>
      <c r="T1504" s="50">
        <f t="shared" si="47"/>
        <v>2.1057774303805434</v>
      </c>
      <c r="U1504" s="51">
        <f t="shared" si="48"/>
        <v>7.1096310493223097E-2</v>
      </c>
      <c r="V1504" s="44"/>
    </row>
    <row r="1505" spans="1:22" x14ac:dyDescent="0.25">
      <c r="A1505" s="47">
        <v>2017</v>
      </c>
      <c r="B1505" s="47" t="s">
        <v>446</v>
      </c>
      <c r="C1505" s="47" t="s">
        <v>228</v>
      </c>
      <c r="D1505" s="55">
        <v>1763</v>
      </c>
      <c r="E1505" s="55">
        <v>1547</v>
      </c>
      <c r="F1505" s="55">
        <v>202</v>
      </c>
      <c r="G1505" s="55">
        <v>48</v>
      </c>
      <c r="H1505" s="55">
        <v>1417</v>
      </c>
      <c r="I1505" s="55">
        <v>5</v>
      </c>
      <c r="J1505" s="55">
        <v>76</v>
      </c>
      <c r="K1505" s="55">
        <v>120</v>
      </c>
      <c r="L1505" s="55">
        <v>56</v>
      </c>
      <c r="M1505" s="55">
        <v>9</v>
      </c>
      <c r="N1505" s="55">
        <v>12</v>
      </c>
      <c r="O1505" s="55">
        <v>5</v>
      </c>
      <c r="P1505" s="55">
        <v>61</v>
      </c>
      <c r="Q1505" s="55">
        <v>365</v>
      </c>
      <c r="R1505" s="47" t="s">
        <v>447</v>
      </c>
      <c r="S1505" s="56" t="s">
        <v>448</v>
      </c>
      <c r="T1505" s="50">
        <f t="shared" si="47"/>
        <v>2.170951785852413</v>
      </c>
      <c r="U1505" s="51">
        <f t="shared" si="48"/>
        <v>8.0032137585449206E-2</v>
      </c>
      <c r="V1505" s="44"/>
    </row>
    <row r="1506" spans="1:22" x14ac:dyDescent="0.25">
      <c r="A1506" s="59">
        <v>2018</v>
      </c>
      <c r="B1506" s="59" t="s">
        <v>446</v>
      </c>
      <c r="C1506" s="59" t="s">
        <v>228</v>
      </c>
      <c r="D1506" s="60">
        <v>1792</v>
      </c>
      <c r="E1506" s="60">
        <v>1585</v>
      </c>
      <c r="F1506" s="60">
        <v>193</v>
      </c>
      <c r="G1506" s="60">
        <v>46</v>
      </c>
      <c r="H1506" s="60">
        <v>1456</v>
      </c>
      <c r="I1506" s="60">
        <v>4</v>
      </c>
      <c r="J1506" s="60">
        <v>79</v>
      </c>
      <c r="K1506" s="60">
        <v>113</v>
      </c>
      <c r="L1506" s="60">
        <v>57</v>
      </c>
      <c r="M1506" s="60">
        <v>7</v>
      </c>
      <c r="N1506" s="60">
        <v>11</v>
      </c>
      <c r="O1506" s="60">
        <v>4</v>
      </c>
      <c r="P1506" s="60">
        <v>80</v>
      </c>
      <c r="Q1506" s="60">
        <v>365</v>
      </c>
      <c r="R1506" s="59" t="s">
        <v>447</v>
      </c>
      <c r="S1506" s="61" t="s">
        <v>448</v>
      </c>
      <c r="T1506" s="50">
        <f t="shared" si="47"/>
        <v>2.1781716982523598</v>
      </c>
      <c r="U1506" s="51">
        <f t="shared" si="48"/>
        <v>7.672065264169374E-2</v>
      </c>
      <c r="V1506" s="44"/>
    </row>
    <row r="1507" spans="1:22" x14ac:dyDescent="0.25">
      <c r="A1507" s="47">
        <v>2019</v>
      </c>
      <c r="B1507" s="47" t="s">
        <v>446</v>
      </c>
      <c r="C1507" s="47" t="s">
        <v>228</v>
      </c>
      <c r="D1507" s="55">
        <v>1860</v>
      </c>
      <c r="E1507" s="55">
        <v>1616</v>
      </c>
      <c r="F1507" s="55">
        <v>226</v>
      </c>
      <c r="G1507" s="55">
        <v>65</v>
      </c>
      <c r="H1507" s="55">
        <v>1459</v>
      </c>
      <c r="I1507" s="55">
        <v>7</v>
      </c>
      <c r="J1507" s="55">
        <v>86</v>
      </c>
      <c r="K1507" s="55">
        <v>129</v>
      </c>
      <c r="L1507" s="55">
        <v>64</v>
      </c>
      <c r="M1507" s="55">
        <v>12</v>
      </c>
      <c r="N1507" s="55">
        <v>15</v>
      </c>
      <c r="O1507" s="55">
        <v>6</v>
      </c>
      <c r="P1507" s="55">
        <v>74</v>
      </c>
      <c r="Q1507" s="55">
        <v>273</v>
      </c>
      <c r="R1507" s="47" t="s">
        <v>447</v>
      </c>
      <c r="S1507" s="56" t="s">
        <v>448</v>
      </c>
      <c r="T1507" s="50">
        <f t="shared" si="47"/>
        <v>2.2655825886684182</v>
      </c>
      <c r="U1507" s="51">
        <f t="shared" si="48"/>
        <v>9.3443953869628907E-2</v>
      </c>
      <c r="V1507" s="44"/>
    </row>
    <row r="1508" spans="1:22" x14ac:dyDescent="0.25">
      <c r="A1508" s="59">
        <v>2020</v>
      </c>
      <c r="B1508" s="59" t="s">
        <v>446</v>
      </c>
      <c r="C1508" s="59" t="s">
        <v>228</v>
      </c>
      <c r="D1508" s="60">
        <v>1781</v>
      </c>
      <c r="E1508" s="60">
        <v>1603</v>
      </c>
      <c r="F1508" s="60">
        <v>151</v>
      </c>
      <c r="G1508" s="60">
        <v>118</v>
      </c>
      <c r="H1508" s="60">
        <v>1293</v>
      </c>
      <c r="I1508" s="60">
        <v>59</v>
      </c>
      <c r="J1508" s="60">
        <v>133</v>
      </c>
      <c r="K1508" s="60">
        <v>72</v>
      </c>
      <c r="L1508" s="60">
        <v>39</v>
      </c>
      <c r="M1508" s="60">
        <v>5</v>
      </c>
      <c r="N1508" s="60">
        <v>27</v>
      </c>
      <c r="O1508" s="60">
        <v>8</v>
      </c>
      <c r="P1508" s="60">
        <v>64</v>
      </c>
      <c r="Q1508" s="60">
        <v>355</v>
      </c>
      <c r="R1508" s="59" t="s">
        <v>447</v>
      </c>
      <c r="S1508" s="61" t="s">
        <v>448</v>
      </c>
      <c r="T1508" s="50">
        <f t="shared" si="47"/>
        <v>2.7300256994386376</v>
      </c>
      <c r="U1508" s="51">
        <f t="shared" si="48"/>
        <v>7.5232683212280244E-2</v>
      </c>
      <c r="V1508" s="44"/>
    </row>
    <row r="1509" spans="1:22" x14ac:dyDescent="0.25">
      <c r="A1509" s="59">
        <v>2021</v>
      </c>
      <c r="B1509" s="59" t="s">
        <v>446</v>
      </c>
      <c r="C1509" s="59" t="s">
        <v>228</v>
      </c>
      <c r="D1509" s="60">
        <v>2136</v>
      </c>
      <c r="E1509" s="60">
        <v>1973</v>
      </c>
      <c r="F1509" s="60">
        <v>139</v>
      </c>
      <c r="G1509" s="60">
        <v>168</v>
      </c>
      <c r="H1509" s="60">
        <v>1565</v>
      </c>
      <c r="I1509" s="60">
        <v>62</v>
      </c>
      <c r="J1509" s="60">
        <v>178</v>
      </c>
      <c r="K1509" s="60">
        <v>72</v>
      </c>
      <c r="L1509" s="60">
        <v>34</v>
      </c>
      <c r="M1509" s="60">
        <v>6</v>
      </c>
      <c r="N1509" s="60">
        <v>19</v>
      </c>
      <c r="O1509" s="60">
        <v>8</v>
      </c>
      <c r="P1509" s="60">
        <v>70</v>
      </c>
      <c r="Q1509" s="60">
        <v>365</v>
      </c>
      <c r="R1509" s="59" t="s">
        <v>447</v>
      </c>
      <c r="S1509" s="61" t="s">
        <v>448</v>
      </c>
      <c r="T1509" s="50">
        <f t="shared" si="47"/>
        <v>2.5133512428338576</v>
      </c>
      <c r="U1509" s="51">
        <f t="shared" si="48"/>
        <v>6.3757437652587873E-2</v>
      </c>
      <c r="V1509" s="44"/>
    </row>
    <row r="1510" spans="1:22" x14ac:dyDescent="0.25">
      <c r="A1510" s="59">
        <v>2022</v>
      </c>
      <c r="B1510" s="59" t="s">
        <v>446</v>
      </c>
      <c r="C1510" s="59" t="s">
        <v>228</v>
      </c>
      <c r="D1510" s="60">
        <v>2165</v>
      </c>
      <c r="E1510" s="60">
        <v>1997</v>
      </c>
      <c r="F1510" s="60">
        <v>142</v>
      </c>
      <c r="G1510" s="60">
        <v>164</v>
      </c>
      <c r="H1510" s="60">
        <v>1627</v>
      </c>
      <c r="I1510" s="60">
        <v>62</v>
      </c>
      <c r="J1510" s="60">
        <v>144</v>
      </c>
      <c r="K1510" s="60">
        <v>80</v>
      </c>
      <c r="L1510" s="60">
        <v>33</v>
      </c>
      <c r="M1510" s="60">
        <v>2</v>
      </c>
      <c r="N1510" s="60">
        <v>18</v>
      </c>
      <c r="O1510" s="60">
        <v>9</v>
      </c>
      <c r="P1510" s="60">
        <v>70</v>
      </c>
      <c r="Q1510" s="60">
        <v>365</v>
      </c>
      <c r="R1510" s="59" t="s">
        <v>447</v>
      </c>
      <c r="S1510" s="61" t="s">
        <v>448</v>
      </c>
      <c r="T1510" s="50">
        <f t="shared" si="47"/>
        <v>2.3005759053834725</v>
      </c>
      <c r="U1510" s="51">
        <f t="shared" si="48"/>
        <v>5.9619424588012677E-2</v>
      </c>
      <c r="V1510" s="44"/>
    </row>
    <row r="1511" spans="1:22" ht="13.8" thickBot="1" x14ac:dyDescent="0.3">
      <c r="A1511" s="66">
        <v>2023</v>
      </c>
      <c r="B1511" s="66" t="s">
        <v>446</v>
      </c>
      <c r="C1511" s="66" t="s">
        <v>228</v>
      </c>
      <c r="D1511" s="67">
        <v>2187</v>
      </c>
      <c r="E1511" s="67">
        <v>2015</v>
      </c>
      <c r="F1511" s="67">
        <v>144</v>
      </c>
      <c r="G1511" s="67">
        <v>169</v>
      </c>
      <c r="H1511" s="67">
        <v>1641</v>
      </c>
      <c r="I1511" s="67">
        <v>60</v>
      </c>
      <c r="J1511" s="67">
        <v>144</v>
      </c>
      <c r="K1511" s="67">
        <v>77</v>
      </c>
      <c r="L1511" s="67">
        <v>36</v>
      </c>
      <c r="M1511" s="67">
        <v>2</v>
      </c>
      <c r="N1511" s="67">
        <v>22</v>
      </c>
      <c r="O1511" s="67">
        <v>8</v>
      </c>
      <c r="P1511" s="67">
        <v>70</v>
      </c>
      <c r="Q1511" s="67">
        <v>364</v>
      </c>
      <c r="R1511" s="66" t="s">
        <v>447</v>
      </c>
      <c r="S1511" s="68" t="s">
        <v>448</v>
      </c>
      <c r="T1511" s="50">
        <f t="shared" si="47"/>
        <v>2.4718660425646548</v>
      </c>
      <c r="U1511" s="51">
        <f t="shared" si="48"/>
        <v>6.4960639598599129E-2</v>
      </c>
      <c r="V1511" s="44"/>
    </row>
    <row r="1512" spans="1:22" x14ac:dyDescent="0.25">
      <c r="A1512" s="46">
        <v>2006</v>
      </c>
      <c r="B1512" s="46" t="s">
        <v>449</v>
      </c>
      <c r="C1512" s="46" t="s">
        <v>228</v>
      </c>
      <c r="D1512" s="48">
        <v>1699</v>
      </c>
      <c r="E1512" s="48">
        <v>1587</v>
      </c>
      <c r="F1512" s="48">
        <v>112</v>
      </c>
      <c r="G1512" s="48">
        <v>282</v>
      </c>
      <c r="H1512" s="48">
        <v>1139</v>
      </c>
      <c r="I1512" s="48">
        <v>0</v>
      </c>
      <c r="J1512" s="48">
        <v>166</v>
      </c>
      <c r="K1512" s="48">
        <v>28</v>
      </c>
      <c r="L1512" s="48">
        <v>29</v>
      </c>
      <c r="M1512" s="48">
        <v>3</v>
      </c>
      <c r="N1512" s="48">
        <v>2</v>
      </c>
      <c r="O1512" s="48">
        <v>50</v>
      </c>
      <c r="P1512" s="48">
        <v>52</v>
      </c>
      <c r="Q1512" s="48">
        <v>214</v>
      </c>
      <c r="R1512" s="46" t="s">
        <v>450</v>
      </c>
      <c r="S1512" s="49" t="s">
        <v>451</v>
      </c>
      <c r="T1512" s="50">
        <f t="shared" si="47"/>
        <v>2.2287869807652068</v>
      </c>
      <c r="U1512" s="51">
        <f t="shared" si="48"/>
        <v>4.5556405886840824E-2</v>
      </c>
      <c r="V1512" s="52">
        <f>IF(SLOPE(U1512:U1529,A1512:A1529)&gt;0,SLOPE(U1512:U1529,A1512:A1529),0)</f>
        <v>0</v>
      </c>
    </row>
    <row r="1513" spans="1:22" x14ac:dyDescent="0.25">
      <c r="A1513" s="59">
        <v>2007</v>
      </c>
      <c r="B1513" s="59" t="s">
        <v>449</v>
      </c>
      <c r="C1513" s="59" t="s">
        <v>228</v>
      </c>
      <c r="D1513" s="60">
        <v>1686</v>
      </c>
      <c r="E1513" s="60">
        <v>1598</v>
      </c>
      <c r="F1513" s="60">
        <v>88</v>
      </c>
      <c r="G1513" s="60">
        <v>219</v>
      </c>
      <c r="H1513" s="60">
        <v>1266</v>
      </c>
      <c r="I1513" s="60">
        <v>0</v>
      </c>
      <c r="J1513" s="60">
        <v>113</v>
      </c>
      <c r="K1513" s="60">
        <v>35</v>
      </c>
      <c r="L1513" s="60">
        <v>16</v>
      </c>
      <c r="M1513" s="60">
        <v>2</v>
      </c>
      <c r="N1513" s="60">
        <v>1</v>
      </c>
      <c r="O1513" s="60">
        <v>35</v>
      </c>
      <c r="P1513" s="60">
        <v>46</v>
      </c>
      <c r="Q1513" s="60">
        <v>365</v>
      </c>
      <c r="R1513" s="59" t="s">
        <v>450</v>
      </c>
      <c r="S1513" s="61" t="s">
        <v>451</v>
      </c>
      <c r="T1513" s="50">
        <f t="shared" si="47"/>
        <v>1.8871668166257023</v>
      </c>
      <c r="U1513" s="51">
        <f t="shared" si="48"/>
        <v>3.030789907500878E-2</v>
      </c>
      <c r="V1513" s="44"/>
    </row>
    <row r="1514" spans="1:22" x14ac:dyDescent="0.25">
      <c r="A1514" s="47">
        <v>2008</v>
      </c>
      <c r="B1514" s="47" t="s">
        <v>449</v>
      </c>
      <c r="C1514" s="47" t="s">
        <v>228</v>
      </c>
      <c r="D1514" s="55">
        <v>1589</v>
      </c>
      <c r="E1514" s="55">
        <v>1498</v>
      </c>
      <c r="F1514" s="55">
        <v>90</v>
      </c>
      <c r="G1514" s="55">
        <v>216</v>
      </c>
      <c r="H1514" s="55">
        <v>1208</v>
      </c>
      <c r="I1514" s="55">
        <v>0</v>
      </c>
      <c r="J1514" s="55">
        <v>74</v>
      </c>
      <c r="K1514" s="55">
        <v>38</v>
      </c>
      <c r="L1514" s="55">
        <v>17</v>
      </c>
      <c r="M1514" s="55">
        <v>1</v>
      </c>
      <c r="N1514" s="55">
        <v>1</v>
      </c>
      <c r="O1514" s="55">
        <v>33</v>
      </c>
      <c r="P1514" s="55">
        <v>51</v>
      </c>
      <c r="Q1514" s="55">
        <v>366</v>
      </c>
      <c r="R1514" s="47" t="s">
        <v>450</v>
      </c>
      <c r="S1514" s="56" t="s">
        <v>451</v>
      </c>
      <c r="T1514" s="50">
        <f t="shared" si="47"/>
        <v>1.8370408664279512</v>
      </c>
      <c r="U1514" s="51">
        <f t="shared" si="48"/>
        <v>3.0173396231079095E-2</v>
      </c>
      <c r="V1514" s="44"/>
    </row>
    <row r="1515" spans="1:22" x14ac:dyDescent="0.25">
      <c r="A1515" s="47">
        <v>2009</v>
      </c>
      <c r="B1515" s="47" t="s">
        <v>449</v>
      </c>
      <c r="C1515" s="47" t="s">
        <v>228</v>
      </c>
      <c r="D1515" s="55">
        <v>1598</v>
      </c>
      <c r="E1515" s="55">
        <v>1500</v>
      </c>
      <c r="F1515" s="55">
        <v>98</v>
      </c>
      <c r="G1515" s="55">
        <v>196</v>
      </c>
      <c r="H1515" s="55">
        <v>1241</v>
      </c>
      <c r="I1515" s="55">
        <v>0</v>
      </c>
      <c r="J1515" s="55">
        <v>64</v>
      </c>
      <c r="K1515" s="55">
        <v>39</v>
      </c>
      <c r="L1515" s="55">
        <v>13</v>
      </c>
      <c r="M1515" s="55">
        <v>1</v>
      </c>
      <c r="N1515" s="55">
        <v>1</v>
      </c>
      <c r="O1515" s="55">
        <v>43</v>
      </c>
      <c r="P1515" s="55">
        <v>51</v>
      </c>
      <c r="Q1515" s="55">
        <v>365</v>
      </c>
      <c r="R1515" s="47" t="s">
        <v>450</v>
      </c>
      <c r="S1515" s="56" t="s">
        <v>451</v>
      </c>
      <c r="T1515" s="50">
        <f t="shared" si="47"/>
        <v>1.7414233272591813</v>
      </c>
      <c r="U1515" s="51">
        <f t="shared" si="48"/>
        <v>3.1145356208030453E-2</v>
      </c>
      <c r="V1515" s="44"/>
    </row>
    <row r="1516" spans="1:22" x14ac:dyDescent="0.25">
      <c r="A1516" s="47">
        <v>2010</v>
      </c>
      <c r="B1516" s="47" t="s">
        <v>449</v>
      </c>
      <c r="C1516" s="47" t="s">
        <v>228</v>
      </c>
      <c r="D1516" s="55">
        <v>1579</v>
      </c>
      <c r="E1516" s="55">
        <v>1479</v>
      </c>
      <c r="F1516" s="55">
        <v>100</v>
      </c>
      <c r="G1516" s="55">
        <v>186</v>
      </c>
      <c r="H1516" s="55">
        <v>1225</v>
      </c>
      <c r="I1516" s="55">
        <v>1</v>
      </c>
      <c r="J1516" s="55">
        <v>67</v>
      </c>
      <c r="K1516" s="55">
        <v>36</v>
      </c>
      <c r="L1516" s="55">
        <v>16</v>
      </c>
      <c r="M1516" s="55">
        <v>2</v>
      </c>
      <c r="N1516" s="55">
        <v>1</v>
      </c>
      <c r="O1516" s="55">
        <v>45</v>
      </c>
      <c r="P1516" s="55">
        <v>51</v>
      </c>
      <c r="Q1516" s="55">
        <v>365</v>
      </c>
      <c r="R1516" s="47" t="s">
        <v>450</v>
      </c>
      <c r="S1516" s="56" t="s">
        <v>451</v>
      </c>
      <c r="T1516" s="50">
        <f t="shared" si="47"/>
        <v>1.8664864257812499</v>
      </c>
      <c r="U1516" s="51">
        <f t="shared" si="48"/>
        <v>3.4063377270507809E-2</v>
      </c>
      <c r="V1516" s="44"/>
    </row>
    <row r="1517" spans="1:22" x14ac:dyDescent="0.25">
      <c r="A1517" s="59">
        <v>2011</v>
      </c>
      <c r="B1517" s="59" t="s">
        <v>449</v>
      </c>
      <c r="C1517" s="59" t="s">
        <v>228</v>
      </c>
      <c r="D1517" s="60">
        <v>1540</v>
      </c>
      <c r="E1517" s="60">
        <v>1402</v>
      </c>
      <c r="F1517" s="60">
        <v>103</v>
      </c>
      <c r="G1517" s="60">
        <v>186</v>
      </c>
      <c r="H1517" s="60">
        <v>1148</v>
      </c>
      <c r="I1517" s="60">
        <v>1</v>
      </c>
      <c r="J1517" s="60">
        <v>67</v>
      </c>
      <c r="K1517" s="60">
        <v>34</v>
      </c>
      <c r="L1517" s="60">
        <v>26</v>
      </c>
      <c r="M1517" s="60">
        <v>2</v>
      </c>
      <c r="N1517" s="60">
        <v>1</v>
      </c>
      <c r="O1517" s="60">
        <v>40</v>
      </c>
      <c r="P1517" s="60">
        <v>52</v>
      </c>
      <c r="Q1517" s="60">
        <v>365</v>
      </c>
      <c r="R1517" s="59" t="s">
        <v>450</v>
      </c>
      <c r="S1517" s="61" t="s">
        <v>451</v>
      </c>
      <c r="T1517" s="50">
        <f t="shared" si="47"/>
        <v>2.0762801738850123</v>
      </c>
      <c r="U1517" s="51">
        <f t="shared" si="48"/>
        <v>3.9028876568603516E-2</v>
      </c>
      <c r="V1517" s="44"/>
    </row>
    <row r="1518" spans="1:22" x14ac:dyDescent="0.25">
      <c r="A1518" s="59">
        <v>2012</v>
      </c>
      <c r="B1518" s="59" t="s">
        <v>449</v>
      </c>
      <c r="C1518" s="59" t="s">
        <v>228</v>
      </c>
      <c r="D1518" s="60">
        <v>1263</v>
      </c>
      <c r="E1518" s="60">
        <v>1126</v>
      </c>
      <c r="F1518" s="60">
        <v>69</v>
      </c>
      <c r="G1518" s="60">
        <v>170</v>
      </c>
      <c r="H1518" s="60">
        <v>913</v>
      </c>
      <c r="I1518" s="60">
        <v>1</v>
      </c>
      <c r="J1518" s="60">
        <v>42</v>
      </c>
      <c r="K1518" s="60">
        <v>21</v>
      </c>
      <c r="L1518" s="60">
        <v>16</v>
      </c>
      <c r="M1518" s="60">
        <v>3</v>
      </c>
      <c r="N1518" s="60">
        <v>1</v>
      </c>
      <c r="O1518" s="60">
        <v>28</v>
      </c>
      <c r="P1518" s="60">
        <v>61</v>
      </c>
      <c r="Q1518" s="60">
        <v>366</v>
      </c>
      <c r="R1518" s="59" t="s">
        <v>450</v>
      </c>
      <c r="S1518" s="61" t="s">
        <v>451</v>
      </c>
      <c r="T1518" s="50">
        <f t="shared" si="47"/>
        <v>2.16483058763587</v>
      </c>
      <c r="U1518" s="51">
        <f t="shared" si="48"/>
        <v>2.7260629174804693E-2</v>
      </c>
      <c r="V1518" s="44"/>
    </row>
    <row r="1519" spans="1:22" x14ac:dyDescent="0.25">
      <c r="A1519" s="59">
        <v>2013</v>
      </c>
      <c r="B1519" s="59" t="s">
        <v>449</v>
      </c>
      <c r="C1519" s="59" t="s">
        <v>228</v>
      </c>
      <c r="D1519" s="60">
        <v>1333</v>
      </c>
      <c r="E1519" s="60">
        <v>1233</v>
      </c>
      <c r="F1519" s="60">
        <v>71</v>
      </c>
      <c r="G1519" s="60">
        <v>167</v>
      </c>
      <c r="H1519" s="60">
        <v>1024</v>
      </c>
      <c r="I1519" s="60">
        <v>1</v>
      </c>
      <c r="J1519" s="60">
        <v>42</v>
      </c>
      <c r="K1519" s="60">
        <v>20</v>
      </c>
      <c r="L1519" s="60">
        <v>13</v>
      </c>
      <c r="M1519" s="60">
        <v>2</v>
      </c>
      <c r="N1519" s="60">
        <v>0</v>
      </c>
      <c r="O1519" s="60">
        <v>36</v>
      </c>
      <c r="P1519" s="60">
        <v>63</v>
      </c>
      <c r="Q1519" s="60">
        <v>365</v>
      </c>
      <c r="R1519" s="59" t="s">
        <v>450</v>
      </c>
      <c r="S1519" s="61" t="s">
        <v>451</v>
      </c>
      <c r="T1519" s="50">
        <f t="shared" si="47"/>
        <v>1.973755312637544</v>
      </c>
      <c r="U1519" s="51">
        <f t="shared" si="48"/>
        <v>2.5574934463500971E-2</v>
      </c>
      <c r="V1519" s="44"/>
    </row>
    <row r="1520" spans="1:22" x14ac:dyDescent="0.25">
      <c r="A1520" s="47">
        <v>2014</v>
      </c>
      <c r="B1520" s="47" t="s">
        <v>449</v>
      </c>
      <c r="C1520" s="47" t="s">
        <v>228</v>
      </c>
      <c r="D1520" s="55">
        <v>1324</v>
      </c>
      <c r="E1520" s="55">
        <v>1180</v>
      </c>
      <c r="F1520" s="55">
        <v>66</v>
      </c>
      <c r="G1520" s="55">
        <v>148</v>
      </c>
      <c r="H1520" s="55">
        <v>999</v>
      </c>
      <c r="I1520" s="55">
        <v>1</v>
      </c>
      <c r="J1520" s="55">
        <v>32</v>
      </c>
      <c r="K1520" s="55">
        <v>16</v>
      </c>
      <c r="L1520" s="55">
        <v>14</v>
      </c>
      <c r="M1520" s="55">
        <v>3</v>
      </c>
      <c r="N1520" s="55">
        <v>0</v>
      </c>
      <c r="O1520" s="55">
        <v>34</v>
      </c>
      <c r="P1520" s="55">
        <v>57</v>
      </c>
      <c r="Q1520" s="55">
        <v>365</v>
      </c>
      <c r="R1520" s="47" t="s">
        <v>450</v>
      </c>
      <c r="S1520" s="56" t="s">
        <v>451</v>
      </c>
      <c r="T1520" s="50">
        <f t="shared" si="47"/>
        <v>2.1246674221665112</v>
      </c>
      <c r="U1520" s="51">
        <f t="shared" si="48"/>
        <v>2.5591619099995622E-2</v>
      </c>
      <c r="V1520" s="44"/>
    </row>
    <row r="1521" spans="1:22" x14ac:dyDescent="0.25">
      <c r="A1521" s="59">
        <v>2015</v>
      </c>
      <c r="B1521" s="59" t="s">
        <v>449</v>
      </c>
      <c r="C1521" s="59" t="s">
        <v>228</v>
      </c>
      <c r="D1521" s="60">
        <v>1452</v>
      </c>
      <c r="E1521" s="60">
        <v>1315</v>
      </c>
      <c r="F1521" s="60">
        <v>72</v>
      </c>
      <c r="G1521" s="60">
        <v>172</v>
      </c>
      <c r="H1521" s="60">
        <v>1100</v>
      </c>
      <c r="I1521" s="60">
        <v>1</v>
      </c>
      <c r="J1521" s="60">
        <v>42</v>
      </c>
      <c r="K1521" s="60">
        <v>16</v>
      </c>
      <c r="L1521" s="60">
        <v>13</v>
      </c>
      <c r="M1521" s="60">
        <v>2</v>
      </c>
      <c r="N1521" s="60">
        <v>1</v>
      </c>
      <c r="O1521" s="60">
        <v>40</v>
      </c>
      <c r="P1521" s="60">
        <v>53</v>
      </c>
      <c r="Q1521" s="60">
        <v>365</v>
      </c>
      <c r="R1521" s="59" t="s">
        <v>450</v>
      </c>
      <c r="S1521" s="61" t="s">
        <v>451</v>
      </c>
      <c r="T1521" s="50">
        <f t="shared" si="47"/>
        <v>2.0862784322102867</v>
      </c>
      <c r="U1521" s="51">
        <f t="shared" si="48"/>
        <v>2.7413698599243166E-2</v>
      </c>
      <c r="V1521" s="44"/>
    </row>
    <row r="1522" spans="1:22" x14ac:dyDescent="0.25">
      <c r="A1522" s="47">
        <v>2016</v>
      </c>
      <c r="B1522" s="47" t="s">
        <v>449</v>
      </c>
      <c r="C1522" s="47" t="s">
        <v>228</v>
      </c>
      <c r="D1522" s="55">
        <v>1461</v>
      </c>
      <c r="E1522" s="55">
        <v>1353</v>
      </c>
      <c r="F1522" s="55">
        <v>73</v>
      </c>
      <c r="G1522" s="55">
        <v>158</v>
      </c>
      <c r="H1522" s="55">
        <v>1152</v>
      </c>
      <c r="I1522" s="55">
        <v>1</v>
      </c>
      <c r="J1522" s="55">
        <v>42</v>
      </c>
      <c r="K1522" s="55">
        <v>16</v>
      </c>
      <c r="L1522" s="55">
        <v>13</v>
      </c>
      <c r="M1522" s="55">
        <v>2</v>
      </c>
      <c r="N1522" s="55">
        <v>1</v>
      </c>
      <c r="O1522" s="55">
        <v>41</v>
      </c>
      <c r="P1522" s="55">
        <v>45</v>
      </c>
      <c r="Q1522" s="55">
        <v>366</v>
      </c>
      <c r="R1522" s="47" t="s">
        <v>450</v>
      </c>
      <c r="S1522" s="56" t="s">
        <v>451</v>
      </c>
      <c r="T1522" s="50">
        <f t="shared" si="47"/>
        <v>2.0821958777022687</v>
      </c>
      <c r="U1522" s="51">
        <f t="shared" si="48"/>
        <v>2.7740054580688473E-2</v>
      </c>
      <c r="V1522" s="44"/>
    </row>
    <row r="1523" spans="1:22" x14ac:dyDescent="0.25">
      <c r="A1523" s="47">
        <v>2017</v>
      </c>
      <c r="B1523" s="47" t="s">
        <v>449</v>
      </c>
      <c r="C1523" s="47" t="s">
        <v>228</v>
      </c>
      <c r="D1523" s="55">
        <v>1481</v>
      </c>
      <c r="E1523" s="55">
        <v>1367</v>
      </c>
      <c r="F1523" s="55">
        <v>83</v>
      </c>
      <c r="G1523" s="55">
        <v>157</v>
      </c>
      <c r="H1523" s="55">
        <v>1161</v>
      </c>
      <c r="I1523" s="55">
        <v>1</v>
      </c>
      <c r="J1523" s="55">
        <v>47</v>
      </c>
      <c r="K1523" s="55">
        <v>18</v>
      </c>
      <c r="L1523" s="55">
        <v>15</v>
      </c>
      <c r="M1523" s="55">
        <v>2</v>
      </c>
      <c r="N1523" s="55">
        <v>1</v>
      </c>
      <c r="O1523" s="55">
        <v>47</v>
      </c>
      <c r="P1523" s="55">
        <v>49</v>
      </c>
      <c r="Q1523" s="55">
        <v>365</v>
      </c>
      <c r="R1523" s="47" t="s">
        <v>450</v>
      </c>
      <c r="S1523" s="56" t="s">
        <v>451</v>
      </c>
      <c r="T1523" s="50">
        <f t="shared" si="47"/>
        <v>2.0710791456842998</v>
      </c>
      <c r="U1523" s="51">
        <f t="shared" si="48"/>
        <v>3.1371671359252937E-2</v>
      </c>
      <c r="V1523" s="44"/>
    </row>
    <row r="1524" spans="1:22" x14ac:dyDescent="0.25">
      <c r="A1524" s="47">
        <v>2018</v>
      </c>
      <c r="B1524" s="47" t="s">
        <v>449</v>
      </c>
      <c r="C1524" s="47" t="s">
        <v>228</v>
      </c>
      <c r="D1524" s="55">
        <v>1497</v>
      </c>
      <c r="E1524" s="55">
        <v>1372</v>
      </c>
      <c r="F1524" s="55">
        <v>91</v>
      </c>
      <c r="G1524" s="55">
        <v>157</v>
      </c>
      <c r="H1524" s="55">
        <v>1164</v>
      </c>
      <c r="I1524" s="55">
        <v>1</v>
      </c>
      <c r="J1524" s="55">
        <v>50</v>
      </c>
      <c r="K1524" s="55">
        <v>20</v>
      </c>
      <c r="L1524" s="55">
        <v>17</v>
      </c>
      <c r="M1524" s="55">
        <v>3</v>
      </c>
      <c r="N1524" s="55">
        <v>1</v>
      </c>
      <c r="O1524" s="55">
        <v>51</v>
      </c>
      <c r="P1524" s="55">
        <v>49</v>
      </c>
      <c r="Q1524" s="55">
        <v>365</v>
      </c>
      <c r="R1524" s="47" t="s">
        <v>450</v>
      </c>
      <c r="S1524" s="56" t="s">
        <v>451</v>
      </c>
      <c r="T1524" s="50">
        <f t="shared" si="47"/>
        <v>2.1029503465735395</v>
      </c>
      <c r="U1524" s="51">
        <f t="shared" si="48"/>
        <v>3.4924747880720051E-2</v>
      </c>
      <c r="V1524" s="44"/>
    </row>
    <row r="1525" spans="1:22" x14ac:dyDescent="0.25">
      <c r="A1525" s="47">
        <v>2019</v>
      </c>
      <c r="B1525" s="47" t="s">
        <v>449</v>
      </c>
      <c r="C1525" s="47" t="s">
        <v>228</v>
      </c>
      <c r="D1525" s="55">
        <v>1167</v>
      </c>
      <c r="E1525" s="55">
        <v>1027</v>
      </c>
      <c r="F1525" s="55">
        <v>121</v>
      </c>
      <c r="G1525" s="55">
        <v>19</v>
      </c>
      <c r="H1525" s="55">
        <v>934</v>
      </c>
      <c r="I1525" s="55">
        <v>1</v>
      </c>
      <c r="J1525" s="55">
        <v>73</v>
      </c>
      <c r="K1525" s="55">
        <v>26</v>
      </c>
      <c r="L1525" s="55">
        <v>22</v>
      </c>
      <c r="M1525" s="55">
        <v>3</v>
      </c>
      <c r="N1525" s="55">
        <v>1</v>
      </c>
      <c r="O1525" s="55">
        <v>70</v>
      </c>
      <c r="P1525" s="55">
        <v>48</v>
      </c>
      <c r="Q1525" s="55">
        <v>151</v>
      </c>
      <c r="R1525" s="47" t="s">
        <v>450</v>
      </c>
      <c r="S1525" s="56" t="s">
        <v>451</v>
      </c>
      <c r="T1525" s="50">
        <f t="shared" si="47"/>
        <v>2.0588597632236167</v>
      </c>
      <c r="U1525" s="51">
        <f t="shared" si="48"/>
        <v>4.5464770721385522E-2</v>
      </c>
      <c r="V1525" s="44"/>
    </row>
    <row r="1526" spans="1:22" x14ac:dyDescent="0.25">
      <c r="A1526" s="59">
        <v>2020</v>
      </c>
      <c r="B1526" s="59" t="s">
        <v>449</v>
      </c>
      <c r="C1526" s="59" t="s">
        <v>228</v>
      </c>
      <c r="D1526" s="60">
        <v>391</v>
      </c>
      <c r="E1526" s="60">
        <v>370</v>
      </c>
      <c r="F1526" s="60">
        <v>17</v>
      </c>
      <c r="G1526" s="60">
        <v>116</v>
      </c>
      <c r="H1526" s="60">
        <v>218</v>
      </c>
      <c r="I1526" s="60">
        <v>3</v>
      </c>
      <c r="J1526" s="60">
        <v>32</v>
      </c>
      <c r="K1526" s="60">
        <v>4</v>
      </c>
      <c r="L1526" s="60">
        <v>3</v>
      </c>
      <c r="M1526" s="60">
        <v>0</v>
      </c>
      <c r="N1526" s="60">
        <v>0</v>
      </c>
      <c r="O1526" s="60">
        <v>10</v>
      </c>
      <c r="P1526" s="60">
        <v>32</v>
      </c>
      <c r="Q1526" s="60">
        <v>184</v>
      </c>
      <c r="R1526" s="59" t="s">
        <v>450</v>
      </c>
      <c r="S1526" s="61" t="s">
        <v>451</v>
      </c>
      <c r="T1526" s="50">
        <f t="shared" si="47"/>
        <v>1.9085549029181985</v>
      </c>
      <c r="U1526" s="51">
        <f t="shared" si="48"/>
        <v>5.9212915863037108E-3</v>
      </c>
      <c r="V1526" s="44"/>
    </row>
    <row r="1527" spans="1:22" x14ac:dyDescent="0.25">
      <c r="A1527" s="59">
        <v>2021</v>
      </c>
      <c r="B1527" s="59" t="s">
        <v>449</v>
      </c>
      <c r="C1527" s="59" t="s">
        <v>228</v>
      </c>
      <c r="D1527" s="60">
        <v>386</v>
      </c>
      <c r="E1527" s="60">
        <v>366</v>
      </c>
      <c r="F1527" s="60">
        <v>17</v>
      </c>
      <c r="G1527" s="60">
        <v>115</v>
      </c>
      <c r="H1527" s="60">
        <v>213</v>
      </c>
      <c r="I1527" s="60">
        <v>3</v>
      </c>
      <c r="J1527" s="60">
        <v>35</v>
      </c>
      <c r="K1527" s="60">
        <v>4</v>
      </c>
      <c r="L1527" s="60">
        <v>3</v>
      </c>
      <c r="M1527" s="60">
        <v>0</v>
      </c>
      <c r="N1527" s="60">
        <v>0</v>
      </c>
      <c r="O1527" s="60">
        <v>9</v>
      </c>
      <c r="P1527" s="60">
        <v>33</v>
      </c>
      <c r="Q1527" s="60">
        <v>365</v>
      </c>
      <c r="R1527" s="59" t="s">
        <v>450</v>
      </c>
      <c r="S1527" s="61" t="s">
        <v>451</v>
      </c>
      <c r="T1527" s="50">
        <f t="shared" si="47"/>
        <v>1.9160738372802733</v>
      </c>
      <c r="U1527" s="51">
        <f t="shared" si="48"/>
        <v>5.944619080162048E-3</v>
      </c>
      <c r="V1527" s="44"/>
    </row>
    <row r="1528" spans="1:22" x14ac:dyDescent="0.25">
      <c r="A1528" s="59">
        <v>2022</v>
      </c>
      <c r="B1528" s="59" t="s">
        <v>449</v>
      </c>
      <c r="C1528" s="59" t="s">
        <v>228</v>
      </c>
      <c r="D1528" s="60">
        <v>1691</v>
      </c>
      <c r="E1528" s="60">
        <v>1641</v>
      </c>
      <c r="F1528" s="60">
        <v>46</v>
      </c>
      <c r="G1528" s="60">
        <v>634</v>
      </c>
      <c r="H1528" s="60">
        <v>959</v>
      </c>
      <c r="I1528" s="60">
        <v>7</v>
      </c>
      <c r="J1528" s="60">
        <v>42</v>
      </c>
      <c r="K1528" s="60">
        <v>24</v>
      </c>
      <c r="L1528" s="60">
        <v>6</v>
      </c>
      <c r="M1528" s="60">
        <v>0</v>
      </c>
      <c r="N1528" s="60">
        <v>1</v>
      </c>
      <c r="O1528" s="60">
        <v>16</v>
      </c>
      <c r="P1528" s="60">
        <v>35</v>
      </c>
      <c r="Q1528" s="60">
        <v>355</v>
      </c>
      <c r="R1528" s="59" t="s">
        <v>450</v>
      </c>
      <c r="S1528" s="61" t="s">
        <v>451</v>
      </c>
      <c r="T1528" s="50">
        <f t="shared" si="47"/>
        <v>1.6345914540392288</v>
      </c>
      <c r="U1528" s="51">
        <f t="shared" si="48"/>
        <v>1.3722395256659326E-2</v>
      </c>
      <c r="V1528" s="44"/>
    </row>
    <row r="1529" spans="1:22" ht="13.8" thickBot="1" x14ac:dyDescent="0.3">
      <c r="A1529" s="66">
        <v>2023</v>
      </c>
      <c r="B1529" s="66" t="s">
        <v>449</v>
      </c>
      <c r="C1529" s="66" t="s">
        <v>228</v>
      </c>
      <c r="D1529" s="67">
        <v>2055</v>
      </c>
      <c r="E1529" s="67">
        <v>1993</v>
      </c>
      <c r="F1529" s="67">
        <v>57</v>
      </c>
      <c r="G1529" s="67">
        <v>706</v>
      </c>
      <c r="H1529" s="67">
        <v>1241</v>
      </c>
      <c r="I1529" s="67">
        <v>8</v>
      </c>
      <c r="J1529" s="67">
        <v>38</v>
      </c>
      <c r="K1529" s="67">
        <v>31</v>
      </c>
      <c r="L1529" s="67">
        <v>8</v>
      </c>
      <c r="M1529" s="67">
        <v>0</v>
      </c>
      <c r="N1529" s="67">
        <v>1</v>
      </c>
      <c r="O1529" s="67">
        <v>18</v>
      </c>
      <c r="P1529" s="67">
        <v>34</v>
      </c>
      <c r="Q1529" s="67">
        <v>364</v>
      </c>
      <c r="R1529" s="66" t="s">
        <v>450</v>
      </c>
      <c r="S1529" s="68" t="s">
        <v>451</v>
      </c>
      <c r="T1529" s="50">
        <f t="shared" si="47"/>
        <v>1.6140248686691812</v>
      </c>
      <c r="U1529" s="51">
        <f t="shared" si="48"/>
        <v>1.6789893696331156E-2</v>
      </c>
      <c r="V1529" s="44"/>
    </row>
    <row r="1530" spans="1:22" x14ac:dyDescent="0.25">
      <c r="A1530" s="46">
        <v>2006</v>
      </c>
      <c r="B1530" s="46" t="s">
        <v>452</v>
      </c>
      <c r="C1530" s="46" t="s">
        <v>228</v>
      </c>
      <c r="D1530" s="48">
        <v>4481</v>
      </c>
      <c r="E1530" s="48">
        <v>4181</v>
      </c>
      <c r="F1530" s="48">
        <v>300</v>
      </c>
      <c r="G1530" s="48">
        <v>143</v>
      </c>
      <c r="H1530" s="48">
        <v>3695</v>
      </c>
      <c r="I1530" s="48">
        <v>1</v>
      </c>
      <c r="J1530" s="48">
        <v>343</v>
      </c>
      <c r="K1530" s="48">
        <v>76</v>
      </c>
      <c r="L1530" s="48">
        <v>127</v>
      </c>
      <c r="M1530" s="48">
        <v>14</v>
      </c>
      <c r="N1530" s="48">
        <v>23</v>
      </c>
      <c r="O1530" s="48">
        <v>60</v>
      </c>
      <c r="P1530" s="48">
        <v>61</v>
      </c>
      <c r="Q1530" s="48">
        <v>214</v>
      </c>
      <c r="R1530" s="46" t="s">
        <v>453</v>
      </c>
      <c r="S1530" s="49" t="s">
        <v>454</v>
      </c>
      <c r="T1530" s="50">
        <f t="shared" si="47"/>
        <v>2.8780564412434892</v>
      </c>
      <c r="U1530" s="51">
        <f t="shared" si="48"/>
        <v>0.15757359015808103</v>
      </c>
      <c r="V1530" s="52">
        <f>IF(SLOPE(U1530:U1547,A1530:A1547)&gt;0,SLOPE(U1530:U1547,A1530:A1547),0)</f>
        <v>0</v>
      </c>
    </row>
    <row r="1531" spans="1:22" x14ac:dyDescent="0.25">
      <c r="A1531" s="59">
        <v>2007</v>
      </c>
      <c r="B1531" s="59" t="s">
        <v>452</v>
      </c>
      <c r="C1531" s="59" t="s">
        <v>228</v>
      </c>
      <c r="D1531" s="60">
        <v>4285</v>
      </c>
      <c r="E1531" s="60">
        <v>4028</v>
      </c>
      <c r="F1531" s="60">
        <v>256</v>
      </c>
      <c r="G1531" s="60">
        <v>135</v>
      </c>
      <c r="H1531" s="60">
        <v>3606</v>
      </c>
      <c r="I1531" s="60">
        <v>1</v>
      </c>
      <c r="J1531" s="60">
        <v>287</v>
      </c>
      <c r="K1531" s="60">
        <v>78</v>
      </c>
      <c r="L1531" s="60">
        <v>92</v>
      </c>
      <c r="M1531" s="60">
        <v>9</v>
      </c>
      <c r="N1531" s="60">
        <v>20</v>
      </c>
      <c r="O1531" s="60">
        <v>57</v>
      </c>
      <c r="P1531" s="60">
        <v>63</v>
      </c>
      <c r="Q1531" s="60">
        <v>362</v>
      </c>
      <c r="R1531" s="59" t="s">
        <v>453</v>
      </c>
      <c r="S1531" s="61" t="s">
        <v>454</v>
      </c>
      <c r="T1531" s="50">
        <f t="shared" si="47"/>
        <v>2.6670921707153323</v>
      </c>
      <c r="U1531" s="51">
        <f t="shared" si="48"/>
        <v>0.12460654621582032</v>
      </c>
      <c r="V1531" s="44"/>
    </row>
    <row r="1532" spans="1:22" x14ac:dyDescent="0.25">
      <c r="A1532" s="47">
        <v>2008</v>
      </c>
      <c r="B1532" s="47" t="s">
        <v>452</v>
      </c>
      <c r="C1532" s="47" t="s">
        <v>228</v>
      </c>
      <c r="D1532" s="55">
        <v>4255</v>
      </c>
      <c r="E1532" s="55">
        <v>3966</v>
      </c>
      <c r="F1532" s="55">
        <v>289</v>
      </c>
      <c r="G1532" s="55">
        <v>128</v>
      </c>
      <c r="H1532" s="55">
        <v>3723</v>
      </c>
      <c r="I1532" s="55">
        <v>1</v>
      </c>
      <c r="J1532" s="55">
        <v>114</v>
      </c>
      <c r="K1532" s="55">
        <v>78</v>
      </c>
      <c r="L1532" s="55">
        <v>103</v>
      </c>
      <c r="M1532" s="55">
        <v>9</v>
      </c>
      <c r="N1532" s="55">
        <v>22</v>
      </c>
      <c r="O1532" s="55">
        <v>76</v>
      </c>
      <c r="P1532" s="55">
        <v>62</v>
      </c>
      <c r="Q1532" s="55">
        <v>366</v>
      </c>
      <c r="R1532" s="47" t="s">
        <v>453</v>
      </c>
      <c r="S1532" s="56" t="s">
        <v>454</v>
      </c>
      <c r="T1532" s="50">
        <f t="shared" si="47"/>
        <v>2.675715446472168</v>
      </c>
      <c r="U1532" s="51">
        <f t="shared" si="48"/>
        <v>0.14112392193555831</v>
      </c>
      <c r="V1532" s="44"/>
    </row>
    <row r="1533" spans="1:22" x14ac:dyDescent="0.25">
      <c r="A1533" s="47">
        <v>2009</v>
      </c>
      <c r="B1533" s="47" t="s">
        <v>452</v>
      </c>
      <c r="C1533" s="47" t="s">
        <v>228</v>
      </c>
      <c r="D1533" s="55">
        <v>4169</v>
      </c>
      <c r="E1533" s="55">
        <v>3903</v>
      </c>
      <c r="F1533" s="55">
        <v>266</v>
      </c>
      <c r="G1533" s="55">
        <v>136</v>
      </c>
      <c r="H1533" s="55">
        <v>3654</v>
      </c>
      <c r="I1533" s="55">
        <v>1</v>
      </c>
      <c r="J1533" s="55">
        <v>112</v>
      </c>
      <c r="K1533" s="55">
        <v>78</v>
      </c>
      <c r="L1533" s="55">
        <v>87</v>
      </c>
      <c r="M1533" s="55">
        <v>10</v>
      </c>
      <c r="N1533" s="55">
        <v>24</v>
      </c>
      <c r="O1533" s="55">
        <v>67</v>
      </c>
      <c r="P1533" s="55">
        <v>63</v>
      </c>
      <c r="Q1533" s="55">
        <v>365</v>
      </c>
      <c r="R1533" s="47" t="s">
        <v>453</v>
      </c>
      <c r="S1533" s="56" t="s">
        <v>454</v>
      </c>
      <c r="T1533" s="50">
        <f t="shared" si="47"/>
        <v>2.6753619109419056</v>
      </c>
      <c r="U1533" s="51">
        <f t="shared" si="48"/>
        <v>0.1298754439666748</v>
      </c>
      <c r="V1533" s="44"/>
    </row>
    <row r="1534" spans="1:22" x14ac:dyDescent="0.25">
      <c r="A1534" s="47">
        <v>2010</v>
      </c>
      <c r="B1534" s="47" t="s">
        <v>452</v>
      </c>
      <c r="C1534" s="47" t="s">
        <v>228</v>
      </c>
      <c r="D1534" s="55">
        <v>4136</v>
      </c>
      <c r="E1534" s="55">
        <v>3867</v>
      </c>
      <c r="F1534" s="55">
        <v>269</v>
      </c>
      <c r="G1534" s="55">
        <v>130</v>
      </c>
      <c r="H1534" s="55">
        <v>3620</v>
      </c>
      <c r="I1534" s="55">
        <v>1</v>
      </c>
      <c r="J1534" s="55">
        <v>116</v>
      </c>
      <c r="K1534" s="55">
        <v>82</v>
      </c>
      <c r="L1534" s="55">
        <v>89</v>
      </c>
      <c r="M1534" s="55">
        <v>10</v>
      </c>
      <c r="N1534" s="55">
        <v>28</v>
      </c>
      <c r="O1534" s="55">
        <v>60</v>
      </c>
      <c r="P1534" s="55">
        <v>63</v>
      </c>
      <c r="Q1534" s="55">
        <v>365</v>
      </c>
      <c r="R1534" s="47" t="s">
        <v>453</v>
      </c>
      <c r="S1534" s="56" t="s">
        <v>454</v>
      </c>
      <c r="T1534" s="50">
        <f t="shared" ref="T1534:T1565" si="49">K1534*$AE$2*$AH$2/SUM(K1534:O1534)+K1534*$AE$3*$AI$2/SUM(K1534:O1534)+$AH$7*L1534*$AH$4*$AE$4/SUM(K1534:O1534)+$AI$7*L1534*$AH$4*$AE$6/SUM(K1534:O1534)+$AJ$7*L1534*$AH$4*$AE$7/SUM(K1534:O1534)+$AK$7*L1534*$AH$4*$AE$9/SUM(K1534:O1534)+L1534*$AI$4*$AH$7*$AE$5/SUM(K1534:O1534)+L1534*$AI$4*$AE$8*$AJ$7/SUM(K1534:O1534)+M1534*$AH$4*$AE$10/SUM(K1534:O1534)+M1534*$AI$4*$AE$11/SUM(K1534:O1534)+N1534*$AH$4*$AE$12/SUM(K1534:O1534)+N1534*$AI$4*$AE$13/SUM(K1534:O1534)+O1534*$AE$17*$AK$17/SUM(K1534:O1534)+O1534*$AE$16*$AJ$17/SUM(K1534:O1534)+O1534*$AE$15*$AI$17/SUM(K1534:O1534)+O1534*$AE$14*$AH$17/SUM(K1534:O1534)</f>
        <v>2.7306203940012193</v>
      </c>
      <c r="U1534" s="51">
        <f t="shared" si="48"/>
        <v>0.13405298169250485</v>
      </c>
      <c r="V1534" s="44"/>
    </row>
    <row r="1535" spans="1:22" x14ac:dyDescent="0.25">
      <c r="A1535" s="47">
        <v>2011</v>
      </c>
      <c r="B1535" s="47" t="s">
        <v>452</v>
      </c>
      <c r="C1535" s="47" t="s">
        <v>228</v>
      </c>
      <c r="D1535" s="55">
        <v>4140</v>
      </c>
      <c r="E1535" s="55">
        <v>3867</v>
      </c>
      <c r="F1535" s="55">
        <v>269</v>
      </c>
      <c r="G1535" s="55">
        <v>136</v>
      </c>
      <c r="H1535" s="55">
        <v>3616</v>
      </c>
      <c r="I1535" s="55">
        <v>1</v>
      </c>
      <c r="J1535" s="55">
        <v>113</v>
      </c>
      <c r="K1535" s="55">
        <v>83</v>
      </c>
      <c r="L1535" s="55">
        <v>87</v>
      </c>
      <c r="M1535" s="55">
        <v>9</v>
      </c>
      <c r="N1535" s="55">
        <v>29</v>
      </c>
      <c r="O1535" s="55">
        <v>61</v>
      </c>
      <c r="P1535" s="55">
        <v>68</v>
      </c>
      <c r="Q1535" s="55">
        <v>365</v>
      </c>
      <c r="R1535" s="47" t="s">
        <v>453</v>
      </c>
      <c r="S1535" s="56" t="s">
        <v>454</v>
      </c>
      <c r="T1535" s="50">
        <f t="shared" si="49"/>
        <v>2.7155636789541702</v>
      </c>
      <c r="U1535" s="51">
        <f t="shared" si="48"/>
        <v>0.13331380990905758</v>
      </c>
      <c r="V1535" s="44"/>
    </row>
    <row r="1536" spans="1:22" x14ac:dyDescent="0.25">
      <c r="A1536" s="59">
        <v>2012</v>
      </c>
      <c r="B1536" s="59" t="s">
        <v>452</v>
      </c>
      <c r="C1536" s="59" t="s">
        <v>228</v>
      </c>
      <c r="D1536" s="60">
        <v>3996</v>
      </c>
      <c r="E1536" s="60">
        <v>3722</v>
      </c>
      <c r="F1536" s="60">
        <v>247</v>
      </c>
      <c r="G1536" s="60">
        <v>131</v>
      </c>
      <c r="H1536" s="60">
        <v>3482</v>
      </c>
      <c r="I1536" s="60">
        <v>1</v>
      </c>
      <c r="J1536" s="60">
        <v>107</v>
      </c>
      <c r="K1536" s="60">
        <v>69</v>
      </c>
      <c r="L1536" s="60">
        <v>82</v>
      </c>
      <c r="M1536" s="60">
        <v>8</v>
      </c>
      <c r="N1536" s="60">
        <v>27</v>
      </c>
      <c r="O1536" s="60">
        <v>61</v>
      </c>
      <c r="P1536" s="60">
        <v>77</v>
      </c>
      <c r="Q1536" s="60">
        <v>366</v>
      </c>
      <c r="R1536" s="59" t="s">
        <v>453</v>
      </c>
      <c r="S1536" s="61" t="s">
        <v>454</v>
      </c>
      <c r="T1536" s="50">
        <f t="shared" si="49"/>
        <v>2.7640794119275052</v>
      </c>
      <c r="U1536" s="51">
        <f t="shared" si="48"/>
        <v>0.1245977896911621</v>
      </c>
      <c r="V1536" s="44"/>
    </row>
    <row r="1537" spans="1:22" x14ac:dyDescent="0.25">
      <c r="A1537" s="47">
        <v>2013</v>
      </c>
      <c r="B1537" s="47" t="s">
        <v>452</v>
      </c>
      <c r="C1537" s="47" t="s">
        <v>228</v>
      </c>
      <c r="D1537" s="55">
        <v>3973</v>
      </c>
      <c r="E1537" s="55">
        <v>3762</v>
      </c>
      <c r="F1537" s="55">
        <v>204</v>
      </c>
      <c r="G1537" s="55">
        <v>128</v>
      </c>
      <c r="H1537" s="55">
        <v>3525</v>
      </c>
      <c r="I1537" s="55">
        <v>2</v>
      </c>
      <c r="J1537" s="55">
        <v>107</v>
      </c>
      <c r="K1537" s="55">
        <v>41</v>
      </c>
      <c r="L1537" s="55">
        <v>75</v>
      </c>
      <c r="M1537" s="55">
        <v>8</v>
      </c>
      <c r="N1537" s="55">
        <v>24</v>
      </c>
      <c r="O1537" s="55">
        <v>55</v>
      </c>
      <c r="P1537" s="55">
        <v>82</v>
      </c>
      <c r="Q1537" s="55">
        <v>365</v>
      </c>
      <c r="R1537" s="47" t="s">
        <v>453</v>
      </c>
      <c r="S1537" s="56" t="s">
        <v>454</v>
      </c>
      <c r="T1537" s="50">
        <f t="shared" si="49"/>
        <v>2.9776531651689497</v>
      </c>
      <c r="U1537" s="51">
        <f t="shared" si="48"/>
        <v>0.11085802733924</v>
      </c>
      <c r="V1537" s="44"/>
    </row>
    <row r="1538" spans="1:22" x14ac:dyDescent="0.25">
      <c r="A1538" s="47">
        <v>2014</v>
      </c>
      <c r="B1538" s="47" t="s">
        <v>452</v>
      </c>
      <c r="C1538" s="47" t="s">
        <v>228</v>
      </c>
      <c r="D1538" s="55">
        <v>4091</v>
      </c>
      <c r="E1538" s="55">
        <v>3869</v>
      </c>
      <c r="F1538" s="55">
        <v>215</v>
      </c>
      <c r="G1538" s="55">
        <v>134</v>
      </c>
      <c r="H1538" s="55">
        <v>3619</v>
      </c>
      <c r="I1538" s="55">
        <v>2</v>
      </c>
      <c r="J1538" s="55">
        <v>114</v>
      </c>
      <c r="K1538" s="55">
        <v>44</v>
      </c>
      <c r="L1538" s="55">
        <v>80</v>
      </c>
      <c r="M1538" s="55">
        <v>8</v>
      </c>
      <c r="N1538" s="55">
        <v>26</v>
      </c>
      <c r="O1538" s="55">
        <v>57</v>
      </c>
      <c r="P1538" s="55">
        <v>77</v>
      </c>
      <c r="Q1538" s="55">
        <v>365</v>
      </c>
      <c r="R1538" s="47" t="s">
        <v>453</v>
      </c>
      <c r="S1538" s="56" t="s">
        <v>454</v>
      </c>
      <c r="T1538" s="50">
        <f t="shared" si="49"/>
        <v>2.9844603470203483</v>
      </c>
      <c r="U1538" s="51">
        <f t="shared" si="48"/>
        <v>0.11710276286621092</v>
      </c>
      <c r="V1538" s="44"/>
    </row>
    <row r="1539" spans="1:22" x14ac:dyDescent="0.25">
      <c r="A1539" s="47">
        <v>2015</v>
      </c>
      <c r="B1539" s="47" t="s">
        <v>452</v>
      </c>
      <c r="C1539" s="47" t="s">
        <v>228</v>
      </c>
      <c r="D1539" s="55">
        <v>4191</v>
      </c>
      <c r="E1539" s="55">
        <v>4051</v>
      </c>
      <c r="F1539" s="55">
        <v>137</v>
      </c>
      <c r="G1539" s="55">
        <v>151</v>
      </c>
      <c r="H1539" s="55">
        <v>3849</v>
      </c>
      <c r="I1539" s="55">
        <v>3</v>
      </c>
      <c r="J1539" s="55">
        <v>49</v>
      </c>
      <c r="K1539" s="55">
        <v>38</v>
      </c>
      <c r="L1539" s="55">
        <v>37</v>
      </c>
      <c r="M1539" s="55">
        <v>9</v>
      </c>
      <c r="N1539" s="55">
        <v>1</v>
      </c>
      <c r="O1539" s="55">
        <v>52</v>
      </c>
      <c r="P1539" s="55">
        <v>59</v>
      </c>
      <c r="Q1539" s="55">
        <v>365</v>
      </c>
      <c r="R1539" s="47" t="s">
        <v>453</v>
      </c>
      <c r="S1539" s="56" t="s">
        <v>454</v>
      </c>
      <c r="T1539" s="50">
        <f t="shared" si="49"/>
        <v>2.3126663809449135</v>
      </c>
      <c r="U1539" s="51">
        <f t="shared" ref="U1539:U1565" si="50">0.000001*F1539*T1539*365*0.5</f>
        <v>5.7822441189575198E-2</v>
      </c>
      <c r="V1539" s="44"/>
    </row>
    <row r="1540" spans="1:22" x14ac:dyDescent="0.25">
      <c r="A1540" s="47">
        <v>2016</v>
      </c>
      <c r="B1540" s="47" t="s">
        <v>452</v>
      </c>
      <c r="C1540" s="47" t="s">
        <v>228</v>
      </c>
      <c r="D1540" s="55">
        <v>4266</v>
      </c>
      <c r="E1540" s="55">
        <v>4124</v>
      </c>
      <c r="F1540" s="55">
        <v>138</v>
      </c>
      <c r="G1540" s="55">
        <v>151</v>
      </c>
      <c r="H1540" s="55">
        <v>3922</v>
      </c>
      <c r="I1540" s="55">
        <v>3</v>
      </c>
      <c r="J1540" s="55">
        <v>48</v>
      </c>
      <c r="K1540" s="55">
        <v>40</v>
      </c>
      <c r="L1540" s="55">
        <v>40</v>
      </c>
      <c r="M1540" s="55">
        <v>8</v>
      </c>
      <c r="N1540" s="55">
        <v>0</v>
      </c>
      <c r="O1540" s="55">
        <v>50</v>
      </c>
      <c r="P1540" s="55">
        <v>57</v>
      </c>
      <c r="Q1540" s="55">
        <v>366</v>
      </c>
      <c r="R1540" s="47" t="s">
        <v>453</v>
      </c>
      <c r="S1540" s="56" t="s">
        <v>454</v>
      </c>
      <c r="T1540" s="50">
        <f t="shared" si="49"/>
        <v>2.2811633123867754</v>
      </c>
      <c r="U1540" s="51">
        <f t="shared" si="50"/>
        <v>5.7451098022460935E-2</v>
      </c>
      <c r="V1540" s="44"/>
    </row>
    <row r="1541" spans="1:22" x14ac:dyDescent="0.25">
      <c r="A1541" s="47">
        <v>2017</v>
      </c>
      <c r="B1541" s="47" t="s">
        <v>452</v>
      </c>
      <c r="C1541" s="47" t="s">
        <v>228</v>
      </c>
      <c r="D1541" s="55">
        <v>4415</v>
      </c>
      <c r="E1541" s="55">
        <v>4268</v>
      </c>
      <c r="F1541" s="55">
        <v>144</v>
      </c>
      <c r="G1541" s="55">
        <v>153</v>
      </c>
      <c r="H1541" s="55">
        <v>4056</v>
      </c>
      <c r="I1541" s="55">
        <v>4</v>
      </c>
      <c r="J1541" s="55">
        <v>55</v>
      </c>
      <c r="K1541" s="55">
        <v>44</v>
      </c>
      <c r="L1541" s="55">
        <v>41</v>
      </c>
      <c r="M1541" s="55">
        <v>8</v>
      </c>
      <c r="N1541" s="55">
        <v>0</v>
      </c>
      <c r="O1541" s="55">
        <v>51</v>
      </c>
      <c r="P1541" s="55">
        <v>56</v>
      </c>
      <c r="Q1541" s="55">
        <v>365</v>
      </c>
      <c r="R1541" s="47" t="s">
        <v>453</v>
      </c>
      <c r="S1541" s="56" t="s">
        <v>454</v>
      </c>
      <c r="T1541" s="50">
        <f t="shared" si="49"/>
        <v>2.2472117869059245</v>
      </c>
      <c r="U1541" s="51">
        <f t="shared" si="50"/>
        <v>5.9056725759887699E-2</v>
      </c>
      <c r="V1541" s="44"/>
    </row>
    <row r="1542" spans="1:22" x14ac:dyDescent="0.25">
      <c r="A1542" s="47">
        <v>2018</v>
      </c>
      <c r="B1542" s="47" t="s">
        <v>452</v>
      </c>
      <c r="C1542" s="47" t="s">
        <v>228</v>
      </c>
      <c r="D1542" s="55">
        <v>4494</v>
      </c>
      <c r="E1542" s="55">
        <v>4335</v>
      </c>
      <c r="F1542" s="55">
        <v>154</v>
      </c>
      <c r="G1542" s="55">
        <v>160</v>
      </c>
      <c r="H1542" s="55">
        <v>4110</v>
      </c>
      <c r="I1542" s="55">
        <v>4</v>
      </c>
      <c r="J1542" s="55">
        <v>61</v>
      </c>
      <c r="K1542" s="55">
        <v>46</v>
      </c>
      <c r="L1542" s="55">
        <v>46</v>
      </c>
      <c r="M1542" s="55">
        <v>10</v>
      </c>
      <c r="N1542" s="55">
        <v>0</v>
      </c>
      <c r="O1542" s="55">
        <v>52</v>
      </c>
      <c r="P1542" s="55">
        <v>57</v>
      </c>
      <c r="Q1542" s="55">
        <v>365</v>
      </c>
      <c r="R1542" s="47" t="s">
        <v>453</v>
      </c>
      <c r="S1542" s="56" t="s">
        <v>454</v>
      </c>
      <c r="T1542" s="50">
        <f t="shared" si="49"/>
        <v>2.3141851251775565</v>
      </c>
      <c r="U1542" s="51">
        <f t="shared" si="50"/>
        <v>6.5040172943115232E-2</v>
      </c>
      <c r="V1542" s="44"/>
    </row>
    <row r="1543" spans="1:22" x14ac:dyDescent="0.25">
      <c r="A1543" s="47">
        <v>2019</v>
      </c>
      <c r="B1543" s="47" t="s">
        <v>452</v>
      </c>
      <c r="C1543" s="47" t="s">
        <v>228</v>
      </c>
      <c r="D1543" s="55">
        <v>4576</v>
      </c>
      <c r="E1543" s="55">
        <v>4428</v>
      </c>
      <c r="F1543" s="55">
        <v>145</v>
      </c>
      <c r="G1543" s="55">
        <v>177</v>
      </c>
      <c r="H1543" s="55">
        <v>4185</v>
      </c>
      <c r="I1543" s="55">
        <v>4</v>
      </c>
      <c r="J1543" s="55">
        <v>62</v>
      </c>
      <c r="K1543" s="55">
        <v>43</v>
      </c>
      <c r="L1543" s="55">
        <v>41</v>
      </c>
      <c r="M1543" s="55">
        <v>10</v>
      </c>
      <c r="N1543" s="55">
        <v>0</v>
      </c>
      <c r="O1543" s="55">
        <v>51</v>
      </c>
      <c r="P1543" s="55">
        <v>57</v>
      </c>
      <c r="Q1543" s="55">
        <v>289</v>
      </c>
      <c r="R1543" s="47" t="s">
        <v>453</v>
      </c>
      <c r="S1543" s="56" t="s">
        <v>454</v>
      </c>
      <c r="T1543" s="50">
        <f t="shared" si="49"/>
        <v>2.2985407883216591</v>
      </c>
      <c r="U1543" s="51">
        <f t="shared" si="50"/>
        <v>6.0825135610961908E-2</v>
      </c>
      <c r="V1543" s="44"/>
    </row>
    <row r="1544" spans="1:22" x14ac:dyDescent="0.25">
      <c r="A1544" s="59">
        <v>2020</v>
      </c>
      <c r="B1544" s="59" t="s">
        <v>452</v>
      </c>
      <c r="C1544" s="59" t="s">
        <v>228</v>
      </c>
      <c r="D1544" s="60">
        <v>3760</v>
      </c>
      <c r="E1544" s="60">
        <v>3588</v>
      </c>
      <c r="F1544" s="60">
        <v>151</v>
      </c>
      <c r="G1544" s="60">
        <v>214</v>
      </c>
      <c r="H1544" s="60">
        <v>2785</v>
      </c>
      <c r="I1544" s="60">
        <v>32</v>
      </c>
      <c r="J1544" s="60">
        <v>557</v>
      </c>
      <c r="K1544" s="60">
        <v>32</v>
      </c>
      <c r="L1544" s="60">
        <v>29</v>
      </c>
      <c r="M1544" s="60">
        <v>3</v>
      </c>
      <c r="N1544" s="60">
        <v>27</v>
      </c>
      <c r="O1544" s="60">
        <v>61</v>
      </c>
      <c r="P1544" s="60">
        <v>66</v>
      </c>
      <c r="Q1544" s="60">
        <v>345</v>
      </c>
      <c r="R1544" s="59" t="s">
        <v>453</v>
      </c>
      <c r="S1544" s="61" t="s">
        <v>454</v>
      </c>
      <c r="T1544" s="50">
        <f t="shared" si="49"/>
        <v>2.8053681463944287</v>
      </c>
      <c r="U1544" s="51">
        <f t="shared" si="50"/>
        <v>7.7308932694264462E-2</v>
      </c>
      <c r="V1544" s="44"/>
    </row>
    <row r="1545" spans="1:22" x14ac:dyDescent="0.25">
      <c r="A1545" s="59">
        <v>2021</v>
      </c>
      <c r="B1545" s="59" t="s">
        <v>452</v>
      </c>
      <c r="C1545" s="59" t="s">
        <v>228</v>
      </c>
      <c r="D1545" s="60">
        <v>4364</v>
      </c>
      <c r="E1545" s="60">
        <v>4222</v>
      </c>
      <c r="F1545" s="60">
        <v>126</v>
      </c>
      <c r="G1545" s="60">
        <v>661</v>
      </c>
      <c r="H1545" s="60">
        <v>3389</v>
      </c>
      <c r="I1545" s="60">
        <v>41</v>
      </c>
      <c r="J1545" s="60">
        <v>132</v>
      </c>
      <c r="K1545" s="60">
        <v>77</v>
      </c>
      <c r="L1545" s="60">
        <v>19</v>
      </c>
      <c r="M1545" s="60">
        <v>0</v>
      </c>
      <c r="N1545" s="60">
        <v>24</v>
      </c>
      <c r="O1545" s="60">
        <v>6</v>
      </c>
      <c r="P1545" s="60">
        <v>48</v>
      </c>
      <c r="Q1545" s="60">
        <v>365</v>
      </c>
      <c r="R1545" s="59" t="s">
        <v>453</v>
      </c>
      <c r="S1545" s="61" t="s">
        <v>454</v>
      </c>
      <c r="T1545" s="50">
        <f t="shared" si="49"/>
        <v>2.3210687837146571</v>
      </c>
      <c r="U1545" s="51">
        <f t="shared" si="50"/>
        <v>5.3372976681518539E-2</v>
      </c>
      <c r="V1545" s="44"/>
    </row>
    <row r="1546" spans="1:22" x14ac:dyDescent="0.25">
      <c r="A1546" s="59">
        <v>2022</v>
      </c>
      <c r="B1546" s="59" t="s">
        <v>452</v>
      </c>
      <c r="C1546" s="59" t="s">
        <v>228</v>
      </c>
      <c r="D1546" s="60">
        <v>4598</v>
      </c>
      <c r="E1546" s="60">
        <v>4410</v>
      </c>
      <c r="F1546" s="60">
        <v>169</v>
      </c>
      <c r="G1546" s="60">
        <v>402</v>
      </c>
      <c r="H1546" s="60">
        <v>3548</v>
      </c>
      <c r="I1546" s="60">
        <v>36</v>
      </c>
      <c r="J1546" s="60">
        <v>424</v>
      </c>
      <c r="K1546" s="60">
        <v>46</v>
      </c>
      <c r="L1546" s="60">
        <v>28</v>
      </c>
      <c r="M1546" s="60">
        <v>2</v>
      </c>
      <c r="N1546" s="60">
        <v>33</v>
      </c>
      <c r="O1546" s="60">
        <v>59</v>
      </c>
      <c r="P1546" s="60">
        <v>59</v>
      </c>
      <c r="Q1546" s="60">
        <v>365</v>
      </c>
      <c r="R1546" s="59" t="s">
        <v>453</v>
      </c>
      <c r="S1546" s="61" t="s">
        <v>454</v>
      </c>
      <c r="T1546" s="50">
        <f t="shared" si="49"/>
        <v>2.7503733898344485</v>
      </c>
      <c r="U1546" s="51">
        <f t="shared" si="50"/>
        <v>8.4828391275968973E-2</v>
      </c>
      <c r="V1546" s="44"/>
    </row>
    <row r="1547" spans="1:22" ht="13.8" thickBot="1" x14ac:dyDescent="0.3">
      <c r="A1547" s="66">
        <v>2023</v>
      </c>
      <c r="B1547" s="66" t="s">
        <v>452</v>
      </c>
      <c r="C1547" s="66" t="s">
        <v>228</v>
      </c>
      <c r="D1547" s="67">
        <v>4598</v>
      </c>
      <c r="E1547" s="67">
        <v>4379</v>
      </c>
      <c r="F1547" s="67">
        <v>197</v>
      </c>
      <c r="G1547" s="67">
        <v>198</v>
      </c>
      <c r="H1547" s="67">
        <v>3505</v>
      </c>
      <c r="I1547" s="67">
        <v>34</v>
      </c>
      <c r="J1547" s="67">
        <v>642</v>
      </c>
      <c r="K1547" s="67">
        <v>22</v>
      </c>
      <c r="L1547" s="67">
        <v>35</v>
      </c>
      <c r="M1547" s="67">
        <v>3</v>
      </c>
      <c r="N1547" s="67">
        <v>38</v>
      </c>
      <c r="O1547" s="67">
        <v>98</v>
      </c>
      <c r="P1547" s="67">
        <v>68</v>
      </c>
      <c r="Q1547" s="67">
        <v>364</v>
      </c>
      <c r="R1547" s="66" t="s">
        <v>453</v>
      </c>
      <c r="S1547" s="68" t="s">
        <v>454</v>
      </c>
      <c r="T1547" s="50">
        <f t="shared" si="49"/>
        <v>2.9330042188994736</v>
      </c>
      <c r="U1547" s="51">
        <f t="shared" si="50"/>
        <v>0.10544883417998333</v>
      </c>
      <c r="V1547" s="44"/>
    </row>
    <row r="1548" spans="1:22" x14ac:dyDescent="0.25">
      <c r="A1548" s="46">
        <v>2006</v>
      </c>
      <c r="B1548" s="46" t="s">
        <v>455</v>
      </c>
      <c r="C1548" s="46" t="s">
        <v>228</v>
      </c>
      <c r="D1548" s="48">
        <v>3419</v>
      </c>
      <c r="E1548" s="48">
        <v>3266</v>
      </c>
      <c r="F1548" s="48">
        <v>152</v>
      </c>
      <c r="G1548" s="48">
        <v>77</v>
      </c>
      <c r="H1548" s="48">
        <v>2943</v>
      </c>
      <c r="I1548" s="48">
        <v>1</v>
      </c>
      <c r="J1548" s="48">
        <v>245</v>
      </c>
      <c r="K1548" s="48">
        <v>59</v>
      </c>
      <c r="L1548" s="48">
        <v>69</v>
      </c>
      <c r="M1548" s="48">
        <v>2</v>
      </c>
      <c r="N1548" s="48">
        <v>2</v>
      </c>
      <c r="O1548" s="48">
        <v>21</v>
      </c>
      <c r="P1548" s="48">
        <v>55</v>
      </c>
      <c r="Q1548" s="48">
        <v>214</v>
      </c>
      <c r="R1548" s="46" t="s">
        <v>456</v>
      </c>
      <c r="S1548" s="49" t="s">
        <v>457</v>
      </c>
      <c r="T1548" s="50">
        <f t="shared" si="49"/>
        <v>2.4093883479498568</v>
      </c>
      <c r="U1548" s="51">
        <f t="shared" si="50"/>
        <v>6.6836432772129015E-2</v>
      </c>
      <c r="V1548" s="52">
        <f>IF(SLOPE(U1548:U1565,A1548:A1565)&gt;0,SLOPE(U1548:U1565,A1548:A1565),0)</f>
        <v>0</v>
      </c>
    </row>
    <row r="1549" spans="1:22" x14ac:dyDescent="0.25">
      <c r="A1549" s="59">
        <v>2007</v>
      </c>
      <c r="B1549" s="59" t="s">
        <v>455</v>
      </c>
      <c r="C1549" s="59" t="s">
        <v>228</v>
      </c>
      <c r="D1549" s="60">
        <v>3311</v>
      </c>
      <c r="E1549" s="60">
        <v>3191</v>
      </c>
      <c r="F1549" s="60">
        <v>120</v>
      </c>
      <c r="G1549" s="60">
        <v>70</v>
      </c>
      <c r="H1549" s="60">
        <v>2924</v>
      </c>
      <c r="I1549" s="60">
        <v>1</v>
      </c>
      <c r="J1549" s="60">
        <v>196</v>
      </c>
      <c r="K1549" s="60">
        <v>47</v>
      </c>
      <c r="L1549" s="60">
        <v>46</v>
      </c>
      <c r="M1549" s="60">
        <v>2</v>
      </c>
      <c r="N1549" s="60">
        <v>2</v>
      </c>
      <c r="O1549" s="60">
        <v>24</v>
      </c>
      <c r="P1549" s="60">
        <v>56</v>
      </c>
      <c r="Q1549" s="60">
        <v>365</v>
      </c>
      <c r="R1549" s="59" t="s">
        <v>456</v>
      </c>
      <c r="S1549" s="61" t="s">
        <v>457</v>
      </c>
      <c r="T1549" s="50">
        <f t="shared" si="49"/>
        <v>2.2928925014527373</v>
      </c>
      <c r="U1549" s="51">
        <f t="shared" si="50"/>
        <v>5.0214345781814947E-2</v>
      </c>
      <c r="V1549" s="44"/>
    </row>
    <row r="1550" spans="1:22" x14ac:dyDescent="0.25">
      <c r="A1550" s="47">
        <v>2008</v>
      </c>
      <c r="B1550" s="47" t="s">
        <v>455</v>
      </c>
      <c r="C1550" s="47" t="s">
        <v>228</v>
      </c>
      <c r="D1550" s="55">
        <v>3206</v>
      </c>
      <c r="E1550" s="55">
        <v>3089</v>
      </c>
      <c r="F1550" s="55">
        <v>117</v>
      </c>
      <c r="G1550" s="55">
        <v>65</v>
      </c>
      <c r="H1550" s="55">
        <v>2957</v>
      </c>
      <c r="I1550" s="55">
        <v>1</v>
      </c>
      <c r="J1550" s="55">
        <v>67</v>
      </c>
      <c r="K1550" s="55">
        <v>47</v>
      </c>
      <c r="L1550" s="55">
        <v>40</v>
      </c>
      <c r="M1550" s="55">
        <v>2</v>
      </c>
      <c r="N1550" s="55">
        <v>2</v>
      </c>
      <c r="O1550" s="55">
        <v>27</v>
      </c>
      <c r="P1550" s="55">
        <v>55</v>
      </c>
      <c r="Q1550" s="55">
        <v>366</v>
      </c>
      <c r="R1550" s="47" t="s">
        <v>456</v>
      </c>
      <c r="S1550" s="56" t="s">
        <v>457</v>
      </c>
      <c r="T1550" s="50">
        <f t="shared" si="49"/>
        <v>2.2046197613215037</v>
      </c>
      <c r="U1550" s="51">
        <f t="shared" si="50"/>
        <v>4.7074143453617399E-2</v>
      </c>
      <c r="V1550" s="44"/>
    </row>
    <row r="1551" spans="1:22" x14ac:dyDescent="0.25">
      <c r="A1551" s="47">
        <v>2009</v>
      </c>
      <c r="B1551" s="47" t="s">
        <v>455</v>
      </c>
      <c r="C1551" s="47" t="s">
        <v>228</v>
      </c>
      <c r="D1551" s="55">
        <v>3233</v>
      </c>
      <c r="E1551" s="55">
        <v>3117</v>
      </c>
      <c r="F1551" s="55">
        <v>116</v>
      </c>
      <c r="G1551" s="55">
        <v>70</v>
      </c>
      <c r="H1551" s="55">
        <v>2975</v>
      </c>
      <c r="I1551" s="55">
        <v>1</v>
      </c>
      <c r="J1551" s="55">
        <v>70</v>
      </c>
      <c r="K1551" s="55">
        <v>44</v>
      </c>
      <c r="L1551" s="55">
        <v>39</v>
      </c>
      <c r="M1551" s="55">
        <v>2</v>
      </c>
      <c r="N1551" s="55">
        <v>2</v>
      </c>
      <c r="O1551" s="55">
        <v>30</v>
      </c>
      <c r="P1551" s="55">
        <v>56</v>
      </c>
      <c r="Q1551" s="55">
        <v>365</v>
      </c>
      <c r="R1551" s="47" t="s">
        <v>456</v>
      </c>
      <c r="S1551" s="56" t="s">
        <v>457</v>
      </c>
      <c r="T1551" s="50">
        <f t="shared" si="49"/>
        <v>2.2163115881243325</v>
      </c>
      <c r="U1551" s="51">
        <f t="shared" si="50"/>
        <v>4.6919316320592118E-2</v>
      </c>
      <c r="V1551" s="44"/>
    </row>
    <row r="1552" spans="1:22" x14ac:dyDescent="0.25">
      <c r="A1552" s="47">
        <v>2010</v>
      </c>
      <c r="B1552" s="47" t="s">
        <v>455</v>
      </c>
      <c r="C1552" s="47" t="s">
        <v>228</v>
      </c>
      <c r="D1552" s="55">
        <v>3272</v>
      </c>
      <c r="E1552" s="55">
        <v>3146</v>
      </c>
      <c r="F1552" s="55">
        <v>126</v>
      </c>
      <c r="G1552" s="55">
        <v>65</v>
      </c>
      <c r="H1552" s="55">
        <v>3001</v>
      </c>
      <c r="I1552" s="55">
        <v>2</v>
      </c>
      <c r="J1552" s="55">
        <v>78</v>
      </c>
      <c r="K1552" s="55">
        <v>45</v>
      </c>
      <c r="L1552" s="55">
        <v>47</v>
      </c>
      <c r="M1552" s="55">
        <v>2</v>
      </c>
      <c r="N1552" s="55">
        <v>2</v>
      </c>
      <c r="O1552" s="55">
        <v>30</v>
      </c>
      <c r="P1552" s="55">
        <v>56</v>
      </c>
      <c r="Q1552" s="55">
        <v>365</v>
      </c>
      <c r="R1552" s="47" t="s">
        <v>456</v>
      </c>
      <c r="S1552" s="56" t="s">
        <v>457</v>
      </c>
      <c r="T1552" s="50">
        <f t="shared" si="49"/>
        <v>2.3042028130425347</v>
      </c>
      <c r="U1552" s="51">
        <f t="shared" si="50"/>
        <v>5.2985143685913082E-2</v>
      </c>
      <c r="V1552" s="44"/>
    </row>
    <row r="1553" spans="1:22" x14ac:dyDescent="0.25">
      <c r="A1553" s="47">
        <v>2011</v>
      </c>
      <c r="B1553" s="47" t="s">
        <v>455</v>
      </c>
      <c r="C1553" s="47" t="s">
        <v>228</v>
      </c>
      <c r="D1553" s="55">
        <v>3316</v>
      </c>
      <c r="E1553" s="55">
        <v>3193</v>
      </c>
      <c r="F1553" s="55">
        <v>123</v>
      </c>
      <c r="G1553" s="55">
        <v>75</v>
      </c>
      <c r="H1553" s="55">
        <v>3038</v>
      </c>
      <c r="I1553" s="55">
        <v>2</v>
      </c>
      <c r="J1553" s="55">
        <v>79</v>
      </c>
      <c r="K1553" s="55">
        <v>46</v>
      </c>
      <c r="L1553" s="55">
        <v>43</v>
      </c>
      <c r="M1553" s="55">
        <v>3</v>
      </c>
      <c r="N1553" s="55">
        <v>2</v>
      </c>
      <c r="O1553" s="55">
        <v>29</v>
      </c>
      <c r="P1553" s="55">
        <v>61</v>
      </c>
      <c r="Q1553" s="55">
        <v>365</v>
      </c>
      <c r="R1553" s="47" t="s">
        <v>456</v>
      </c>
      <c r="S1553" s="56" t="s">
        <v>457</v>
      </c>
      <c r="T1553" s="50">
        <f t="shared" si="49"/>
        <v>2.2722948325552585</v>
      </c>
      <c r="U1553" s="51">
        <f t="shared" si="50"/>
        <v>5.1007338253784153E-2</v>
      </c>
      <c r="V1553" s="44"/>
    </row>
    <row r="1554" spans="1:22" x14ac:dyDescent="0.25">
      <c r="A1554" s="47">
        <v>2012</v>
      </c>
      <c r="B1554" s="47" t="s">
        <v>455</v>
      </c>
      <c r="C1554" s="47" t="s">
        <v>228</v>
      </c>
      <c r="D1554" s="55">
        <v>3116</v>
      </c>
      <c r="E1554" s="55">
        <v>3002</v>
      </c>
      <c r="F1554" s="55">
        <v>114</v>
      </c>
      <c r="G1554" s="55">
        <v>74</v>
      </c>
      <c r="H1554" s="55">
        <v>2855</v>
      </c>
      <c r="I1554" s="55">
        <v>2</v>
      </c>
      <c r="J1554" s="55">
        <v>71</v>
      </c>
      <c r="K1554" s="55">
        <v>41</v>
      </c>
      <c r="L1554" s="55">
        <v>38</v>
      </c>
      <c r="M1554" s="55">
        <v>2</v>
      </c>
      <c r="N1554" s="55">
        <v>2</v>
      </c>
      <c r="O1554" s="55">
        <v>31</v>
      </c>
      <c r="P1554" s="55">
        <v>71</v>
      </c>
      <c r="Q1554" s="55">
        <v>366</v>
      </c>
      <c r="R1554" s="47" t="s">
        <v>456</v>
      </c>
      <c r="S1554" s="56" t="s">
        <v>457</v>
      </c>
      <c r="T1554" s="50">
        <f t="shared" si="49"/>
        <v>2.2359234726219848</v>
      </c>
      <c r="U1554" s="51">
        <f t="shared" si="50"/>
        <v>4.651838784790039E-2</v>
      </c>
      <c r="V1554" s="44"/>
    </row>
    <row r="1555" spans="1:22" x14ac:dyDescent="0.25">
      <c r="A1555" s="47">
        <v>2013</v>
      </c>
      <c r="B1555" s="47" t="s">
        <v>455</v>
      </c>
      <c r="C1555" s="47" t="s">
        <v>228</v>
      </c>
      <c r="D1555" s="55">
        <v>3134</v>
      </c>
      <c r="E1555" s="55">
        <v>3022</v>
      </c>
      <c r="F1555" s="55">
        <v>112</v>
      </c>
      <c r="G1555" s="55">
        <v>78</v>
      </c>
      <c r="H1555" s="55">
        <v>2868</v>
      </c>
      <c r="I1555" s="55">
        <v>3</v>
      </c>
      <c r="J1555" s="55">
        <v>73</v>
      </c>
      <c r="K1555" s="55">
        <v>35</v>
      </c>
      <c r="L1555" s="55">
        <v>39</v>
      </c>
      <c r="M1555" s="55">
        <v>2</v>
      </c>
      <c r="N1555" s="55">
        <v>2</v>
      </c>
      <c r="O1555" s="55">
        <v>34</v>
      </c>
      <c r="P1555" s="55">
        <v>76</v>
      </c>
      <c r="Q1555" s="55">
        <v>365</v>
      </c>
      <c r="R1555" s="47" t="s">
        <v>456</v>
      </c>
      <c r="S1555" s="56" t="s">
        <v>457</v>
      </c>
      <c r="T1555" s="50">
        <f t="shared" si="49"/>
        <v>2.314169431413923</v>
      </c>
      <c r="U1555" s="51">
        <f t="shared" si="50"/>
        <v>4.7301623178100591E-2</v>
      </c>
      <c r="V1555" s="44"/>
    </row>
    <row r="1556" spans="1:22" x14ac:dyDescent="0.25">
      <c r="A1556" s="47">
        <v>2014</v>
      </c>
      <c r="B1556" s="47" t="s">
        <v>455</v>
      </c>
      <c r="C1556" s="47" t="s">
        <v>228</v>
      </c>
      <c r="D1556" s="55">
        <v>3137</v>
      </c>
      <c r="E1556" s="55">
        <v>3016</v>
      </c>
      <c r="F1556" s="55">
        <v>121</v>
      </c>
      <c r="G1556" s="55">
        <v>76</v>
      </c>
      <c r="H1556" s="55">
        <v>2864</v>
      </c>
      <c r="I1556" s="55">
        <v>3</v>
      </c>
      <c r="J1556" s="55">
        <v>73</v>
      </c>
      <c r="K1556" s="55">
        <v>33</v>
      </c>
      <c r="L1556" s="55">
        <v>42</v>
      </c>
      <c r="M1556" s="55">
        <v>2</v>
      </c>
      <c r="N1556" s="55">
        <v>2</v>
      </c>
      <c r="O1556" s="55">
        <v>42</v>
      </c>
      <c r="P1556" s="55">
        <v>71</v>
      </c>
      <c r="Q1556" s="55">
        <v>365</v>
      </c>
      <c r="R1556" s="47" t="s">
        <v>456</v>
      </c>
      <c r="S1556" s="56" t="s">
        <v>457</v>
      </c>
      <c r="T1556" s="50">
        <f t="shared" si="49"/>
        <v>2.340547500484246</v>
      </c>
      <c r="U1556" s="51">
        <f t="shared" si="50"/>
        <v>5.1685140179443367E-2</v>
      </c>
      <c r="V1556" s="44"/>
    </row>
    <row r="1557" spans="1:22" x14ac:dyDescent="0.25">
      <c r="A1557" s="47">
        <v>2015</v>
      </c>
      <c r="B1557" s="47" t="s">
        <v>455</v>
      </c>
      <c r="C1557" s="47" t="s">
        <v>228</v>
      </c>
      <c r="D1557" s="55">
        <v>3280</v>
      </c>
      <c r="E1557" s="55">
        <v>3167</v>
      </c>
      <c r="F1557" s="55">
        <v>113</v>
      </c>
      <c r="G1557" s="55">
        <v>81</v>
      </c>
      <c r="H1557" s="55">
        <v>3026</v>
      </c>
      <c r="I1557" s="55">
        <v>3</v>
      </c>
      <c r="J1557" s="55">
        <v>58</v>
      </c>
      <c r="K1557" s="55">
        <v>37</v>
      </c>
      <c r="L1557" s="55">
        <v>30</v>
      </c>
      <c r="M1557" s="55">
        <v>3</v>
      </c>
      <c r="N1557" s="55">
        <v>1</v>
      </c>
      <c r="O1557" s="55">
        <v>42</v>
      </c>
      <c r="P1557" s="55">
        <v>61</v>
      </c>
      <c r="Q1557" s="55">
        <v>365</v>
      </c>
      <c r="R1557" s="47" t="s">
        <v>456</v>
      </c>
      <c r="S1557" s="56" t="s">
        <v>457</v>
      </c>
      <c r="T1557" s="50">
        <f t="shared" si="49"/>
        <v>2.1257849445174224</v>
      </c>
      <c r="U1557" s="51">
        <f t="shared" si="50"/>
        <v>4.3839000018310544E-2</v>
      </c>
      <c r="V1557" s="44"/>
    </row>
    <row r="1558" spans="1:22" x14ac:dyDescent="0.25">
      <c r="A1558" s="47">
        <v>2016</v>
      </c>
      <c r="B1558" s="47" t="s">
        <v>455</v>
      </c>
      <c r="C1558" s="47" t="s">
        <v>228</v>
      </c>
      <c r="D1558" s="55">
        <v>3358</v>
      </c>
      <c r="E1558" s="55">
        <v>3268</v>
      </c>
      <c r="F1558" s="55">
        <v>89</v>
      </c>
      <c r="G1558" s="55">
        <v>80</v>
      </c>
      <c r="H1558" s="55">
        <v>3161</v>
      </c>
      <c r="I1558" s="55">
        <v>2</v>
      </c>
      <c r="J1558" s="55">
        <v>25</v>
      </c>
      <c r="K1558" s="55">
        <v>41</v>
      </c>
      <c r="L1558" s="55">
        <v>9</v>
      </c>
      <c r="M1558" s="55">
        <v>2</v>
      </c>
      <c r="N1558" s="55">
        <v>0</v>
      </c>
      <c r="O1558" s="55">
        <v>37</v>
      </c>
      <c r="P1558" s="55">
        <v>53</v>
      </c>
      <c r="Q1558" s="55">
        <v>366</v>
      </c>
      <c r="R1558" s="47" t="s">
        <v>456</v>
      </c>
      <c r="S1558" s="56" t="s">
        <v>457</v>
      </c>
      <c r="T1558" s="50">
        <f t="shared" si="49"/>
        <v>1.615643502567591</v>
      </c>
      <c r="U1558" s="51">
        <f t="shared" si="50"/>
        <v>2.6242089590454095E-2</v>
      </c>
      <c r="V1558" s="44"/>
    </row>
    <row r="1559" spans="1:22" x14ac:dyDescent="0.25">
      <c r="A1559" s="47">
        <v>2017</v>
      </c>
      <c r="B1559" s="47" t="s">
        <v>455</v>
      </c>
      <c r="C1559" s="47" t="s">
        <v>228</v>
      </c>
      <c r="D1559" s="55">
        <v>3443</v>
      </c>
      <c r="E1559" s="55">
        <v>3340</v>
      </c>
      <c r="F1559" s="55">
        <v>102</v>
      </c>
      <c r="G1559" s="55">
        <v>93</v>
      </c>
      <c r="H1559" s="55">
        <v>3213</v>
      </c>
      <c r="I1559" s="55">
        <v>3</v>
      </c>
      <c r="J1559" s="55">
        <v>31</v>
      </c>
      <c r="K1559" s="55">
        <v>44</v>
      </c>
      <c r="L1559" s="55">
        <v>11</v>
      </c>
      <c r="M1559" s="55">
        <v>2</v>
      </c>
      <c r="N1559" s="55">
        <v>0</v>
      </c>
      <c r="O1559" s="55">
        <v>45</v>
      </c>
      <c r="P1559" s="55">
        <v>57</v>
      </c>
      <c r="Q1559" s="55">
        <v>365</v>
      </c>
      <c r="R1559" s="47" t="s">
        <v>456</v>
      </c>
      <c r="S1559" s="56" t="s">
        <v>457</v>
      </c>
      <c r="T1559" s="50">
        <f t="shared" si="49"/>
        <v>1.6478070786420038</v>
      </c>
      <c r="U1559" s="51">
        <f t="shared" si="50"/>
        <v>3.0673928768920902E-2</v>
      </c>
      <c r="V1559" s="44"/>
    </row>
    <row r="1560" spans="1:22" x14ac:dyDescent="0.25">
      <c r="A1560" s="47">
        <v>2018</v>
      </c>
      <c r="B1560" s="47" t="s">
        <v>455</v>
      </c>
      <c r="C1560" s="47" t="s">
        <v>228</v>
      </c>
      <c r="D1560" s="55">
        <v>3461</v>
      </c>
      <c r="E1560" s="55">
        <v>3340</v>
      </c>
      <c r="F1560" s="55">
        <v>120</v>
      </c>
      <c r="G1560" s="55">
        <v>95</v>
      </c>
      <c r="H1560" s="55">
        <v>3206</v>
      </c>
      <c r="I1560" s="55">
        <v>4</v>
      </c>
      <c r="J1560" s="55">
        <v>36</v>
      </c>
      <c r="K1560" s="55">
        <v>52</v>
      </c>
      <c r="L1560" s="55">
        <v>13</v>
      </c>
      <c r="M1560" s="55">
        <v>3</v>
      </c>
      <c r="N1560" s="55">
        <v>0</v>
      </c>
      <c r="O1560" s="55">
        <v>51</v>
      </c>
      <c r="P1560" s="55">
        <v>61</v>
      </c>
      <c r="Q1560" s="55">
        <v>365</v>
      </c>
      <c r="R1560" s="47" t="s">
        <v>456</v>
      </c>
      <c r="S1560" s="56" t="s">
        <v>457</v>
      </c>
      <c r="T1560" s="50">
        <f t="shared" si="49"/>
        <v>1.6644903102842696</v>
      </c>
      <c r="U1560" s="51">
        <f t="shared" si="50"/>
        <v>3.6452337795225505E-2</v>
      </c>
      <c r="V1560" s="44"/>
    </row>
    <row r="1561" spans="1:22" x14ac:dyDescent="0.25">
      <c r="A1561" s="47">
        <v>2019</v>
      </c>
      <c r="B1561" s="47" t="s">
        <v>455</v>
      </c>
      <c r="C1561" s="47" t="s">
        <v>228</v>
      </c>
      <c r="D1561" s="55">
        <v>3424</v>
      </c>
      <c r="E1561" s="55">
        <v>3303</v>
      </c>
      <c r="F1561" s="55">
        <v>120</v>
      </c>
      <c r="G1561" s="55">
        <v>106</v>
      </c>
      <c r="H1561" s="55">
        <v>3155</v>
      </c>
      <c r="I1561" s="55">
        <v>4</v>
      </c>
      <c r="J1561" s="55">
        <v>37</v>
      </c>
      <c r="K1561" s="55">
        <v>50</v>
      </c>
      <c r="L1561" s="55">
        <v>13</v>
      </c>
      <c r="M1561" s="55">
        <v>4</v>
      </c>
      <c r="N1561" s="55">
        <v>0</v>
      </c>
      <c r="O1561" s="55">
        <v>54</v>
      </c>
      <c r="P1561" s="55">
        <v>61</v>
      </c>
      <c r="Q1561" s="55">
        <v>273</v>
      </c>
      <c r="R1561" s="47" t="s">
        <v>456</v>
      </c>
      <c r="S1561" s="56" t="s">
        <v>457</v>
      </c>
      <c r="T1561" s="50">
        <f t="shared" si="49"/>
        <v>1.7113359233761622</v>
      </c>
      <c r="U1561" s="51">
        <f t="shared" si="50"/>
        <v>3.7478256721937955E-2</v>
      </c>
      <c r="V1561" s="44"/>
    </row>
    <row r="1562" spans="1:22" x14ac:dyDescent="0.25">
      <c r="A1562" s="59">
        <v>2020</v>
      </c>
      <c r="B1562" s="59" t="s">
        <v>455</v>
      </c>
      <c r="C1562" s="59" t="s">
        <v>228</v>
      </c>
      <c r="D1562" s="60">
        <v>2035</v>
      </c>
      <c r="E1562" s="60">
        <v>1970</v>
      </c>
      <c r="F1562" s="60">
        <v>61</v>
      </c>
      <c r="G1562" s="60">
        <v>101</v>
      </c>
      <c r="H1562" s="60">
        <v>1741</v>
      </c>
      <c r="I1562" s="60">
        <v>15</v>
      </c>
      <c r="J1562" s="60">
        <v>114</v>
      </c>
      <c r="K1562" s="60">
        <v>23</v>
      </c>
      <c r="L1562" s="60">
        <v>10</v>
      </c>
      <c r="M1562" s="60">
        <v>1</v>
      </c>
      <c r="N1562" s="60">
        <v>2</v>
      </c>
      <c r="O1562" s="60">
        <v>25</v>
      </c>
      <c r="P1562" s="60">
        <v>36</v>
      </c>
      <c r="Q1562" s="60">
        <v>350</v>
      </c>
      <c r="R1562" s="59" t="s">
        <v>456</v>
      </c>
      <c r="S1562" s="61" t="s">
        <v>457</v>
      </c>
      <c r="T1562" s="50">
        <f t="shared" si="49"/>
        <v>1.9446363105148567</v>
      </c>
      <c r="U1562" s="51">
        <f t="shared" si="50"/>
        <v>2.1648663726806641E-2</v>
      </c>
      <c r="V1562" s="44"/>
    </row>
    <row r="1563" spans="1:22" x14ac:dyDescent="0.25">
      <c r="A1563" s="59">
        <v>2021</v>
      </c>
      <c r="B1563" s="59" t="s">
        <v>455</v>
      </c>
      <c r="C1563" s="59" t="s">
        <v>228</v>
      </c>
      <c r="D1563" s="60">
        <v>3349</v>
      </c>
      <c r="E1563" s="60">
        <v>3217</v>
      </c>
      <c r="F1563" s="60">
        <v>125</v>
      </c>
      <c r="G1563" s="60">
        <v>137</v>
      </c>
      <c r="H1563" s="60">
        <v>2862</v>
      </c>
      <c r="I1563" s="60">
        <v>24</v>
      </c>
      <c r="J1563" s="60">
        <v>193</v>
      </c>
      <c r="K1563" s="60">
        <v>46</v>
      </c>
      <c r="L1563" s="60">
        <v>21</v>
      </c>
      <c r="M1563" s="60">
        <v>1</v>
      </c>
      <c r="N1563" s="60">
        <v>7</v>
      </c>
      <c r="O1563" s="60">
        <v>50</v>
      </c>
      <c r="P1563" s="60">
        <v>59</v>
      </c>
      <c r="Q1563" s="60">
        <v>365</v>
      </c>
      <c r="R1563" s="59" t="s">
        <v>456</v>
      </c>
      <c r="S1563" s="61" t="s">
        <v>457</v>
      </c>
      <c r="T1563" s="50">
        <f t="shared" si="49"/>
        <v>2.033917509765625</v>
      </c>
      <c r="U1563" s="51">
        <f t="shared" si="50"/>
        <v>4.6398743191528327E-2</v>
      </c>
      <c r="V1563" s="44"/>
    </row>
    <row r="1564" spans="1:22" x14ac:dyDescent="0.25">
      <c r="A1564" s="59">
        <v>2022</v>
      </c>
      <c r="B1564" s="59" t="s">
        <v>455</v>
      </c>
      <c r="C1564" s="59" t="s">
        <v>228</v>
      </c>
      <c r="D1564" s="60">
        <v>3475</v>
      </c>
      <c r="E1564" s="60">
        <v>3354</v>
      </c>
      <c r="F1564" s="60">
        <v>114</v>
      </c>
      <c r="G1564" s="60">
        <v>152</v>
      </c>
      <c r="H1564" s="60">
        <v>2998</v>
      </c>
      <c r="I1564" s="60">
        <v>25</v>
      </c>
      <c r="J1564" s="60">
        <v>179</v>
      </c>
      <c r="K1564" s="60">
        <v>37</v>
      </c>
      <c r="L1564" s="60">
        <v>18</v>
      </c>
      <c r="M1564" s="60">
        <v>1</v>
      </c>
      <c r="N1564" s="60">
        <v>6</v>
      </c>
      <c r="O1564" s="60">
        <v>53</v>
      </c>
      <c r="P1564" s="60">
        <v>59</v>
      </c>
      <c r="Q1564" s="60">
        <v>365</v>
      </c>
      <c r="R1564" s="59" t="s">
        <v>456</v>
      </c>
      <c r="S1564" s="61" t="s">
        <v>457</v>
      </c>
      <c r="T1564" s="50">
        <f t="shared" si="49"/>
        <v>2.0421272291100543</v>
      </c>
      <c r="U1564" s="51">
        <f t="shared" si="50"/>
        <v>4.2486457001634677E-2</v>
      </c>
      <c r="V1564" s="44"/>
    </row>
    <row r="1565" spans="1:22" ht="13.8" thickBot="1" x14ac:dyDescent="0.3">
      <c r="A1565" s="66">
        <v>2023</v>
      </c>
      <c r="B1565" s="66" t="s">
        <v>455</v>
      </c>
      <c r="C1565" s="66" t="s">
        <v>228</v>
      </c>
      <c r="D1565" s="67">
        <v>3337</v>
      </c>
      <c r="E1565" s="67">
        <v>3228</v>
      </c>
      <c r="F1565" s="67">
        <v>103</v>
      </c>
      <c r="G1565" s="67">
        <v>141</v>
      </c>
      <c r="H1565" s="67">
        <v>2898</v>
      </c>
      <c r="I1565" s="67">
        <v>25</v>
      </c>
      <c r="J1565" s="67">
        <v>164</v>
      </c>
      <c r="K1565" s="67">
        <v>29</v>
      </c>
      <c r="L1565" s="67">
        <v>16</v>
      </c>
      <c r="M1565" s="67">
        <v>1</v>
      </c>
      <c r="N1565" s="67">
        <v>5</v>
      </c>
      <c r="O1565" s="67">
        <v>52</v>
      </c>
      <c r="P1565" s="67">
        <v>57</v>
      </c>
      <c r="Q1565" s="67">
        <v>364</v>
      </c>
      <c r="R1565" s="66" t="s">
        <v>456</v>
      </c>
      <c r="S1565" s="68" t="s">
        <v>457</v>
      </c>
      <c r="T1565" s="50">
        <f t="shared" si="49"/>
        <v>2.0668101486650485</v>
      </c>
      <c r="U1565" s="51">
        <f t="shared" si="50"/>
        <v>3.8850863769531244E-2</v>
      </c>
      <c r="V1565" s="44"/>
    </row>
  </sheetData>
  <autoFilter ref="A1:U1565" xr:uid="{5A1B4A90-C652-4E68-A64D-C705511DCF58}"/>
  <mergeCells count="35">
    <mergeCell ref="W16:Y16"/>
    <mergeCell ref="AE16:AF16"/>
    <mergeCell ref="W17:Y17"/>
    <mergeCell ref="AE17:AF17"/>
    <mergeCell ref="W13:Y13"/>
    <mergeCell ref="AE13:AF13"/>
    <mergeCell ref="W14:Y14"/>
    <mergeCell ref="AE14:AF14"/>
    <mergeCell ref="W15:Y15"/>
    <mergeCell ref="AE15:AF15"/>
    <mergeCell ref="W10:Y10"/>
    <mergeCell ref="AE10:AF10"/>
    <mergeCell ref="W11:Y11"/>
    <mergeCell ref="AE11:AF11"/>
    <mergeCell ref="W12:Y12"/>
    <mergeCell ref="AE12:AF12"/>
    <mergeCell ref="W7:Y7"/>
    <mergeCell ref="AE7:AF7"/>
    <mergeCell ref="W8:Y8"/>
    <mergeCell ref="AE8:AF8"/>
    <mergeCell ref="W9:Y9"/>
    <mergeCell ref="AE9:AF9"/>
    <mergeCell ref="W4:Y4"/>
    <mergeCell ref="AE4:AF4"/>
    <mergeCell ref="W5:Y5"/>
    <mergeCell ref="AE5:AF5"/>
    <mergeCell ref="W6:Y6"/>
    <mergeCell ref="AE6:AF6"/>
    <mergeCell ref="W3:Y3"/>
    <mergeCell ref="AE3:AF3"/>
    <mergeCell ref="W1:Y1"/>
    <mergeCell ref="Z1:AD1"/>
    <mergeCell ref="AE1:AF1"/>
    <mergeCell ref="W2:Y2"/>
    <mergeCell ref="AE2:AF2"/>
  </mergeCells>
  <conditionalFormatting sqref="U2:U156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EA92-2A59-4AAC-B1A1-32E304B5438F}">
  <dimension ref="A1:D76"/>
  <sheetViews>
    <sheetView zoomScale="85" zoomScaleNormal="85" workbookViewId="0">
      <selection activeCell="C78" sqref="C78"/>
    </sheetView>
  </sheetViews>
  <sheetFormatPr defaultColWidth="21.44140625" defaultRowHeight="14.4" x14ac:dyDescent="0.3"/>
  <cols>
    <col min="1" max="1" width="11" bestFit="1" customWidth="1"/>
    <col min="2" max="2" width="25.44140625" bestFit="1" customWidth="1"/>
    <col min="3" max="3" width="50.44140625" bestFit="1" customWidth="1"/>
    <col min="4" max="4" width="7.88671875" customWidth="1"/>
  </cols>
  <sheetData>
    <row r="1" spans="1:4" x14ac:dyDescent="0.3">
      <c r="A1" s="33" t="s">
        <v>220</v>
      </c>
      <c r="B1" s="33" t="s">
        <v>221</v>
      </c>
      <c r="C1" s="33" t="s">
        <v>222</v>
      </c>
      <c r="D1" s="33" t="s">
        <v>223</v>
      </c>
    </row>
    <row r="2" spans="1:4" x14ac:dyDescent="0.3">
      <c r="A2" s="34">
        <v>1</v>
      </c>
      <c r="B2" s="34" t="str">
        <f>VLOOKUP(CONCATENATE("0000000",A2),'Calcolo r%'!$B$2:$V$1565,17,FALSE)</f>
        <v>Salorno</v>
      </c>
      <c r="C2" s="34" t="str">
        <f>VLOOKUP(CONCATENATE("0000000",A2),'Calcolo r%'!$B$2:$V$1565,18,FALSE)</f>
        <v>S.S.12 dell'Abetone e del Brennero km  402+400</v>
      </c>
      <c r="D2" s="35">
        <f>100*VLOOKUP(CONCATENATE("0000000",A2),'Calcolo r%'!$B$2:$V$1565,21,FALSE)</f>
        <v>0.9109263868605878</v>
      </c>
    </row>
    <row r="3" spans="1:4" x14ac:dyDescent="0.3">
      <c r="A3" s="34">
        <v>2</v>
      </c>
      <c r="B3" s="34" t="str">
        <f>VLOOKUP(CONCATENATE("0000000",A3),'Calcolo r%'!$B$2:$V$1565,17,FALSE)</f>
        <v>Ora Nord</v>
      </c>
      <c r="C3" s="34" t="str">
        <f>VLOOKUP(CONCATENATE("0000000",A3),'Calcolo r%'!$B$2:$V$1565,18,FALSE)</f>
        <v>S.S.12 dell'Abetone e del Brennero km  420+430</v>
      </c>
      <c r="D3" s="35">
        <f>100*VLOOKUP(CONCATENATE("0000000",A3),'Calcolo r%'!$B$2:$V$1565,21,FALSE)</f>
        <v>1.6017963526893448</v>
      </c>
    </row>
    <row r="4" spans="1:4" x14ac:dyDescent="0.3">
      <c r="A4" s="34">
        <v>3</v>
      </c>
      <c r="B4" s="34" t="str">
        <f>VLOOKUP(CONCATENATE("0000000",A4),'Calcolo r%'!$B$2:$V$1565,17,FALSE)</f>
        <v>Pineta di Laives</v>
      </c>
      <c r="C4" s="34" t="str">
        <f>VLOOKUP(CONCATENATE("0000000",A4),'Calcolo r%'!$B$2:$V$1565,18,FALSE)</f>
        <v>S.S.12 dell'Abetone e del Brennero km  431+580</v>
      </c>
      <c r="D4" s="35">
        <f>100*VLOOKUP(CONCATENATE("0000000",A4),'Calcolo r%'!$B$2:$V$1565,21,FALSE)</f>
        <v>1.0738291208877988</v>
      </c>
    </row>
    <row r="5" spans="1:4" x14ac:dyDescent="0.3">
      <c r="A5" s="34">
        <v>4</v>
      </c>
      <c r="B5" s="34" t="str">
        <f>VLOOKUP(CONCATENATE("0000000",A5),'Calcolo r%'!$B$2:$V$1565,17,FALSE)</f>
        <v>Cardano Nord</v>
      </c>
      <c r="C5" s="34" t="str">
        <f>VLOOKUP(CONCATENATE("0000000",A5),'Calcolo r%'!$B$2:$V$1565,18,FALSE)</f>
        <v>S.S.12 dell'Abetone e del Brennero km  442+350</v>
      </c>
      <c r="D5" s="35">
        <f>100*VLOOKUP(CONCATENATE("0000000",A5),'Calcolo r%'!$B$2:$V$1565,21,FALSE)</f>
        <v>0.99186462743722592</v>
      </c>
    </row>
    <row r="6" spans="1:4" x14ac:dyDescent="0.3">
      <c r="A6" s="34">
        <v>5</v>
      </c>
      <c r="B6" s="34" t="str">
        <f>VLOOKUP(CONCATENATE("0000000",A6),'Calcolo r%'!$B$2:$V$1565,17,FALSE)</f>
        <v>Ponte Gardena</v>
      </c>
      <c r="C6" s="34" t="str">
        <f>VLOOKUP(CONCATENATE("0000000",A6),'Calcolo r%'!$B$2:$V$1565,18,FALSE)</f>
        <v>S.S.12 dell'Abetone e del Brennero km  461+950</v>
      </c>
      <c r="D6" s="35">
        <f>100*VLOOKUP(CONCATENATE("0000000",A6),'Calcolo r%'!$B$2:$V$1565,21,FALSE)</f>
        <v>0.88300352870392418</v>
      </c>
    </row>
    <row r="7" spans="1:4" x14ac:dyDescent="0.3">
      <c r="A7" s="34">
        <v>6</v>
      </c>
      <c r="B7" s="34" t="str">
        <f>VLOOKUP(CONCATENATE("0000000",A7),'Calcolo r%'!$B$2:$V$1565,17,FALSE)</f>
        <v>Bivio Albes</v>
      </c>
      <c r="C7" s="34" t="str">
        <f>VLOOKUP(CONCATENATE("0000000",A7),'Calcolo r%'!$B$2:$V$1565,18,FALSE)</f>
        <v>S.S.12 dell'Abetone e del Brennero km  474+240</v>
      </c>
      <c r="D7" s="35">
        <f>100*VLOOKUP(CONCATENATE("0000000",A7),'Calcolo r%'!$B$2:$V$1565,21,FALSE)</f>
        <v>4.6925815981270241E-2</v>
      </c>
    </row>
    <row r="8" spans="1:4" x14ac:dyDescent="0.3">
      <c r="A8" s="34">
        <v>7</v>
      </c>
      <c r="B8" s="34" t="str">
        <f>VLOOKUP(CONCATENATE("0000000",A8),'Calcolo r%'!$B$2:$V$1565,17,FALSE)</f>
        <v>Varna</v>
      </c>
      <c r="C8" s="34" t="str">
        <f>VLOOKUP(CONCATENATE("0000000",A8),'Calcolo r%'!$B$2:$V$1565,18,FALSE)</f>
        <v>S.S.12 dell'Abetone e del Brennero km  480+840</v>
      </c>
      <c r="D8" s="35">
        <f>100*VLOOKUP(CONCATENATE("0000000",A8),'Calcolo r%'!$B$2:$V$1565,21,FALSE)</f>
        <v>0</v>
      </c>
    </row>
    <row r="9" spans="1:4" x14ac:dyDescent="0.3">
      <c r="A9" s="34">
        <v>8</v>
      </c>
      <c r="B9" s="34" t="str">
        <f>VLOOKUP(CONCATENATE("0000000",A9),'Calcolo r%'!$B$2:$V$1565,17,FALSE)</f>
        <v>Mules</v>
      </c>
      <c r="C9" s="34" t="str">
        <f>VLOOKUP(CONCATENATE("0000000",A9),'Calcolo r%'!$B$2:$V$1565,18,FALSE)</f>
        <v>S.S.12 dell'Abetone e del Brennero km  497+980</v>
      </c>
      <c r="D9" s="35">
        <f>100*VLOOKUP(CONCATENATE("0000000",A9),'Calcolo r%'!$B$2:$V$1565,21,FALSE)</f>
        <v>0.35663528386428156</v>
      </c>
    </row>
    <row r="10" spans="1:4" x14ac:dyDescent="0.3">
      <c r="A10" s="34">
        <v>9</v>
      </c>
      <c r="B10" s="34" t="str">
        <f>VLOOKUP(CONCATENATE("0000000",A10),'Calcolo r%'!$B$2:$V$1565,17,FALSE)</f>
        <v>Vipiteno</v>
      </c>
      <c r="C10" s="34" t="str">
        <f>VLOOKUP(CONCATENATE("0000000",A10),'Calcolo r%'!$B$2:$V$1565,18,FALSE)</f>
        <v>S.S.12 dell'Abetone e del Brennero km  510+090</v>
      </c>
      <c r="D10" s="35">
        <f>100*VLOOKUP(CONCATENATE("0000000",A10),'Calcolo r%'!$B$2:$V$1565,21,FALSE)</f>
        <v>0</v>
      </c>
    </row>
    <row r="11" spans="1:4" x14ac:dyDescent="0.3">
      <c r="A11" s="34">
        <v>10</v>
      </c>
      <c r="B11" s="34" t="str">
        <f>VLOOKUP(CONCATENATE("000000",A11),'Calcolo r%'!$B$2:$V$1565,17,FALSE)</f>
        <v>Brennero</v>
      </c>
      <c r="C11" s="34" t="str">
        <f>VLOOKUP(CONCATENATE("000000",A11),'Calcolo r%'!$B$2:$V$1565,18,FALSE)</f>
        <v>S.S.12 dell'Abetone e del Brennero km  522+700</v>
      </c>
      <c r="D11" s="35">
        <f>100*VLOOKUP(CONCATENATE("000000",A11),'Calcolo r%'!$B$2:$V$1565,21,FALSE)</f>
        <v>6.3236727986507119E-2</v>
      </c>
    </row>
    <row r="12" spans="1:4" x14ac:dyDescent="0.3">
      <c r="A12" s="34">
        <v>11</v>
      </c>
      <c r="B12" s="34" t="str">
        <f>VLOOKUP(CONCATENATE("000000",A12),'Calcolo r%'!$B$2:$V$1565,17,FALSE)</f>
        <v>Spondigna</v>
      </c>
      <c r="C12" s="34" t="str">
        <f>VLOOKUP(CONCATENATE("000000",A12),'Calcolo r%'!$B$2:$V$1565,18,FALSE)</f>
        <v>S.S.38 dello Stelvio km  152+480</v>
      </c>
      <c r="D12" s="35">
        <f>100*VLOOKUP(CONCATENATE("000000",A12),'Calcolo r%'!$B$2:$V$1565,21,FALSE)</f>
        <v>0</v>
      </c>
    </row>
    <row r="13" spans="1:4" x14ac:dyDescent="0.3">
      <c r="A13" s="34">
        <v>12</v>
      </c>
      <c r="B13" s="34" t="str">
        <f>VLOOKUP(CONCATENATE("000000",A13),'Calcolo r%'!$B$2:$V$1565,17,FALSE)</f>
        <v>Laces</v>
      </c>
      <c r="C13" s="34" t="str">
        <f>VLOOKUP(CONCATENATE("000000",A13),'Calcolo r%'!$B$2:$V$1565,18,FALSE)</f>
        <v>S.S.38 dello Stelvio km  174+100</v>
      </c>
      <c r="D13" s="35">
        <f>100*VLOOKUP(CONCATENATE("000000",A13),'Calcolo r%'!$B$2:$V$1565,21,FALSE)</f>
        <v>0</v>
      </c>
    </row>
    <row r="14" spans="1:4" x14ac:dyDescent="0.3">
      <c r="A14" s="34">
        <v>13</v>
      </c>
      <c r="B14" s="34" t="str">
        <f>VLOOKUP(CONCATENATE("000000",A14),'Calcolo r%'!$B$2:$V$1565,17,FALSE)</f>
        <v>Rablà</v>
      </c>
      <c r="C14" s="34" t="str">
        <f>VLOOKUP(CONCATENATE("000000",A14),'Calcolo r%'!$B$2:$V$1565,18,FALSE)</f>
        <v>S.S.38 dello Stelvio km  189+910</v>
      </c>
      <c r="D14" s="35">
        <f>100*VLOOKUP(CONCATENATE("000000",A14),'Calcolo r%'!$B$2:$V$1565,21,FALSE)</f>
        <v>0</v>
      </c>
    </row>
    <row r="15" spans="1:4" x14ac:dyDescent="0.3">
      <c r="A15" s="34">
        <v>14</v>
      </c>
      <c r="B15" s="34" t="str">
        <f>VLOOKUP(CONCATENATE("000000",A15),'Calcolo r%'!$B$2:$V$1565,17,FALSE)</f>
        <v>Tel</v>
      </c>
      <c r="C15" s="34" t="str">
        <f>VLOOKUP(CONCATENATE("000000",A15),'Calcolo r%'!$B$2:$V$1565,18,FALSE)</f>
        <v>S.S.38 dello Stelvio km  193+510</v>
      </c>
      <c r="D15" s="35">
        <f>100*VLOOKUP(CONCATENATE("000000",A15),'Calcolo r%'!$B$2:$V$1565,21,FALSE)</f>
        <v>0</v>
      </c>
    </row>
    <row r="16" spans="1:4" x14ac:dyDescent="0.3">
      <c r="A16" s="34">
        <v>15</v>
      </c>
      <c r="B16" s="34" t="str">
        <f>VLOOKUP(CONCATENATE("000000",A16),'Calcolo r%'!$B$2:$V$1565,17,FALSE)</f>
        <v>Vilpiano</v>
      </c>
      <c r="C16" s="34" t="str">
        <f>VLOOKUP(CONCATENATE("000000",A16),'Calcolo r%'!$B$2:$V$1565,18,FALSE)</f>
        <v>S.S.38 dello Stelvio km  211+850</v>
      </c>
      <c r="D16" s="35">
        <f>100*VLOOKUP(CONCATENATE("000000",A16),'Calcolo r%'!$B$2:$V$1565,21,FALSE)</f>
        <v>3.5152185780391608E-2</v>
      </c>
    </row>
    <row r="17" spans="1:4" x14ac:dyDescent="0.3">
      <c r="A17" s="34">
        <v>16</v>
      </c>
      <c r="B17" s="34" t="str">
        <f>VLOOKUP(CONCATENATE("000000",A17),'Calcolo r%'!$B$2:$V$1565,17,FALSE)</f>
        <v>Bagni di Zolfo</v>
      </c>
      <c r="C17" s="34" t="str">
        <f>VLOOKUP(CONCATENATE("000000",A17),'Calcolo r%'!$B$2:$V$1565,18,FALSE)</f>
        <v>S.S.38 dello Stelvio km  222+000</v>
      </c>
      <c r="D17" s="35">
        <f>100*VLOOKUP(CONCATENATE("000000",A17),'Calcolo r%'!$B$2:$V$1565,21,FALSE)</f>
        <v>0</v>
      </c>
    </row>
    <row r="18" spans="1:4" x14ac:dyDescent="0.3">
      <c r="A18" s="34">
        <v>17</v>
      </c>
      <c r="B18" s="34" t="str">
        <f>VLOOKUP(CONCATENATE("000000",A18),'Calcolo r%'!$B$2:$V$1565,17,FALSE)</f>
        <v>Vilpiano</v>
      </c>
      <c r="C18" s="34" t="str">
        <f>VLOOKUP(CONCATENATE("000000",A18),'Calcolo r%'!$B$2:$V$1565,18,FALSE)</f>
        <v>S.S.38 dello Stelvio km  012+380</v>
      </c>
      <c r="D18" s="35">
        <f>100*VLOOKUP(CONCATENATE("000000",A18),'Calcolo r%'!$B$2:$V$1565,21,FALSE)</f>
        <v>0</v>
      </c>
    </row>
    <row r="19" spans="1:4" x14ac:dyDescent="0.3">
      <c r="A19" s="34">
        <v>18</v>
      </c>
      <c r="B19" s="34" t="str">
        <f>VLOOKUP(CONCATENATE("000000",A19),'Calcolo r%'!$B$2:$V$1565,17,FALSE)</f>
        <v>Passo Resia</v>
      </c>
      <c r="C19" s="34" t="str">
        <f>VLOOKUP(CONCATENATE("000000",A19),'Calcolo r%'!$B$2:$V$1565,18,FALSE)</f>
        <v>S.S.40 del Passo Resia km  031+050</v>
      </c>
      <c r="D19" s="35">
        <f>100*VLOOKUP(CONCATENATE("000000",A19),'Calcolo r%'!$B$2:$V$1565,21,FALSE)</f>
        <v>0</v>
      </c>
    </row>
    <row r="20" spans="1:4" x14ac:dyDescent="0.3">
      <c r="A20" s="34">
        <v>19</v>
      </c>
      <c r="B20" s="34" t="str">
        <f>VLOOKUP(CONCATENATE("000000",A20),'Calcolo r%'!$B$2:$V$1565,17,FALSE)</f>
        <v>Tubre</v>
      </c>
      <c r="C20" s="34" t="str">
        <f>VLOOKUP(CONCATENATE("000000",A20),'Calcolo r%'!$B$2:$V$1565,18,FALSE)</f>
        <v>S.S.41 di Val Monastero km  009+250</v>
      </c>
      <c r="D20" s="35">
        <f>100*VLOOKUP(CONCATENATE("000000",A20),'Calcolo r%'!$B$2:$V$1565,21,FALSE)</f>
        <v>0.11035902999296239</v>
      </c>
    </row>
    <row r="21" spans="1:4" x14ac:dyDescent="0.3">
      <c r="A21" s="34">
        <v>20</v>
      </c>
      <c r="B21" s="34" t="str">
        <f>VLOOKUP(CONCATENATE("000000",A21),'Calcolo r%'!$B$2:$V$1565,17,FALSE)</f>
        <v>Ponte Adige</v>
      </c>
      <c r="C21" s="34" t="str">
        <f>VLOOKUP(CONCATENATE("000000",A21),'Calcolo r%'!$B$2:$V$1565,18,FALSE)</f>
        <v>S.S.42 del Tonale e della Mendola km  241+350</v>
      </c>
      <c r="D21" s="35">
        <f>100*VLOOKUP(CONCATENATE("000000",A21),'Calcolo r%'!$B$2:$V$1565,21,FALSE)</f>
        <v>0</v>
      </c>
    </row>
    <row r="22" spans="1:4" x14ac:dyDescent="0.3">
      <c r="A22" s="34">
        <v>21</v>
      </c>
      <c r="B22" s="34" t="str">
        <f>VLOOKUP(CONCATENATE("000000",A22),'Calcolo r%'!$B$2:$V$1565,17,FALSE)</f>
        <v>Caldaro di Sopra</v>
      </c>
      <c r="C22" s="34" t="str">
        <f>VLOOKUP(CONCATENATE("000000",A22),'Calcolo r%'!$B$2:$V$1565,18,FALSE)</f>
        <v>S.S.42 del Tonale e della Mendola km  230+300</v>
      </c>
      <c r="D22" s="35">
        <f>100*VLOOKUP(CONCATENATE("000000",A22),'Calcolo r%'!$B$2:$V$1565,21,FALSE)</f>
        <v>0</v>
      </c>
    </row>
    <row r="23" spans="1:4" x14ac:dyDescent="0.3">
      <c r="A23" s="34">
        <v>22</v>
      </c>
      <c r="B23" s="34" t="str">
        <f>VLOOKUP(CONCATENATE("000000",A23),'Calcolo r%'!$B$2:$V$1565,17,FALSE)</f>
        <v>Monte Zeno</v>
      </c>
      <c r="C23" s="34" t="str">
        <f>VLOOKUP(CONCATENATE("000000",A23),'Calcolo r%'!$B$2:$V$1565,18,FALSE)</f>
        <v>S.S.44 del Passo di Giovo km  001+600</v>
      </c>
      <c r="D23" s="35">
        <f>100*VLOOKUP(CONCATENATE("000000",A23),'Calcolo r%'!$B$2:$V$1565,21,FALSE)</f>
        <v>7.4582752682482115E-2</v>
      </c>
    </row>
    <row r="24" spans="1:4" x14ac:dyDescent="0.3">
      <c r="A24" s="34">
        <v>23</v>
      </c>
      <c r="B24" s="34" t="str">
        <f>VLOOKUP(CONCATENATE("000000",A24),'Calcolo r%'!$B$2:$V$1565,17,FALSE)</f>
        <v>San Martino in Passiria</v>
      </c>
      <c r="C24" s="34" t="str">
        <f>VLOOKUP(CONCATENATE("000000",A24),'Calcolo r%'!$B$2:$V$1565,18,FALSE)</f>
        <v>S.S.44 del Passo di Giovo km  012+520</v>
      </c>
      <c r="D24" s="35">
        <f>100*VLOOKUP(CONCATENATE("000000",A24),'Calcolo r%'!$B$2:$V$1565,21,FALSE)</f>
        <v>0.11575519269192135</v>
      </c>
    </row>
    <row r="25" spans="1:4" x14ac:dyDescent="0.3">
      <c r="A25" s="34">
        <v>24</v>
      </c>
      <c r="B25" s="34" t="str">
        <f>VLOOKUP(CONCATENATE("000000",A25),'Calcolo r%'!$B$2:$V$1565,17,FALSE)</f>
        <v>Tunes</v>
      </c>
      <c r="C25" s="34" t="str">
        <f>VLOOKUP(CONCATENATE("000000",A25),'Calcolo r%'!$B$2:$V$1565,18,FALSE)</f>
        <v>S.S.44 del Passo di Giovo km  057+500</v>
      </c>
      <c r="D25" s="35">
        <f>100*VLOOKUP(CONCATENATE("000000",A25),'Calcolo r%'!$B$2:$V$1565,21,FALSE)</f>
        <v>0.49474436709109892</v>
      </c>
    </row>
    <row r="26" spans="1:4" x14ac:dyDescent="0.3">
      <c r="A26" s="34">
        <v>25</v>
      </c>
      <c r="B26" s="34" t="str">
        <f>VLOOKUP(CONCATENATE("000000",A26),'Calcolo r%'!$B$2:$V$1565,17,FALSE)</f>
        <v>Moso in Passiria</v>
      </c>
      <c r="C26" s="34" t="str">
        <f>VLOOKUP(CONCATENATE("000000",A26),'Calcolo r%'!$B$2:$V$1565,18,FALSE)</f>
        <v>S.S.44.Bis Passo del Rombo km  007+430</v>
      </c>
      <c r="D26" s="35">
        <f>100*VLOOKUP(CONCATENATE("000000",A26),'Calcolo r%'!$B$2:$V$1565,21,FALSE)</f>
        <v>0</v>
      </c>
    </row>
    <row r="27" spans="1:4" x14ac:dyDescent="0.3">
      <c r="A27" s="34">
        <v>26</v>
      </c>
      <c r="B27" s="34" t="str">
        <f>VLOOKUP(CONCATENATE("000000",A27),'Calcolo r%'!$B$2:$V$1565,17,FALSE)</f>
        <v>Passo San Lugano</v>
      </c>
      <c r="C27" s="34" t="str">
        <f>VLOOKUP(CONCATENATE("000000",A27),'Calcolo r%'!$B$2:$V$1565,18,FALSE)</f>
        <v>S.S.48 delle Dolomiti km  014+850</v>
      </c>
      <c r="D27" s="35">
        <f>100*VLOOKUP(CONCATENATE("000000",A27),'Calcolo r%'!$B$2:$V$1565,21,FALSE)</f>
        <v>0.30907700197271004</v>
      </c>
    </row>
    <row r="28" spans="1:4" x14ac:dyDescent="0.3">
      <c r="A28" s="34">
        <v>27</v>
      </c>
      <c r="B28" s="34" t="str">
        <f>VLOOKUP(CONCATENATE("000000",A28),'Calcolo r%'!$B$2:$V$1565,17,FALSE)</f>
        <v>Novacella</v>
      </c>
      <c r="C28" s="34" t="str">
        <f>VLOOKUP(CONCATENATE("000000",A28),'Calcolo r%'!$B$2:$V$1565,18,FALSE)</f>
        <v>S.S.49 della Pusteria km  000+340</v>
      </c>
      <c r="D28" s="35">
        <f>100*VLOOKUP(CONCATENATE("000000",A28),'Calcolo r%'!$B$2:$V$1565,21,FALSE)</f>
        <v>1.5297567687423763</v>
      </c>
    </row>
    <row r="29" spans="1:4" x14ac:dyDescent="0.3">
      <c r="A29" s="34">
        <v>28</v>
      </c>
      <c r="B29" s="34" t="str">
        <f>VLOOKUP(CONCATENATE("000000",A29),'Calcolo r%'!$B$2:$V$1565,17,FALSE)</f>
        <v>Vandoies</v>
      </c>
      <c r="C29" s="34" t="str">
        <f>VLOOKUP(CONCATENATE("000000",A29),'Calcolo r%'!$B$2:$V$1565,18,FALSE)</f>
        <v>S.S.49 della Pusteria km  012+550</v>
      </c>
      <c r="D29" s="35">
        <f>100*VLOOKUP(CONCATENATE("000000",A29),'Calcolo r%'!$B$2:$V$1565,21,FALSE)</f>
        <v>1.077796248110841</v>
      </c>
    </row>
    <row r="30" spans="1:4" x14ac:dyDescent="0.3">
      <c r="A30" s="34">
        <v>29</v>
      </c>
      <c r="B30" s="34" t="str">
        <f>VLOOKUP(CONCATENATE("000000",A30),'Calcolo r%'!$B$2:$V$1565,17,FALSE)</f>
        <v>San Lorenzo di Sebato</v>
      </c>
      <c r="C30" s="34" t="str">
        <f>VLOOKUP(CONCATENATE("000000",A30),'Calcolo r%'!$B$2:$V$1565,18,FALSE)</f>
        <v>S.S.49 della Pusteria km  028+850</v>
      </c>
      <c r="D30" s="35">
        <f>100*VLOOKUP(CONCATENATE("000000",A30),'Calcolo r%'!$B$2:$V$1565,21,FALSE)</f>
        <v>0.96671195336990501</v>
      </c>
    </row>
    <row r="31" spans="1:4" x14ac:dyDescent="0.3">
      <c r="A31" s="34">
        <v>30</v>
      </c>
      <c r="B31" s="34" t="str">
        <f>VLOOKUP(CONCATENATE("000000",A31),'Calcolo r%'!$B$2:$V$1565,17,FALSE)</f>
        <v>Brunico Est</v>
      </c>
      <c r="C31" s="34" t="str">
        <f>VLOOKUP(CONCATENATE("000000",A31),'Calcolo r%'!$B$2:$V$1565,18,FALSE)</f>
        <v>S.S.49 della Pusteria km  034+650</v>
      </c>
      <c r="D31" s="35">
        <f>100*VLOOKUP(CONCATENATE("000000",A31),'Calcolo r%'!$B$2:$V$1565,21,FALSE)</f>
        <v>0.98259752672477441</v>
      </c>
    </row>
    <row r="32" spans="1:4" x14ac:dyDescent="0.3">
      <c r="A32" s="34">
        <v>31</v>
      </c>
      <c r="B32" s="34" t="str">
        <f>VLOOKUP(CONCATENATE("000000",A32),'Calcolo r%'!$B$2:$V$1565,17,FALSE)</f>
        <v>Monguelfo</v>
      </c>
      <c r="C32" s="34" t="str">
        <f>VLOOKUP(CONCATENATE("000000",A32),'Calcolo r%'!$B$2:$V$1565,18,FALSE)</f>
        <v>S.S.49 della Pusteria km  051+370</v>
      </c>
      <c r="D32" s="35">
        <f>100*VLOOKUP(CONCATENATE("000000",A32),'Calcolo r%'!$B$2:$V$1565,21,FALSE)</f>
        <v>0.17907844885039714</v>
      </c>
    </row>
    <row r="33" spans="1:4" x14ac:dyDescent="0.3">
      <c r="A33" s="34">
        <v>32</v>
      </c>
      <c r="B33" s="34" t="str">
        <f>VLOOKUP(CONCATENATE("000000",A33),'Calcolo r%'!$B$2:$V$1565,17,FALSE)</f>
        <v>Prato alla Drava</v>
      </c>
      <c r="C33" s="34" t="str">
        <f>VLOOKUP(CONCATENATE("000000",A33),'Calcolo r%'!$B$2:$V$1565,18,FALSE)</f>
        <v>S.S.49 della Pusteria km  070+490</v>
      </c>
      <c r="D33" s="35">
        <f>100*VLOOKUP(CONCATENATE("000000",A33),'Calcolo r%'!$B$2:$V$1565,21,FALSE)</f>
        <v>0.42047471286754712</v>
      </c>
    </row>
    <row r="34" spans="1:4" x14ac:dyDescent="0.3">
      <c r="A34" s="34">
        <v>33</v>
      </c>
      <c r="B34" s="34" t="str">
        <f>VLOOKUP(CONCATENATE("000000",A34),'Calcolo r%'!$B$2:$V$1565,17,FALSE)</f>
        <v>Carbonin</v>
      </c>
      <c r="C34" s="34" t="str">
        <f>VLOOKUP(CONCATENATE("000000",A34),'Calcolo r%'!$B$2:$V$1565,18,FALSE)</f>
        <v>S.S.51 di Alemagna km  121+440</v>
      </c>
      <c r="D34" s="35">
        <f>100*VLOOKUP(CONCATENATE("000000",A34),'Calcolo r%'!$B$2:$V$1565,21,FALSE)</f>
        <v>0</v>
      </c>
    </row>
    <row r="35" spans="1:4" x14ac:dyDescent="0.3">
      <c r="A35" s="34">
        <v>34</v>
      </c>
      <c r="B35" s="34" t="str">
        <f>VLOOKUP(CONCATENATE("000000",A35),'Calcolo r%'!$B$2:$V$1565,17,FALSE)</f>
        <v>Sesto</v>
      </c>
      <c r="C35" s="34" t="str">
        <f>VLOOKUP(CONCATENATE("000000",A35),'Calcolo r%'!$B$2:$V$1565,18,FALSE)</f>
        <v>S.S.52 Carnica km  120+100</v>
      </c>
      <c r="D35" s="35">
        <f>100*VLOOKUP(CONCATENATE("000000",A35),'Calcolo r%'!$B$2:$V$1565,21,FALSE)</f>
        <v>0.10732780812865997</v>
      </c>
    </row>
    <row r="36" spans="1:4" x14ac:dyDescent="0.3">
      <c r="A36" s="34">
        <v>35</v>
      </c>
      <c r="B36" s="34" t="str">
        <f>VLOOKUP(CONCATENATE("000000",A36),'Calcolo r%'!$B$2:$V$1565,17,FALSE)</f>
        <v>San Felice</v>
      </c>
      <c r="C36" s="34" t="str">
        <f>VLOOKUP(CONCATENATE("000000",A36),'Calcolo r%'!$B$2:$V$1565,18,FALSE)</f>
        <v>S.S.238 delle Palade km  009+950</v>
      </c>
      <c r="D36" s="35">
        <f>100*VLOOKUP(CONCATENATE("000000",A36),'Calcolo r%'!$B$2:$V$1565,21,FALSE)</f>
        <v>8.9756066491981576E-3</v>
      </c>
    </row>
    <row r="37" spans="1:4" x14ac:dyDescent="0.3">
      <c r="A37" s="34">
        <v>36</v>
      </c>
      <c r="B37" s="34" t="str">
        <f>VLOOKUP(CONCATENATE("000000",A37),'Calcolo r%'!$B$2:$V$1565,17,FALSE)</f>
        <v>Marlengo</v>
      </c>
      <c r="C37" s="34" t="str">
        <f>VLOOKUP(CONCATENATE("000000",A37),'Calcolo r%'!$B$2:$V$1565,18,FALSE)</f>
        <v>S.S.238 delle Palade km  036+820</v>
      </c>
      <c r="D37" s="35">
        <f>100*VLOOKUP(CONCATENATE("000000",A37),'Calcolo r%'!$B$2:$V$1565,21,FALSE)</f>
        <v>0</v>
      </c>
    </row>
    <row r="38" spans="1:4" x14ac:dyDescent="0.3">
      <c r="A38" s="34">
        <v>37</v>
      </c>
      <c r="B38" s="34" t="str">
        <f>VLOOKUP(CONCATENATE("000000",A38),'Calcolo r%'!$B$2:$V$1565,17,FALSE)</f>
        <v>Novale</v>
      </c>
      <c r="C38" s="34" t="str">
        <f>VLOOKUP(CONCATENATE("000000",A38),'Calcolo r%'!$B$2:$V$1565,18,FALSE)</f>
        <v>S.S.620 del Passo di Lavazè km  006+050</v>
      </c>
      <c r="D38" s="35">
        <f>100*VLOOKUP(CONCATENATE("000000",A38),'Calcolo r%'!$B$2:$V$1565,21,FALSE)</f>
        <v>0</v>
      </c>
    </row>
    <row r="39" spans="1:4" x14ac:dyDescent="0.3">
      <c r="A39" s="34">
        <v>38</v>
      </c>
      <c r="B39" s="34" t="str">
        <f>VLOOKUP(CONCATENATE("000000",A39),'Calcolo r%'!$B$2:$V$1565,17,FALSE)</f>
        <v>Passo Costalunga</v>
      </c>
      <c r="C39" s="34" t="str">
        <f>VLOOKUP(CONCATENATE("000000",A39),'Calcolo r%'!$B$2:$V$1565,18,FALSE)</f>
        <v>S.S.241 di Val d'Ega e Passo Costalunga km  026+090</v>
      </c>
      <c r="D39" s="35">
        <f>100*VLOOKUP(CONCATENATE("000000",A39),'Calcolo r%'!$B$2:$V$1565,21,FALSE)</f>
        <v>4.0598313363431247E-2</v>
      </c>
    </row>
    <row r="40" spans="1:4" x14ac:dyDescent="0.3">
      <c r="A40" s="34">
        <v>39</v>
      </c>
      <c r="B40" s="34" t="str">
        <f>VLOOKUP(CONCATENATE("000000",A40),'Calcolo r%'!$B$2:$V$1565,17,FALSE)</f>
        <v>Ponte Nova</v>
      </c>
      <c r="C40" s="34" t="str">
        <f>VLOOKUP(CONCATENATE("000000",A40),'Calcolo r%'!$B$2:$V$1565,18,FALSE)</f>
        <v>S.S.241 di Val d'Ega e Passo Costalunga km  011+800</v>
      </c>
      <c r="D40" s="35">
        <f>100*VLOOKUP(CONCATENATE("000000",A40),'Calcolo r%'!$B$2:$V$1565,21,FALSE)</f>
        <v>0.30228258922511575</v>
      </c>
    </row>
    <row r="41" spans="1:4" x14ac:dyDescent="0.3">
      <c r="A41" s="34">
        <v>40</v>
      </c>
      <c r="B41" s="34" t="str">
        <f>VLOOKUP(CONCATENATE("000000",A41),'Calcolo r%'!$B$2:$V$1565,17,FALSE)</f>
        <v>San Pietro</v>
      </c>
      <c r="C41" s="34" t="str">
        <f>VLOOKUP(CONCATENATE("000000",A41),'Calcolo r%'!$B$2:$V$1565,18,FALSE)</f>
        <v>S.S.242 di Val Gardena e Passo Sella km  007+300</v>
      </c>
      <c r="D41" s="35">
        <f>100*VLOOKUP(CONCATENATE("000000",A41),'Calcolo r%'!$B$2:$V$1565,21,FALSE)</f>
        <v>5.0922785674300523E-2</v>
      </c>
    </row>
    <row r="42" spans="1:4" x14ac:dyDescent="0.3">
      <c r="A42" s="34">
        <v>41</v>
      </c>
      <c r="B42" s="34" t="str">
        <f>VLOOKUP(CONCATENATE("000000",A42),'Calcolo r%'!$B$2:$V$1565,17,FALSE)</f>
        <v>Passo Sella</v>
      </c>
      <c r="C42" s="34" t="str">
        <f>VLOOKUP(CONCATENATE("000000",A42),'Calcolo r%'!$B$2:$V$1565,18,FALSE)</f>
        <v>S.S.242 di Val Gardena e Passo Sella km  026+900</v>
      </c>
      <c r="D42" s="35">
        <f>100*VLOOKUP(CONCATENATE("000000",A42),'Calcolo r%'!$B$2:$V$1565,21,FALSE)</f>
        <v>0</v>
      </c>
    </row>
    <row r="43" spans="1:4" x14ac:dyDescent="0.3">
      <c r="A43" s="34">
        <v>42</v>
      </c>
      <c r="B43" s="34" t="str">
        <f>VLOOKUP(CONCATENATE("000000",A43),'Calcolo r%'!$B$2:$V$1565,17,FALSE)</f>
        <v>Chiusa</v>
      </c>
      <c r="C43" s="34" t="str">
        <f>VLOOKUP(CONCATENATE("000000",A43),'Calcolo r%'!$B$2:$V$1565,18,FALSE)</f>
        <v>S.S.242.Dir. di Val Gardena e Passo Sella km  001+200</v>
      </c>
      <c r="D43" s="35">
        <f>100*VLOOKUP(CONCATENATE("000000",A43),'Calcolo r%'!$B$2:$V$1565,21,FALSE)</f>
        <v>0</v>
      </c>
    </row>
    <row r="44" spans="1:4" x14ac:dyDescent="0.3">
      <c r="A44" s="34">
        <v>43</v>
      </c>
      <c r="B44" s="34" t="str">
        <f>VLOOKUP(CONCATENATE("000000",A44),'Calcolo r%'!$B$2:$V$1565,17,FALSE)</f>
        <v>Plan de Gralba</v>
      </c>
      <c r="C44" s="34" t="str">
        <f>VLOOKUP(CONCATENATE("000000",A44),'Calcolo r%'!$B$2:$V$1565,18,FALSE)</f>
        <v>S.S.243 del Passo Gardena km  000+170</v>
      </c>
      <c r="D44" s="35">
        <f>100*VLOOKUP(CONCATENATE("000000",A44),'Calcolo r%'!$B$2:$V$1565,21,FALSE)</f>
        <v>0</v>
      </c>
    </row>
    <row r="45" spans="1:4" x14ac:dyDescent="0.3">
      <c r="A45" s="34">
        <v>44</v>
      </c>
      <c r="B45" s="34" t="str">
        <f>VLOOKUP(CONCATENATE("000000",A45),'Calcolo r%'!$B$2:$V$1565,17,FALSE)</f>
        <v>Mantana</v>
      </c>
      <c r="C45" s="34" t="str">
        <f>VLOOKUP(CONCATENATE("000000",A45),'Calcolo r%'!$B$2:$V$1565,18,FALSE)</f>
        <v>S.S.244 di Val Badia km  001+700</v>
      </c>
      <c r="D45" s="35">
        <f>100*VLOOKUP(CONCATENATE("000000",A45),'Calcolo r%'!$B$2:$V$1565,21,FALSE)</f>
        <v>0.24188517188683201</v>
      </c>
    </row>
    <row r="46" spans="1:4" x14ac:dyDescent="0.3">
      <c r="A46" s="34">
        <v>45</v>
      </c>
      <c r="B46" s="34" t="str">
        <f>VLOOKUP(CONCATENATE("000000",A46),'Calcolo r%'!$B$2:$V$1565,17,FALSE)</f>
        <v>Gomagoi</v>
      </c>
      <c r="C46" s="34" t="str">
        <f>VLOOKUP(CONCATENATE("000000",A46),'Calcolo r%'!$B$2:$V$1565,18,FALSE)</f>
        <v>S.S.38 dello Stelvio km  142+100</v>
      </c>
      <c r="D46" s="35">
        <f>100*VLOOKUP(CONCATENATE("000000",A46),'Calcolo r%'!$B$2:$V$1565,21,FALSE)</f>
        <v>5.902896678396885E-3</v>
      </c>
    </row>
    <row r="47" spans="1:4" x14ac:dyDescent="0.3">
      <c r="A47" s="34">
        <v>46</v>
      </c>
      <c r="B47" s="34" t="str">
        <f>VLOOKUP(CONCATENATE("000000",A47),'Calcolo r%'!$B$2:$V$1565,17,FALSE)</f>
        <v>Passo Campolongo</v>
      </c>
      <c r="C47" s="34" t="str">
        <f>VLOOKUP(CONCATENATE("000000",A47),'Calcolo r%'!$B$2:$V$1565,18,FALSE)</f>
        <v>S.S.244 di Val Badia km  036+470</v>
      </c>
      <c r="D47" s="35">
        <f>100*VLOOKUP(CONCATENATE("000000",A47),'Calcolo r%'!$B$2:$V$1565,21,FALSE)</f>
        <v>1.4029099959958168E-4</v>
      </c>
    </row>
    <row r="48" spans="1:4" x14ac:dyDescent="0.3">
      <c r="A48" s="34">
        <v>47</v>
      </c>
      <c r="B48" s="34" t="str">
        <f>VLOOKUP(CONCATENATE("000000",A48),'Calcolo r%'!$B$2:$V$1565,17,FALSE)</f>
        <v>Sarentino</v>
      </c>
      <c r="C48" s="34" t="str">
        <f>VLOOKUP(CONCATENATE("000000",A48),'Calcolo r%'!$B$2:$V$1565,18,FALSE)</f>
        <v>S.S.508 di Val Sarentino e del Passo di Vizze km  018+750</v>
      </c>
      <c r="D48" s="35">
        <f>100*VLOOKUP(CONCATENATE("000000",A48),'Calcolo r%'!$B$2:$V$1565,21,FALSE)</f>
        <v>0.25052315833465832</v>
      </c>
    </row>
    <row r="49" spans="1:4" x14ac:dyDescent="0.3">
      <c r="A49" s="34">
        <v>48</v>
      </c>
      <c r="B49" s="34" t="str">
        <f>VLOOKUP(CONCATENATE("000000",A49),'Calcolo r%'!$B$2:$V$1565,17,FALSE)</f>
        <v>San Giorgio</v>
      </c>
      <c r="C49" s="34" t="str">
        <f>VLOOKUP(CONCATENATE("000000",A49),'Calcolo r%'!$B$2:$V$1565,18,FALSE)</f>
        <v>S.S.621 della Valle Aurina km  001+200</v>
      </c>
      <c r="D49" s="35">
        <f>100*VLOOKUP(CONCATENATE("000000",A49),'Calcolo r%'!$B$2:$V$1565,21,FALSE)</f>
        <v>0.51795948489410892</v>
      </c>
    </row>
    <row r="50" spans="1:4" x14ac:dyDescent="0.3">
      <c r="A50" s="34">
        <v>49</v>
      </c>
      <c r="B50" s="34" t="str">
        <f>VLOOKUP(CONCATENATE("000000",A50),'Calcolo r%'!$B$2:$V$1565,17,FALSE)</f>
        <v>Molini di Tures</v>
      </c>
      <c r="C50" s="34" t="str">
        <f>VLOOKUP(CONCATENATE("000000",A50),'Calcolo r%'!$B$2:$V$1565,18,FALSE)</f>
        <v>S.S.621 della Valle Aurina km  010+380</v>
      </c>
      <c r="D50" s="35">
        <f>100*VLOOKUP(CONCATENATE("000000",A50),'Calcolo r%'!$B$2:$V$1565,21,FALSE)</f>
        <v>9.4710110367469555E-2</v>
      </c>
    </row>
    <row r="51" spans="1:4" x14ac:dyDescent="0.3">
      <c r="A51" s="34">
        <v>50</v>
      </c>
      <c r="B51" s="34" t="str">
        <f>VLOOKUP(CONCATENATE("000000",A51),'Calcolo r%'!$B$2:$V$1565,17,FALSE)</f>
        <v>Solda di fuori</v>
      </c>
      <c r="C51" s="34" t="str">
        <f>VLOOKUP(CONCATENATE("000000",A51),'Calcolo r%'!$B$2:$V$1565,18,FALSE)</f>
        <v>S.S.622 di Solda km  002+200</v>
      </c>
      <c r="D51" s="35">
        <f>100*VLOOKUP(CONCATENATE("000000",A51),'Calcolo r%'!$B$2:$V$1565,21,FALSE)</f>
        <v>4.3364042655817626E-4</v>
      </c>
    </row>
    <row r="52" spans="1:4" x14ac:dyDescent="0.3">
      <c r="A52" s="34">
        <v>51</v>
      </c>
      <c r="B52" s="34" t="str">
        <f>VLOOKUP(CONCATENATE("000000",A52),'Calcolo r%'!$B$2:$V$1565,17,FALSE)</f>
        <v>San Giuseppe al Lago</v>
      </c>
      <c r="C52" s="34" t="str">
        <f>VLOOKUP(CONCATENATE("000000",A52),'Calcolo r%'!$B$2:$V$1565,18,FALSE)</f>
        <v>S.P.14 Caldaro - Roverè della Luna km  008+700</v>
      </c>
      <c r="D52" s="35">
        <f>100*VLOOKUP(CONCATENATE("000000",A52),'Calcolo r%'!$B$2:$V$1565,21,FALSE)</f>
        <v>0</v>
      </c>
    </row>
    <row r="53" spans="1:4" x14ac:dyDescent="0.3">
      <c r="A53" s="34">
        <v>52</v>
      </c>
      <c r="B53" s="34" t="str">
        <f>VLOOKUP(CONCATENATE("000000",A53),'Calcolo r%'!$B$2:$V$1565,17,FALSE)</f>
        <v>Roverè della Luna</v>
      </c>
      <c r="C53" s="34" t="str">
        <f>VLOOKUP(CONCATENATE("000000",A53),'Calcolo r%'!$B$2:$V$1565,18,FALSE)</f>
        <v>S.P.21 Roverè della Luna km  002+820</v>
      </c>
      <c r="D53" s="35">
        <f>100*VLOOKUP(CONCATENATE("000000",A53),'Calcolo r%'!$B$2:$V$1565,21,FALSE)</f>
        <v>0</v>
      </c>
    </row>
    <row r="54" spans="1:4" x14ac:dyDescent="0.3">
      <c r="A54" s="34">
        <v>53</v>
      </c>
      <c r="B54" s="34" t="str">
        <f>VLOOKUP(CONCATENATE("000000",A54),'Calcolo r%'!$B$2:$V$1565,17,FALSE)</f>
        <v>Fiè allo Sciliar</v>
      </c>
      <c r="C54" s="34" t="str">
        <f>VLOOKUP(CONCATENATE("000000",A54),'Calcolo r%'!$B$2:$V$1565,18,FALSE)</f>
        <v>S.P.24 Prato Isarco - Ponte Gardena km  009+080</v>
      </c>
      <c r="D54" s="35">
        <f>100*VLOOKUP(CONCATENATE("000000",A54),'Calcolo r%'!$B$2:$V$1565,21,FALSE)</f>
        <v>4.1219681782069355E-2</v>
      </c>
    </row>
    <row r="55" spans="1:4" x14ac:dyDescent="0.3">
      <c r="A55" s="34">
        <v>54</v>
      </c>
      <c r="B55" s="34" t="str">
        <f>VLOOKUP(CONCATENATE("000000",A55),'Calcolo r%'!$B$2:$V$1565,17,FALSE)</f>
        <v>Ponte Gardena</v>
      </c>
      <c r="C55" s="34" t="str">
        <f>VLOOKUP(CONCATENATE("000000",A55),'Calcolo r%'!$B$2:$V$1565,18,FALSE)</f>
        <v>S.P.24 Prato Isarco - Ponte Gardena km  022+320</v>
      </c>
      <c r="D55" s="35">
        <f>100*VLOOKUP(CONCATENATE("000000",A55),'Calcolo r%'!$B$2:$V$1565,21,FALSE)</f>
        <v>2.7273508208404983E-2</v>
      </c>
    </row>
    <row r="56" spans="1:4" x14ac:dyDescent="0.3">
      <c r="A56" s="34">
        <v>55</v>
      </c>
      <c r="B56" s="34" t="str">
        <f>VLOOKUP(CONCATENATE("000000",A56),'Calcolo r%'!$B$2:$V$1565,17,FALSE)</f>
        <v>Stegona</v>
      </c>
      <c r="C56" s="34" t="str">
        <f>VLOOKUP(CONCATENATE("000000",A56),'Calcolo r%'!$B$2:$V$1565,18,FALSE)</f>
        <v>S.P.40 Strada del Sole della Pusteria km  020+900</v>
      </c>
      <c r="D56" s="35">
        <f>100*VLOOKUP(CONCATENATE("000000",A56),'Calcolo r%'!$B$2:$V$1565,21,FALSE)</f>
        <v>0.28757508605477133</v>
      </c>
    </row>
    <row r="57" spans="1:4" x14ac:dyDescent="0.3">
      <c r="A57" s="34">
        <v>56</v>
      </c>
      <c r="B57" s="34" t="str">
        <f>VLOOKUP(CONCATENATE("000000",A57),'Calcolo r%'!$B$2:$V$1565,17,FALSE)</f>
        <v>Lagundo</v>
      </c>
      <c r="C57" s="34" t="str">
        <f>VLOOKUP(CONCATENATE("000000",A57),'Calcolo r%'!$B$2:$V$1565,18,FALSE)</f>
        <v>S.P.52 Lagundo - Tel km  001+200</v>
      </c>
      <c r="D57" s="35">
        <f>100*VLOOKUP(CONCATENATE("000000",A57),'Calcolo r%'!$B$2:$V$1565,21,FALSE)</f>
        <v>0</v>
      </c>
    </row>
    <row r="58" spans="1:4" x14ac:dyDescent="0.3">
      <c r="A58" s="34">
        <v>57</v>
      </c>
      <c r="B58" s="34" t="str">
        <f>VLOOKUP(CONCATENATE("000000",A58),'Calcolo r%'!$B$2:$V$1565,17,FALSE)</f>
        <v>Postal</v>
      </c>
      <c r="C58" s="34" t="str">
        <f>VLOOKUP(CONCATENATE("000000",A58),'Calcolo r%'!$B$2:$V$1565,18,FALSE)</f>
        <v>S.P.69 Postal - Lana km  000+200</v>
      </c>
      <c r="D58" s="35">
        <f>100*VLOOKUP(CONCATENATE("000000",A58),'Calcolo r%'!$B$2:$V$1565,21,FALSE)</f>
        <v>0</v>
      </c>
    </row>
    <row r="59" spans="1:4" x14ac:dyDescent="0.3">
      <c r="A59" s="34">
        <v>58</v>
      </c>
      <c r="B59" s="34" t="str">
        <f>VLOOKUP(CONCATENATE("000000",A59),'Calcolo r%'!$B$2:$V$1565,17,FALSE)</f>
        <v>Aldino</v>
      </c>
      <c r="C59" s="34" t="str">
        <f>VLOOKUP(CONCATENATE("000000",A59),'Calcolo r%'!$B$2:$V$1565,18,FALSE)</f>
        <v>S.P.72 Aldino - Nova Ponente km  007+410</v>
      </c>
      <c r="D59" s="35">
        <f>100*VLOOKUP(CONCATENATE("000000",A59),'Calcolo r%'!$B$2:$V$1565,21,FALSE)</f>
        <v>2.5823156852477602E-2</v>
      </c>
    </row>
    <row r="60" spans="1:4" x14ac:dyDescent="0.3">
      <c r="A60" s="34">
        <v>59</v>
      </c>
      <c r="B60" s="34" t="str">
        <f>VLOOKUP(CONCATENATE("000000",A60),'Calcolo r%'!$B$2:$V$1565,17,FALSE)</f>
        <v>San Pancrazio</v>
      </c>
      <c r="C60" s="34" t="str">
        <f>VLOOKUP(CONCATENATE("000000",A60),'Calcolo r%'!$B$2:$V$1565,18,FALSE)</f>
        <v>S.P.88 Val d'Ultimo - Proves km  003+850</v>
      </c>
      <c r="D60" s="35">
        <f>100*VLOOKUP(CONCATENATE("000000",A60),'Calcolo r%'!$B$2:$V$1565,21,FALSE)</f>
        <v>7.4165874134622259E-3</v>
      </c>
    </row>
    <row r="61" spans="1:4" x14ac:dyDescent="0.3">
      <c r="A61" s="34">
        <v>60</v>
      </c>
      <c r="B61" s="34" t="str">
        <f>VLOOKUP(CONCATENATE("000000",A61),'Calcolo r%'!$B$2:$V$1565,17,FALSE)</f>
        <v>Zona Industriale Lana</v>
      </c>
      <c r="C61" s="34" t="str">
        <f>VLOOKUP(CONCATENATE("000000",A61),'Calcolo r%'!$B$2:$V$1565,18,FALSE)</f>
        <v>S.P.101 Zona industriale di Lana km  002+220</v>
      </c>
      <c r="D61" s="35">
        <f>100*VLOOKUP(CONCATENATE("000000",A61),'Calcolo r%'!$B$2:$V$1565,21,FALSE)</f>
        <v>6.2412518797869319E-2</v>
      </c>
    </row>
    <row r="62" spans="1:4" x14ac:dyDescent="0.3">
      <c r="A62" s="34">
        <v>61</v>
      </c>
      <c r="B62" s="34" t="str">
        <f>VLOOKUP(CONCATENATE("000000",A62),'Calcolo r%'!$B$2:$V$1565,17,FALSE)</f>
        <v>Sinigo</v>
      </c>
      <c r="C62" s="34" t="str">
        <f>VLOOKUP(CONCATENATE("000000",A62),'Calcolo r%'!$B$2:$V$1565,18,FALSE)</f>
        <v>S.P.117 Merano -/ Sinigo km  000+740</v>
      </c>
      <c r="D62" s="35">
        <f>100*VLOOKUP(CONCATENATE("000000",A62),'Calcolo r%'!$B$2:$V$1565,21,FALSE)</f>
        <v>0</v>
      </c>
    </row>
    <row r="63" spans="1:4" x14ac:dyDescent="0.3">
      <c r="A63" s="34">
        <v>62</v>
      </c>
      <c r="B63" s="34" t="str">
        <f>VLOOKUP(CONCATENATE("000000",A63),'Calcolo r%'!$B$2:$V$1565,17,FALSE)</f>
        <v>Selva di Val Gardena</v>
      </c>
      <c r="C63" s="34" t="str">
        <f>VLOOKUP(CONCATENATE("000000",A63),'Calcolo r%'!$B$2:$V$1565,18,FALSE)</f>
        <v>S.S.242 di Val Gardena e Passo Sella km  022+543</v>
      </c>
      <c r="D63" s="35">
        <f>100*VLOOKUP(CONCATENATE("000000",A63),'Calcolo r%'!$B$2:$V$1565,21,FALSE)</f>
        <v>0</v>
      </c>
    </row>
    <row r="64" spans="1:4" x14ac:dyDescent="0.3">
      <c r="A64" s="34">
        <v>63</v>
      </c>
      <c r="B64" s="34" t="str">
        <f>VLOOKUP(CONCATENATE("000000",A64),'Calcolo r%'!$B$2:$V$1565,17,FALSE)</f>
        <v>San Valentino</v>
      </c>
      <c r="C64" s="34" t="str">
        <f>VLOOKUP(CONCATENATE("000000",A64),'Calcolo r%'!$B$2:$V$1565,18,FALSE)</f>
        <v>S.P.25 Alpe di Siusi km  002+600</v>
      </c>
      <c r="D64" s="35">
        <f>100*VLOOKUP(CONCATENATE("000000",A64),'Calcolo r%'!$B$2:$V$1565,21,FALSE)</f>
        <v>0</v>
      </c>
    </row>
    <row r="65" spans="1:4" x14ac:dyDescent="0.3">
      <c r="A65" s="34">
        <v>64</v>
      </c>
      <c r="B65" s="34" t="str">
        <f>VLOOKUP(CONCATENATE("000000",A65),'Calcolo r%'!$B$2:$V$1565,17,FALSE)</f>
        <v>Laghetti di Egna</v>
      </c>
      <c r="C65" s="34" t="str">
        <f>VLOOKUP(CONCATENATE("000000",A65),'Calcolo r%'!$B$2:$V$1565,18,FALSE)</f>
        <v>S.S.12 dell'Abetone e del Brennero km  410+800</v>
      </c>
      <c r="D65" s="35">
        <f>100*VLOOKUP(CONCATENATE("000000",A65),'Calcolo r%'!$B$2:$V$1565,21,FALSE)</f>
        <v>2.0716431518306173</v>
      </c>
    </row>
    <row r="66" spans="1:4" x14ac:dyDescent="0.3">
      <c r="A66" s="34">
        <v>65</v>
      </c>
      <c r="B66" s="34" t="str">
        <f>VLOOKUP(CONCATENATE("000000",A66),'Calcolo r%'!$B$2:$V$1565,17,FALSE)</f>
        <v>Frangarto</v>
      </c>
      <c r="C66" s="34" t="str">
        <f>VLOOKUP(CONCATENATE("000000",A66),'Calcolo r%'!$B$2:$V$1565,18,FALSE)</f>
        <v>S.S.38 dello Stelvio km  001+800</v>
      </c>
      <c r="D66" s="35">
        <f>100*VLOOKUP(CONCATENATE("000000",A66),'Calcolo r%'!$B$2:$V$1565,21,FALSE)</f>
        <v>0</v>
      </c>
    </row>
    <row r="67" spans="1:4" x14ac:dyDescent="0.3">
      <c r="A67" s="34">
        <v>66</v>
      </c>
      <c r="B67" s="34" t="str">
        <f>VLOOKUP(CONCATENATE("000000",A67),'Calcolo r%'!$B$2:$V$1565,17,FALSE)</f>
        <v>Sinigo</v>
      </c>
      <c r="C67" s="34" t="str">
        <f>VLOOKUP(CONCATENATE("000000",A67),'Calcolo r%'!$B$2:$V$1565,18,FALSE)</f>
        <v>S.S.38 dello Stelvio km  024+500</v>
      </c>
      <c r="D67" s="35">
        <f>100*VLOOKUP(CONCATENATE("000000",A67),'Calcolo r%'!$B$2:$V$1565,21,FALSE)</f>
        <v>0</v>
      </c>
    </row>
    <row r="68" spans="1:4" x14ac:dyDescent="0.3">
      <c r="A68" s="34">
        <v>67</v>
      </c>
      <c r="B68" s="34" t="str">
        <f>VLOOKUP(CONCATENATE("000000",A68),'Calcolo r%'!$B$2:$V$1565,17,FALSE)</f>
        <v>Merano (Uscita Centro)</v>
      </c>
      <c r="C68" s="34" t="str">
        <f>VLOOKUP(CONCATENATE("000000",A68),'Calcolo r%'!$B$2:$V$1565,18,FALSE)</f>
        <v>S.S.38 dello Stelvio km  026+100</v>
      </c>
      <c r="D68" s="35">
        <f>100*VLOOKUP(CONCATENATE("000000",A68),'Calcolo r%'!$B$2:$V$1565,21,FALSE)</f>
        <v>0</v>
      </c>
    </row>
    <row r="69" spans="1:4" x14ac:dyDescent="0.3">
      <c r="A69" s="34">
        <v>68</v>
      </c>
      <c r="B69" s="34" t="str">
        <f>VLOOKUP(CONCATENATE("000000",A69),'Calcolo r%'!$B$2:$V$1565,17,FALSE)</f>
        <v>Frangarto (Maso Pill)</v>
      </c>
      <c r="C69" s="34" t="str">
        <f>VLOOKUP(CONCATENATE("000000",A69),'Calcolo r%'!$B$2:$V$1565,18,FALSE)</f>
        <v>S.S.42 del Tonale e della Mendola km  238+900</v>
      </c>
      <c r="D69" s="35">
        <f>100*VLOOKUP(CONCATENATE("000000",A69),'Calcolo r%'!$B$2:$V$1565,21,FALSE)</f>
        <v>0</v>
      </c>
    </row>
    <row r="70" spans="1:4" x14ac:dyDescent="0.3">
      <c r="A70" s="34">
        <v>69</v>
      </c>
      <c r="B70" s="34" t="str">
        <f>VLOOKUP(CONCATENATE("000000",A70),'Calcolo r%'!$B$2:$V$1565,17,FALSE)</f>
        <v>Brunico Ovest</v>
      </c>
      <c r="C70" s="34" t="str">
        <f>VLOOKUP(CONCATENATE("000000",A70),'Calcolo r%'!$B$2:$V$1565,18,FALSE)</f>
        <v>S.S.49 della Pusteria km  029+550</v>
      </c>
      <c r="D70" s="35">
        <f>100*VLOOKUP(CONCATENATE("000000",A70),'Calcolo r%'!$B$2:$V$1565,21,FALSE)</f>
        <v>0</v>
      </c>
    </row>
    <row r="71" spans="1:4" x14ac:dyDescent="0.3">
      <c r="A71" s="34">
        <v>70</v>
      </c>
      <c r="B71" s="34" t="str">
        <f>VLOOKUP(CONCATENATE("000000",A71),'Calcolo r%'!$B$2:$V$1565,17,FALSE)</f>
        <v>Brunico (Uscita Est)</v>
      </c>
      <c r="C71" s="34" t="str">
        <f>VLOOKUP(CONCATENATE("000000",A71),'Calcolo r%'!$B$2:$V$1565,18,FALSE)</f>
        <v>S.S.49 della Pusteria km  033+700</v>
      </c>
      <c r="D71" s="35">
        <f>100*VLOOKUP(CONCATENATE("000000",A71),'Calcolo r%'!$B$2:$V$1565,21,FALSE)</f>
        <v>0</v>
      </c>
    </row>
    <row r="72" spans="1:4" x14ac:dyDescent="0.3">
      <c r="A72" s="34">
        <v>71</v>
      </c>
      <c r="B72" s="34" t="str">
        <f>VLOOKUP(CONCATENATE("000000",A72),'Calcolo r%'!$B$2:$V$1565,17,FALSE)</f>
        <v>Merano (Maia Alta)</v>
      </c>
      <c r="C72" s="34" t="str">
        <f>VLOOKUP(CONCATENATE("000000",A72),'Calcolo r%'!$B$2:$V$1565,18,FALSE)</f>
        <v>S.P.8 Scena km  002+600</v>
      </c>
      <c r="D72" s="35">
        <f>100*VLOOKUP(CONCATENATE("000000",A72),'Calcolo r%'!$B$2:$V$1565,21,FALSE)</f>
        <v>0</v>
      </c>
    </row>
    <row r="73" spans="1:4" x14ac:dyDescent="0.3">
      <c r="A73" s="34">
        <v>72</v>
      </c>
      <c r="B73" s="34" t="str">
        <f>VLOOKUP(CONCATENATE("000000",A73),'Calcolo r%'!$B$2:$V$1565,17,FALSE)</f>
        <v>Termeno</v>
      </c>
      <c r="C73" s="34" t="str">
        <f>VLOOKUP(CONCATENATE("000000",A73),'Calcolo r%'!$B$2:$V$1565,18,FALSE)</f>
        <v>S.P.14 Caldaro - Roverè della Luna km  013+950</v>
      </c>
      <c r="D73" s="35">
        <f>100*VLOOKUP(CONCATENATE("000000",A73),'Calcolo r%'!$B$2:$V$1565,21,FALSE)</f>
        <v>0</v>
      </c>
    </row>
    <row r="74" spans="1:4" x14ac:dyDescent="0.3">
      <c r="A74" s="34">
        <v>73</v>
      </c>
      <c r="B74" s="34" t="str">
        <f>VLOOKUP(CONCATENATE("000000",A74),'Calcolo r%'!$B$2:$V$1565,17,FALSE)</f>
        <v>S. Cassiano</v>
      </c>
      <c r="C74" s="34" t="str">
        <f>VLOOKUP(CONCATENATE("000000",A74),'Calcolo r%'!$B$2:$V$1565,18,FALSE)</f>
        <v>S.P.37 S. Cassiano km  006+790</v>
      </c>
      <c r="D74" s="35">
        <f>100*VLOOKUP(CONCATENATE("000000",A74),'Calcolo r%'!$B$2:$V$1565,21,FALSE)</f>
        <v>0</v>
      </c>
    </row>
    <row r="75" spans="1:4" x14ac:dyDescent="0.3">
      <c r="A75" s="34">
        <v>74</v>
      </c>
      <c r="B75" s="34" t="str">
        <f>VLOOKUP(CONCATENATE("000000",A75),'Calcolo r%'!$B$2:$V$1565,17,FALSE)</f>
        <v>Bolzano - S. Giustina</v>
      </c>
      <c r="C75" s="34" t="str">
        <f>VLOOKUP(CONCATENATE("000000",A75),'Calcolo r%'!$B$2:$V$1565,18,FALSE)</f>
        <v>S.P.73 Renon km  003+510</v>
      </c>
      <c r="D75" s="35">
        <f>100*VLOOKUP(CONCATENATE("000000",A75),'Calcolo r%'!$B$2:$V$1565,21,FALSE)</f>
        <v>0</v>
      </c>
    </row>
    <row r="76" spans="1:4" x14ac:dyDescent="0.3">
      <c r="A76" s="34">
        <v>75</v>
      </c>
      <c r="B76" s="34" t="str">
        <f>VLOOKUP(CONCATENATE("000000",A76),'Calcolo r%'!$B$2:$V$1565,17,FALSE)</f>
        <v>Bolzano - Cologna</v>
      </c>
      <c r="C76" s="34" t="str">
        <f>VLOOKUP(CONCATENATE("000000",A76),'Calcolo r%'!$B$2:$V$1565,18,FALSE)</f>
        <v>S.P.99 San Genesio km  003+350</v>
      </c>
      <c r="D76" s="35">
        <f>100*VLOOKUP(CONCATENATE("000000",A76),'Calcolo r%'!$B$2:$V$1565,21,FALSE)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Calcolo ESAL</vt:lpstr>
      <vt:lpstr>Calcolo r%</vt:lpstr>
      <vt:lpstr>Valori r%</vt:lpstr>
      <vt:lpstr>'Calcolo ESAL'!Area_stampa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Edoardo Bocci</dc:creator>
  <cp:lastModifiedBy>Lenisa, Alberto</cp:lastModifiedBy>
  <dcterms:created xsi:type="dcterms:W3CDTF">2024-05-10T09:43:02Z</dcterms:created>
  <dcterms:modified xsi:type="dcterms:W3CDTF">2025-03-05T13:48:24Z</dcterms:modified>
</cp:coreProperties>
</file>