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https://provbz.sharepoint.com/sites/V_Amt_0033/Documenti condivisi/General/@ Incentivo appalti/5. Circolare DG 2026/"/>
    </mc:Choice>
  </mc:AlternateContent>
  <xr:revisionPtr revIDLastSave="475" documentId="8_{D7332AF4-8679-4DEC-9B7A-E13A0C9F974A}" xr6:coauthVersionLast="47" xr6:coauthVersionMax="47" xr10:uidLastSave="{61041F99-0D0B-4202-8E94-979C804846D5}"/>
  <bookViews>
    <workbookView xWindow="-120" yWindow="-120" windowWidth="29040" windowHeight="15840" firstSheet="1" activeTab="1" xr2:uid="{00000000-000D-0000-FFFF-FFFF00000000}"/>
  </bookViews>
  <sheets>
    <sheet name="Rendicontazione" sheetId="23" r:id="rId1"/>
    <sheet name="Attività incentivabili" sheetId="28" r:id="rId2"/>
    <sheet name="S-F&lt;140.000€" sheetId="31" r:id="rId3"/>
    <sheet name="S-F&gt;140.000€&lt;Soglia UE" sheetId="32" r:id="rId4"/>
    <sheet name="S-F&gt;Soglia UE&lt;5 Mln€ " sheetId="33" r:id="rId5"/>
    <sheet name="S-F&gt; 5 Mln€  " sheetId="34" r:id="rId6"/>
    <sheet name="Lavori &lt; 1 Mln€" sheetId="35" r:id="rId7"/>
    <sheet name="Lavori&gt;1 Mln€&lt;Soglia UE" sheetId="36" r:id="rId8"/>
    <sheet name="Lavori &gt; Soglia UE" sheetId="37" r:id="rId9"/>
    <sheet name="Tabelle3" sheetId="25" r:id="rId10"/>
  </sheets>
  <definedNames>
    <definedName name="_xlnm.Print_Area" localSheetId="0">Rendicontazione!$A$1:$S$95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23" l="1"/>
  <c r="M65" i="23" s="1"/>
  <c r="K66" i="23"/>
  <c r="L66" i="23" s="1"/>
  <c r="K67" i="23"/>
  <c r="M67" i="23" s="1"/>
  <c r="K68" i="23"/>
  <c r="L68" i="23" s="1"/>
  <c r="K69" i="23"/>
  <c r="M69" i="23" s="1"/>
  <c r="K70" i="23"/>
  <c r="L70" i="23" s="1"/>
  <c r="K71" i="23"/>
  <c r="L71" i="23" s="1"/>
  <c r="M71" i="23"/>
  <c r="K72" i="23"/>
  <c r="L72" i="23" s="1"/>
  <c r="K73" i="23"/>
  <c r="M73" i="23" s="1"/>
  <c r="L73" i="23"/>
  <c r="K74" i="23"/>
  <c r="M74" i="23" s="1"/>
  <c r="L74" i="23"/>
  <c r="K75" i="23"/>
  <c r="M75" i="23" s="1"/>
  <c r="L75" i="23"/>
  <c r="K76" i="23"/>
  <c r="L76" i="23" s="1"/>
  <c r="K77" i="23"/>
  <c r="M77" i="23" s="1"/>
  <c r="K78" i="23"/>
  <c r="L78" i="23" s="1"/>
  <c r="K79" i="23"/>
  <c r="L79" i="23" s="1"/>
  <c r="K80" i="23"/>
  <c r="M80" i="23" s="1"/>
  <c r="K81" i="23"/>
  <c r="L81" i="23" s="1"/>
  <c r="K82" i="23"/>
  <c r="M82" i="23" s="1"/>
  <c r="K83" i="23"/>
  <c r="L83" i="23" s="1"/>
  <c r="K84" i="23"/>
  <c r="M84" i="23" s="1"/>
  <c r="L84" i="23" l="1"/>
  <c r="L77" i="23"/>
  <c r="L67" i="23"/>
  <c r="M66" i="23"/>
  <c r="L69" i="23"/>
  <c r="L65" i="23"/>
  <c r="M72" i="23"/>
  <c r="L82" i="23"/>
  <c r="M76" i="23"/>
  <c r="M68" i="23"/>
  <c r="M78" i="23"/>
  <c r="M70" i="23"/>
  <c r="M81" i="23"/>
  <c r="L80" i="23"/>
  <c r="M79" i="23"/>
  <c r="M83" i="23"/>
  <c r="J25" i="36"/>
  <c r="D14" i="36"/>
  <c r="E14" i="36" s="1"/>
  <c r="D13" i="36"/>
  <c r="E13" i="36" s="1"/>
  <c r="D13" i="35"/>
  <c r="E13" i="35" s="1"/>
  <c r="D14" i="35"/>
  <c r="E14" i="35" s="1"/>
  <c r="D12" i="37"/>
  <c r="E12" i="37" s="1"/>
  <c r="D13" i="37"/>
  <c r="E13" i="37" s="1"/>
  <c r="D14" i="37"/>
  <c r="E14" i="37" s="1"/>
  <c r="D15" i="37"/>
  <c r="D16" i="37"/>
  <c r="E16" i="37" s="1"/>
  <c r="D26" i="37"/>
  <c r="J26" i="37"/>
  <c r="P26" i="37"/>
  <c r="V26" i="37"/>
  <c r="AB28" i="37"/>
  <c r="AB30" i="37"/>
  <c r="AB34" i="37"/>
  <c r="AB36" i="37"/>
  <c r="AB40" i="37"/>
  <c r="AB41" i="37"/>
  <c r="AB43" i="37"/>
  <c r="AB47" i="37"/>
  <c r="AB51" i="37"/>
  <c r="AB52" i="37"/>
  <c r="AB53" i="37"/>
  <c r="AB54" i="37"/>
  <c r="AB56" i="37"/>
  <c r="AB58" i="37"/>
  <c r="AB59" i="37"/>
  <c r="AB61" i="37"/>
  <c r="AB63" i="37"/>
  <c r="AB65" i="37"/>
  <c r="AB66" i="37"/>
  <c r="D67" i="37"/>
  <c r="J67" i="37"/>
  <c r="P67" i="37"/>
  <c r="V67" i="37"/>
  <c r="D12" i="36"/>
  <c r="D15" i="36"/>
  <c r="E15" i="36" s="1"/>
  <c r="D16" i="36"/>
  <c r="E16" i="36" s="1"/>
  <c r="D25" i="36"/>
  <c r="P25" i="36"/>
  <c r="V25" i="36"/>
  <c r="AB27" i="36"/>
  <c r="AB29" i="36"/>
  <c r="AB33" i="36"/>
  <c r="AB35" i="36"/>
  <c r="AB39" i="36"/>
  <c r="AB40" i="36"/>
  <c r="AB42" i="36"/>
  <c r="AB46" i="36"/>
  <c r="AB50" i="36"/>
  <c r="AB51" i="36"/>
  <c r="AB52" i="36"/>
  <c r="AB53" i="36"/>
  <c r="AB55" i="36"/>
  <c r="AB57" i="36"/>
  <c r="AB58" i="36"/>
  <c r="AB60" i="36"/>
  <c r="AB62" i="36"/>
  <c r="AB64" i="36"/>
  <c r="AB65" i="36"/>
  <c r="D66" i="36"/>
  <c r="J66" i="36"/>
  <c r="P66" i="36"/>
  <c r="V66" i="36"/>
  <c r="D12" i="35"/>
  <c r="E12" i="35" s="1"/>
  <c r="D15" i="35"/>
  <c r="D16" i="35"/>
  <c r="E16" i="35" s="1"/>
  <c r="D26" i="35"/>
  <c r="J26" i="35"/>
  <c r="P26" i="35"/>
  <c r="V26" i="35"/>
  <c r="AB28" i="35"/>
  <c r="AB30" i="35"/>
  <c r="AB34" i="35"/>
  <c r="AB36" i="35"/>
  <c r="AB40" i="35"/>
  <c r="AB41" i="35"/>
  <c r="AB43" i="35"/>
  <c r="AB47" i="35"/>
  <c r="AB51" i="35"/>
  <c r="AB52" i="35"/>
  <c r="AB53" i="35"/>
  <c r="AB54" i="35"/>
  <c r="AB56" i="35"/>
  <c r="AB58" i="35"/>
  <c r="AB59" i="35"/>
  <c r="AB61" i="35"/>
  <c r="AB63" i="35"/>
  <c r="AB65" i="35"/>
  <c r="AB66" i="35"/>
  <c r="D67" i="35"/>
  <c r="J67" i="35"/>
  <c r="P67" i="35"/>
  <c r="V67" i="35"/>
  <c r="D12" i="34"/>
  <c r="E12" i="34" s="1"/>
  <c r="D13" i="34"/>
  <c r="E13" i="34" s="1"/>
  <c r="D23" i="34"/>
  <c r="J23" i="34"/>
  <c r="P23" i="34"/>
  <c r="V23" i="34"/>
  <c r="AB25" i="34"/>
  <c r="AB27" i="34"/>
  <c r="AB31" i="34"/>
  <c r="AB33" i="34"/>
  <c r="AB37" i="34"/>
  <c r="AB38" i="34"/>
  <c r="AB40" i="34"/>
  <c r="E44" i="34"/>
  <c r="AB44" i="34"/>
  <c r="AB46" i="34"/>
  <c r="AB47" i="34"/>
  <c r="AB48" i="34"/>
  <c r="AB52" i="34"/>
  <c r="AB54" i="34"/>
  <c r="D56" i="34"/>
  <c r="J56" i="34"/>
  <c r="P56" i="34"/>
  <c r="V56" i="34"/>
  <c r="D12" i="33"/>
  <c r="E12" i="33" s="1"/>
  <c r="D13" i="33"/>
  <c r="E13" i="33" s="1"/>
  <c r="D23" i="33"/>
  <c r="J23" i="33"/>
  <c r="P23" i="33"/>
  <c r="V23" i="33"/>
  <c r="AB25" i="33"/>
  <c r="AB27" i="33"/>
  <c r="AB31" i="33"/>
  <c r="AB33" i="33"/>
  <c r="AB37" i="33"/>
  <c r="AB38" i="33"/>
  <c r="AB40" i="33"/>
  <c r="E44" i="33"/>
  <c r="AB44" i="33"/>
  <c r="AB46" i="33"/>
  <c r="AB47" i="33"/>
  <c r="AB48" i="33"/>
  <c r="AB52" i="33"/>
  <c r="AB54" i="33"/>
  <c r="D56" i="33"/>
  <c r="J56" i="33"/>
  <c r="P56" i="33"/>
  <c r="V56" i="33"/>
  <c r="D12" i="32"/>
  <c r="E12" i="32" s="1"/>
  <c r="D13" i="32"/>
  <c r="E13" i="32" s="1"/>
  <c r="D23" i="32"/>
  <c r="J23" i="32"/>
  <c r="P23" i="32"/>
  <c r="V23" i="32"/>
  <c r="AB25" i="32"/>
  <c r="AB27" i="32"/>
  <c r="AB31" i="32"/>
  <c r="AB33" i="32"/>
  <c r="AB37" i="32"/>
  <c r="AB38" i="32"/>
  <c r="AB40" i="32"/>
  <c r="E44" i="32"/>
  <c r="AB44" i="32"/>
  <c r="AB46" i="32"/>
  <c r="AB47" i="32"/>
  <c r="AB48" i="32"/>
  <c r="AB52" i="32"/>
  <c r="AB54" i="32"/>
  <c r="D56" i="32"/>
  <c r="J56" i="32"/>
  <c r="P56" i="32"/>
  <c r="V56" i="32"/>
  <c r="D12" i="31"/>
  <c r="E12" i="31" s="1"/>
  <c r="D13" i="31"/>
  <c r="E13" i="31" s="1"/>
  <c r="D23" i="31"/>
  <c r="J23" i="31"/>
  <c r="P23" i="31"/>
  <c r="V23" i="31"/>
  <c r="AB25" i="31"/>
  <c r="AB27" i="31"/>
  <c r="AB31" i="31"/>
  <c r="AB33" i="31"/>
  <c r="AB37" i="31"/>
  <c r="AB38" i="31"/>
  <c r="AB40" i="31"/>
  <c r="E44" i="31"/>
  <c r="AB44" i="31"/>
  <c r="AB46" i="31"/>
  <c r="AB47" i="31"/>
  <c r="AB48" i="31"/>
  <c r="AB52" i="31"/>
  <c r="AB54" i="31"/>
  <c r="D56" i="31"/>
  <c r="J56" i="31"/>
  <c r="P56" i="31"/>
  <c r="V56" i="31"/>
  <c r="AB23" i="31" l="1"/>
  <c r="D17" i="36"/>
  <c r="AB25" i="36"/>
  <c r="E12" i="36"/>
  <c r="E17" i="36" s="1"/>
  <c r="E18" i="36" s="1"/>
  <c r="AB26" i="37"/>
  <c r="D17" i="37"/>
  <c r="AB67" i="35"/>
  <c r="AB26" i="35"/>
  <c r="D17" i="35"/>
  <c r="E14" i="34"/>
  <c r="E15" i="34" s="1"/>
  <c r="AB23" i="34"/>
  <c r="AB23" i="33"/>
  <c r="E14" i="33"/>
  <c r="E15" i="33" s="1"/>
  <c r="AB23" i="32"/>
  <c r="E15" i="37"/>
  <c r="E17" i="37" s="1"/>
  <c r="AB67" i="37"/>
  <c r="AB66" i="36"/>
  <c r="E15" i="35"/>
  <c r="E17" i="35" s="1"/>
  <c r="D14" i="34"/>
  <c r="D14" i="33"/>
  <c r="E14" i="32"/>
  <c r="D14" i="32"/>
  <c r="E14" i="31"/>
  <c r="D14" i="31"/>
  <c r="E20" i="36" l="1"/>
  <c r="E18" i="34"/>
  <c r="E18" i="33"/>
  <c r="E18" i="37"/>
  <c r="E21" i="37"/>
  <c r="E33" i="36"/>
  <c r="K42" i="36"/>
  <c r="K50" i="36"/>
  <c r="K52" i="36"/>
  <c r="Q57" i="36"/>
  <c r="W62" i="36"/>
  <c r="AC64" i="36"/>
  <c r="E29" i="36"/>
  <c r="AC29" i="36"/>
  <c r="K33" i="36"/>
  <c r="K35" i="36"/>
  <c r="E40" i="36"/>
  <c r="Q33" i="36"/>
  <c r="K40" i="36"/>
  <c r="Q42" i="36"/>
  <c r="AC46" i="36"/>
  <c r="AC50" i="36"/>
  <c r="AC52" i="36"/>
  <c r="K55" i="36"/>
  <c r="AC57" i="36"/>
  <c r="W60" i="36"/>
  <c r="W65" i="36"/>
  <c r="E27" i="36"/>
  <c r="K29" i="36"/>
  <c r="W33" i="36"/>
  <c r="W35" i="36"/>
  <c r="Q40" i="36"/>
  <c r="W42" i="36"/>
  <c r="AC62" i="36"/>
  <c r="E35" i="36"/>
  <c r="W40" i="36"/>
  <c r="K46" i="36"/>
  <c r="K51" i="36"/>
  <c r="K53" i="36"/>
  <c r="W58" i="36"/>
  <c r="AC65" i="36"/>
  <c r="Q29" i="36"/>
  <c r="AC33" i="36"/>
  <c r="Q39" i="36"/>
  <c r="AC55" i="36"/>
  <c r="AC60" i="36"/>
  <c r="AC58" i="36"/>
  <c r="AC27" i="36"/>
  <c r="W29" i="36"/>
  <c r="AC35" i="36"/>
  <c r="AC40" i="36"/>
  <c r="AC42" i="36"/>
  <c r="Q46" i="36"/>
  <c r="AC51" i="36"/>
  <c r="W64" i="36"/>
  <c r="AC39" i="36"/>
  <c r="W46" i="36"/>
  <c r="AC53" i="36"/>
  <c r="E21" i="35"/>
  <c r="E18" i="35"/>
  <c r="Q25" i="34"/>
  <c r="Q27" i="34"/>
  <c r="W37" i="34"/>
  <c r="W40" i="34"/>
  <c r="Q44" i="34"/>
  <c r="K46" i="34"/>
  <c r="Q47" i="34"/>
  <c r="W48" i="34"/>
  <c r="Q50" i="34"/>
  <c r="K52" i="34"/>
  <c r="Q54" i="34"/>
  <c r="W25" i="34"/>
  <c r="W27" i="34"/>
  <c r="K31" i="34"/>
  <c r="AC33" i="34"/>
  <c r="W44" i="34"/>
  <c r="Q46" i="34"/>
  <c r="W47" i="34"/>
  <c r="W50" i="34"/>
  <c r="Q52" i="34"/>
  <c r="W54" i="34"/>
  <c r="Q31" i="34"/>
  <c r="E33" i="34"/>
  <c r="AC37" i="34"/>
  <c r="AC38" i="34"/>
  <c r="W46" i="34"/>
  <c r="W52" i="34"/>
  <c r="AC47" i="34"/>
  <c r="AC25" i="34"/>
  <c r="W31" i="34"/>
  <c r="AC40" i="34"/>
  <c r="AC48" i="34"/>
  <c r="AC27" i="34"/>
  <c r="K33" i="34"/>
  <c r="E38" i="34"/>
  <c r="AC44" i="34"/>
  <c r="AC46" i="34"/>
  <c r="AC52" i="34"/>
  <c r="AC54" i="34"/>
  <c r="K25" i="34"/>
  <c r="E31" i="34"/>
  <c r="Q37" i="34"/>
  <c r="E46" i="34"/>
  <c r="K50" i="34"/>
  <c r="E25" i="34"/>
  <c r="Q33" i="34"/>
  <c r="E37" i="34"/>
  <c r="K38" i="34"/>
  <c r="E40" i="34"/>
  <c r="E48" i="34"/>
  <c r="K27" i="34"/>
  <c r="Q40" i="34"/>
  <c r="K47" i="34"/>
  <c r="E52" i="34"/>
  <c r="E27" i="34"/>
  <c r="AC31" i="34"/>
  <c r="W33" i="34"/>
  <c r="K37" i="34"/>
  <c r="Q38" i="34"/>
  <c r="K40" i="34"/>
  <c r="E47" i="34"/>
  <c r="K48" i="34"/>
  <c r="E50" i="34"/>
  <c r="E54" i="34"/>
  <c r="W38" i="34"/>
  <c r="K44" i="34"/>
  <c r="Q48" i="34"/>
  <c r="K54" i="34"/>
  <c r="Q25" i="33"/>
  <c r="Q27" i="33"/>
  <c r="W25" i="33"/>
  <c r="W27" i="33"/>
  <c r="K31" i="33"/>
  <c r="AC33" i="33"/>
  <c r="W44" i="33"/>
  <c r="Q46" i="33"/>
  <c r="W47" i="33"/>
  <c r="W50" i="33"/>
  <c r="Q52" i="33"/>
  <c r="W54" i="33"/>
  <c r="Q33" i="33"/>
  <c r="E48" i="33"/>
  <c r="AC31" i="33"/>
  <c r="Q31" i="33"/>
  <c r="E33" i="33"/>
  <c r="AC37" i="33"/>
  <c r="AC38" i="33"/>
  <c r="W46" i="33"/>
  <c r="W52" i="33"/>
  <c r="K38" i="33"/>
  <c r="Q38" i="33"/>
  <c r="E47" i="33"/>
  <c r="E54" i="33"/>
  <c r="AC25" i="33"/>
  <c r="W31" i="33"/>
  <c r="AC40" i="33"/>
  <c r="AC47" i="33"/>
  <c r="AC48" i="33"/>
  <c r="K40" i="33"/>
  <c r="E50" i="33"/>
  <c r="AC27" i="33"/>
  <c r="K33" i="33"/>
  <c r="E38" i="33"/>
  <c r="AC44" i="33"/>
  <c r="AC46" i="33"/>
  <c r="AC52" i="33"/>
  <c r="AC54" i="33"/>
  <c r="E25" i="33"/>
  <c r="E37" i="33"/>
  <c r="E40" i="33"/>
  <c r="E27" i="33"/>
  <c r="W33" i="33"/>
  <c r="K25" i="33"/>
  <c r="K27" i="33"/>
  <c r="E31" i="33"/>
  <c r="Q37" i="33"/>
  <c r="W38" i="33"/>
  <c r="Q40" i="33"/>
  <c r="K44" i="33"/>
  <c r="E46" i="33"/>
  <c r="K47" i="33"/>
  <c r="Q48" i="33"/>
  <c r="K50" i="33"/>
  <c r="E52" i="33"/>
  <c r="K54" i="33"/>
  <c r="W37" i="33"/>
  <c r="W40" i="33"/>
  <c r="Q44" i="33"/>
  <c r="K46" i="33"/>
  <c r="Q47" i="33"/>
  <c r="W48" i="33"/>
  <c r="Q50" i="33"/>
  <c r="K52" i="33"/>
  <c r="Q54" i="33"/>
  <c r="K37" i="33"/>
  <c r="K48" i="33"/>
  <c r="E15" i="32"/>
  <c r="E18" i="32"/>
  <c r="E18" i="31"/>
  <c r="E15" i="31"/>
  <c r="AB50" i="33" l="1"/>
  <c r="AC50" i="33" s="1"/>
  <c r="AC56" i="33" s="1"/>
  <c r="AB50" i="34"/>
  <c r="AC50" i="34" s="1"/>
  <c r="AC56" i="34" s="1"/>
  <c r="E56" i="34"/>
  <c r="Q56" i="33"/>
  <c r="E34" i="37"/>
  <c r="E43" i="37"/>
  <c r="AC43" i="37"/>
  <c r="AC56" i="37"/>
  <c r="AC61" i="37"/>
  <c r="E30" i="37"/>
  <c r="AC30" i="37"/>
  <c r="K34" i="37"/>
  <c r="K36" i="37"/>
  <c r="E41" i="37"/>
  <c r="Q47" i="37"/>
  <c r="AC52" i="37"/>
  <c r="W65" i="37"/>
  <c r="Q34" i="37"/>
  <c r="K41" i="37"/>
  <c r="K43" i="37"/>
  <c r="W47" i="37"/>
  <c r="AC54" i="37"/>
  <c r="AC59" i="37"/>
  <c r="W30" i="37"/>
  <c r="AC41" i="37"/>
  <c r="E28" i="37"/>
  <c r="K30" i="37"/>
  <c r="W34" i="37"/>
  <c r="W36" i="37"/>
  <c r="Q41" i="37"/>
  <c r="K51" i="37"/>
  <c r="K53" i="37"/>
  <c r="Q58" i="37"/>
  <c r="W63" i="37"/>
  <c r="AC65" i="37"/>
  <c r="W41" i="37"/>
  <c r="Q43" i="37"/>
  <c r="AC28" i="37"/>
  <c r="Q30" i="37"/>
  <c r="AC34" i="37"/>
  <c r="Q40" i="37"/>
  <c r="W43" i="37"/>
  <c r="AC47" i="37"/>
  <c r="AC51" i="37"/>
  <c r="AC53" i="37"/>
  <c r="K56" i="37"/>
  <c r="AC58" i="37"/>
  <c r="W61" i="37"/>
  <c r="W66" i="37"/>
  <c r="E36" i="37"/>
  <c r="AC40" i="37"/>
  <c r="K47" i="37"/>
  <c r="K52" i="37"/>
  <c r="K54" i="37"/>
  <c r="W59" i="37"/>
  <c r="AC66" i="37"/>
  <c r="AC36" i="37"/>
  <c r="AC63" i="37"/>
  <c r="Y46" i="36"/>
  <c r="W66" i="36"/>
  <c r="Y48" i="36"/>
  <c r="Y62" i="36"/>
  <c r="Y63" i="36"/>
  <c r="M49" i="36"/>
  <c r="M47" i="36"/>
  <c r="M46" i="36"/>
  <c r="M48" i="36"/>
  <c r="K66" i="36"/>
  <c r="M32" i="36"/>
  <c r="M30" i="36"/>
  <c r="M29" i="36"/>
  <c r="M31" i="36"/>
  <c r="M56" i="36"/>
  <c r="M55" i="36"/>
  <c r="M36" i="36"/>
  <c r="M35" i="36"/>
  <c r="M37" i="36"/>
  <c r="M38" i="36"/>
  <c r="M54" i="36"/>
  <c r="M53" i="36"/>
  <c r="G28" i="36"/>
  <c r="G27" i="36"/>
  <c r="Y29" i="36"/>
  <c r="Y31" i="36"/>
  <c r="G35" i="36"/>
  <c r="G37" i="36"/>
  <c r="E66" i="36"/>
  <c r="Y37" i="36"/>
  <c r="Y35" i="36"/>
  <c r="AC66" i="36"/>
  <c r="G29" i="36"/>
  <c r="G31" i="36"/>
  <c r="M43" i="36"/>
  <c r="M42" i="36"/>
  <c r="M45" i="36"/>
  <c r="M44" i="36"/>
  <c r="Y60" i="36"/>
  <c r="Y61" i="36"/>
  <c r="Y44" i="36"/>
  <c r="Y42" i="36"/>
  <c r="Q66" i="36"/>
  <c r="Y59" i="36"/>
  <c r="Y58" i="36"/>
  <c r="E34" i="35"/>
  <c r="E43" i="35"/>
  <c r="AC43" i="35"/>
  <c r="AC56" i="35"/>
  <c r="AC61" i="35"/>
  <c r="AC34" i="35"/>
  <c r="K56" i="35"/>
  <c r="W30" i="35"/>
  <c r="E30" i="35"/>
  <c r="AC30" i="35"/>
  <c r="K34" i="35"/>
  <c r="K36" i="35"/>
  <c r="E41" i="35"/>
  <c r="Q47" i="35"/>
  <c r="AC52" i="35"/>
  <c r="W65" i="35"/>
  <c r="Q30" i="35"/>
  <c r="Q40" i="35"/>
  <c r="AC47" i="35"/>
  <c r="W61" i="35"/>
  <c r="AC28" i="35"/>
  <c r="Q34" i="35"/>
  <c r="K41" i="35"/>
  <c r="K43" i="35"/>
  <c r="W47" i="35"/>
  <c r="AC54" i="35"/>
  <c r="AC59" i="35"/>
  <c r="AC51" i="35"/>
  <c r="E28" i="35"/>
  <c r="K30" i="35"/>
  <c r="W34" i="35"/>
  <c r="W36" i="35"/>
  <c r="Q41" i="35"/>
  <c r="K51" i="35"/>
  <c r="K53" i="35"/>
  <c r="Q58" i="35"/>
  <c r="W63" i="35"/>
  <c r="AC65" i="35"/>
  <c r="W43" i="35"/>
  <c r="AC53" i="35"/>
  <c r="W66" i="35"/>
  <c r="AC36" i="35"/>
  <c r="AC63" i="35"/>
  <c r="W41" i="35"/>
  <c r="Q43" i="35"/>
  <c r="AC41" i="35"/>
  <c r="E36" i="35"/>
  <c r="AC40" i="35"/>
  <c r="K47" i="35"/>
  <c r="K52" i="35"/>
  <c r="K54" i="35"/>
  <c r="W59" i="35"/>
  <c r="AC66" i="35"/>
  <c r="AC58" i="35"/>
  <c r="G31" i="34"/>
  <c r="G32" i="34"/>
  <c r="Y48" i="34"/>
  <c r="Y49" i="34"/>
  <c r="Y54" i="34"/>
  <c r="Y55" i="34"/>
  <c r="Y27" i="34"/>
  <c r="Y29" i="34"/>
  <c r="Q56" i="34"/>
  <c r="Y32" i="34"/>
  <c r="Y31" i="34"/>
  <c r="Y50" i="34"/>
  <c r="Y51" i="34"/>
  <c r="Y44" i="34"/>
  <c r="Y45" i="34"/>
  <c r="W56" i="34"/>
  <c r="G26" i="34"/>
  <c r="G25" i="34"/>
  <c r="Y40" i="34"/>
  <c r="Y42" i="34"/>
  <c r="Y35" i="34"/>
  <c r="Y33" i="34"/>
  <c r="K56" i="34"/>
  <c r="Y38" i="34"/>
  <c r="Y39" i="34"/>
  <c r="G33" i="34"/>
  <c r="G35" i="34"/>
  <c r="Y32" i="33"/>
  <c r="Y31" i="33"/>
  <c r="G25" i="33"/>
  <c r="G26" i="33"/>
  <c r="Y45" i="33"/>
  <c r="Y44" i="33"/>
  <c r="W56" i="33"/>
  <c r="Y35" i="33"/>
  <c r="Y33" i="33"/>
  <c r="G33" i="33"/>
  <c r="G35" i="33"/>
  <c r="Y54" i="33"/>
  <c r="Y55" i="33"/>
  <c r="Y27" i="33"/>
  <c r="Y29" i="33"/>
  <c r="G31" i="33"/>
  <c r="G32" i="33"/>
  <c r="Y48" i="33"/>
  <c r="Y49" i="33"/>
  <c r="Y39" i="33"/>
  <c r="Y38" i="33"/>
  <c r="E56" i="33"/>
  <c r="Y51" i="33"/>
  <c r="Y50" i="33"/>
  <c r="AB56" i="33"/>
  <c r="Y40" i="33"/>
  <c r="Y42" i="33"/>
  <c r="K56" i="33"/>
  <c r="Q25" i="32"/>
  <c r="Q27" i="32"/>
  <c r="W37" i="32"/>
  <c r="W40" i="32"/>
  <c r="Q44" i="32"/>
  <c r="K46" i="32"/>
  <c r="Q47" i="32"/>
  <c r="W48" i="32"/>
  <c r="Q50" i="32"/>
  <c r="K52" i="32"/>
  <c r="Q54" i="32"/>
  <c r="K37" i="32"/>
  <c r="W25" i="32"/>
  <c r="W27" i="32"/>
  <c r="K31" i="32"/>
  <c r="AC33" i="32"/>
  <c r="W44" i="32"/>
  <c r="Q46" i="32"/>
  <c r="W47" i="32"/>
  <c r="W50" i="32"/>
  <c r="Q52" i="32"/>
  <c r="W54" i="32"/>
  <c r="Q38" i="32"/>
  <c r="E47" i="32"/>
  <c r="E54" i="32"/>
  <c r="Q31" i="32"/>
  <c r="E33" i="32"/>
  <c r="AC37" i="32"/>
  <c r="AC38" i="32"/>
  <c r="W46" i="32"/>
  <c r="W52" i="32"/>
  <c r="K48" i="32"/>
  <c r="AC25" i="32"/>
  <c r="W31" i="32"/>
  <c r="AC40" i="32"/>
  <c r="AC47" i="32"/>
  <c r="AC48" i="32"/>
  <c r="K40" i="32"/>
  <c r="AC27" i="32"/>
  <c r="K33" i="32"/>
  <c r="E38" i="32"/>
  <c r="AC44" i="32"/>
  <c r="AC46" i="32"/>
  <c r="AC52" i="32"/>
  <c r="AC54" i="32"/>
  <c r="W33" i="32"/>
  <c r="E50" i="32"/>
  <c r="E25" i="32"/>
  <c r="Q33" i="32"/>
  <c r="E37" i="32"/>
  <c r="K38" i="32"/>
  <c r="E40" i="32"/>
  <c r="E48" i="32"/>
  <c r="E27" i="32"/>
  <c r="AC31" i="32"/>
  <c r="K25" i="32"/>
  <c r="K27" i="32"/>
  <c r="E31" i="32"/>
  <c r="Q37" i="32"/>
  <c r="W38" i="32"/>
  <c r="Q40" i="32"/>
  <c r="K44" i="32"/>
  <c r="E46" i="32"/>
  <c r="K47" i="32"/>
  <c r="Q48" i="32"/>
  <c r="K50" i="32"/>
  <c r="E52" i="32"/>
  <c r="K54" i="32"/>
  <c r="Q25" i="31"/>
  <c r="W27" i="31"/>
  <c r="Q31" i="31"/>
  <c r="K38" i="31"/>
  <c r="K40" i="31"/>
  <c r="K44" i="31"/>
  <c r="K46" i="31"/>
  <c r="W47" i="31"/>
  <c r="AC52" i="31"/>
  <c r="Q50" i="31"/>
  <c r="W48" i="31"/>
  <c r="W25" i="31"/>
  <c r="W31" i="31"/>
  <c r="K33" i="31"/>
  <c r="E37" i="31"/>
  <c r="Q38" i="31"/>
  <c r="Q40" i="31"/>
  <c r="Q44" i="31"/>
  <c r="Q46" i="31"/>
  <c r="AC48" i="31"/>
  <c r="E54" i="31"/>
  <c r="AC38" i="31"/>
  <c r="Q48" i="31"/>
  <c r="K27" i="31"/>
  <c r="W52" i="31"/>
  <c r="Q33" i="31"/>
  <c r="K37" i="31"/>
  <c r="W38" i="31"/>
  <c r="W40" i="31"/>
  <c r="W44" i="31"/>
  <c r="W46" i="31"/>
  <c r="AC47" i="31"/>
  <c r="K54" i="31"/>
  <c r="AC44" i="31"/>
  <c r="AC25" i="31"/>
  <c r="AC27" i="31"/>
  <c r="W33" i="31"/>
  <c r="Q37" i="31"/>
  <c r="E48" i="31"/>
  <c r="E50" i="31"/>
  <c r="E52" i="31"/>
  <c r="Q54" i="31"/>
  <c r="E31" i="31"/>
  <c r="E47" i="31"/>
  <c r="K47" i="31"/>
  <c r="AC31" i="31"/>
  <c r="W37" i="31"/>
  <c r="AC46" i="31"/>
  <c r="K48" i="31"/>
  <c r="K50" i="31"/>
  <c r="K52" i="31"/>
  <c r="W54" i="31"/>
  <c r="E25" i="31"/>
  <c r="E27" i="31"/>
  <c r="Q52" i="31"/>
  <c r="AC37" i="31"/>
  <c r="K25" i="31"/>
  <c r="Q27" i="31"/>
  <c r="K31" i="31"/>
  <c r="E33" i="31"/>
  <c r="E38" i="31"/>
  <c r="E40" i="31"/>
  <c r="E46" i="31"/>
  <c r="Q47" i="31"/>
  <c r="AC54" i="31"/>
  <c r="AC40" i="31"/>
  <c r="AC33" i="31"/>
  <c r="W50" i="31"/>
  <c r="AB50" i="31" l="1"/>
  <c r="AB56" i="34"/>
  <c r="M54" i="37"/>
  <c r="M55" i="37"/>
  <c r="M31" i="37"/>
  <c r="M30" i="37"/>
  <c r="M32" i="37"/>
  <c r="M33" i="37"/>
  <c r="M37" i="37"/>
  <c r="M36" i="37"/>
  <c r="M38" i="37"/>
  <c r="M39" i="37"/>
  <c r="Y61" i="37"/>
  <c r="Y62" i="37"/>
  <c r="Y64" i="37"/>
  <c r="Y63" i="37"/>
  <c r="G29" i="37"/>
  <c r="G28" i="37"/>
  <c r="M47" i="37"/>
  <c r="M49" i="37"/>
  <c r="M50" i="37"/>
  <c r="K67" i="37"/>
  <c r="M48" i="37"/>
  <c r="Y32" i="37"/>
  <c r="Y30" i="37"/>
  <c r="AC67" i="37"/>
  <c r="Y38" i="37"/>
  <c r="Y36" i="37"/>
  <c r="W67" i="37"/>
  <c r="Y49" i="37"/>
  <c r="Y47" i="37"/>
  <c r="Q67" i="37"/>
  <c r="M56" i="37"/>
  <c r="M57" i="37"/>
  <c r="G30" i="37"/>
  <c r="G32" i="37"/>
  <c r="G36" i="37"/>
  <c r="G38" i="37"/>
  <c r="Y59" i="37"/>
  <c r="Y60" i="37"/>
  <c r="Y43" i="37"/>
  <c r="Y45" i="37"/>
  <c r="M44" i="37"/>
  <c r="M43" i="37"/>
  <c r="M45" i="37"/>
  <c r="M46" i="37"/>
  <c r="G43" i="37"/>
  <c r="E67" i="37"/>
  <c r="G45" i="37"/>
  <c r="G29" i="35"/>
  <c r="G28" i="35"/>
  <c r="Y32" i="35"/>
  <c r="Y30" i="35"/>
  <c r="Y64" i="35"/>
  <c r="Y63" i="35"/>
  <c r="Q67" i="35"/>
  <c r="M56" i="35"/>
  <c r="M57" i="35"/>
  <c r="G36" i="35"/>
  <c r="G38" i="35"/>
  <c r="AC67" i="35"/>
  <c r="Y43" i="35"/>
  <c r="Y45" i="35"/>
  <c r="Y48" i="35"/>
  <c r="W67" i="35"/>
  <c r="Y47" i="35"/>
  <c r="M37" i="35"/>
  <c r="M36" i="35"/>
  <c r="M38" i="35"/>
  <c r="M39" i="35"/>
  <c r="Y38" i="35"/>
  <c r="Y36" i="35"/>
  <c r="M44" i="35"/>
  <c r="M43" i="35"/>
  <c r="M45" i="35"/>
  <c r="M46" i="35"/>
  <c r="Y59" i="35"/>
  <c r="Y60" i="35"/>
  <c r="G43" i="35"/>
  <c r="E67" i="35"/>
  <c r="G45" i="35"/>
  <c r="M47" i="35"/>
  <c r="M49" i="35"/>
  <c r="M50" i="35"/>
  <c r="K67" i="35"/>
  <c r="M48" i="35"/>
  <c r="Y61" i="35"/>
  <c r="Y62" i="35"/>
  <c r="M54" i="35"/>
  <c r="M55" i="35"/>
  <c r="M32" i="35"/>
  <c r="M31" i="35"/>
  <c r="M30" i="35"/>
  <c r="M33" i="35"/>
  <c r="G30" i="35"/>
  <c r="G32" i="35"/>
  <c r="Y48" i="32"/>
  <c r="Y49" i="32"/>
  <c r="G25" i="32"/>
  <c r="G26" i="32"/>
  <c r="Y54" i="32"/>
  <c r="Y55" i="32"/>
  <c r="Y27" i="32"/>
  <c r="Y29" i="32"/>
  <c r="Y38" i="32"/>
  <c r="Y39" i="32"/>
  <c r="G33" i="32"/>
  <c r="G35" i="32"/>
  <c r="Q56" i="32"/>
  <c r="K56" i="32"/>
  <c r="Y35" i="32"/>
  <c r="Y33" i="32"/>
  <c r="Y32" i="32"/>
  <c r="Y31" i="32"/>
  <c r="Y51" i="32"/>
  <c r="Y50" i="32"/>
  <c r="Y40" i="32"/>
  <c r="Y42" i="32"/>
  <c r="Y44" i="32"/>
  <c r="W56" i="32"/>
  <c r="Y45" i="32"/>
  <c r="AB50" i="32"/>
  <c r="G31" i="32"/>
  <c r="G32" i="32"/>
  <c r="E56" i="32"/>
  <c r="Y51" i="31"/>
  <c r="Y50" i="31"/>
  <c r="E56" i="31"/>
  <c r="Y32" i="31"/>
  <c r="Y31" i="31"/>
  <c r="Y49" i="31"/>
  <c r="Y48" i="31"/>
  <c r="K56" i="31"/>
  <c r="Y55" i="31"/>
  <c r="Y54" i="31"/>
  <c r="Q56" i="31"/>
  <c r="Y35" i="31"/>
  <c r="Y33" i="31"/>
  <c r="W56" i="31"/>
  <c r="Y44" i="31"/>
  <c r="Y45" i="31"/>
  <c r="G26" i="31"/>
  <c r="G25" i="31"/>
  <c r="G33" i="31"/>
  <c r="G35" i="31"/>
  <c r="Y40" i="31"/>
  <c r="Y42" i="31"/>
  <c r="Y27" i="31"/>
  <c r="Y29" i="31"/>
  <c r="G31" i="31"/>
  <c r="G32" i="31"/>
  <c r="Y39" i="31"/>
  <c r="Y38" i="31"/>
  <c r="AB56" i="31" l="1"/>
  <c r="AC50" i="31"/>
  <c r="AC56" i="31" s="1"/>
  <c r="AB56" i="32"/>
  <c r="AC50" i="32"/>
  <c r="AC56" i="32" s="1"/>
  <c r="K64" i="23" l="1"/>
  <c r="L64" i="23" s="1"/>
  <c r="K86" i="23"/>
  <c r="M86" i="23" s="1"/>
  <c r="K43" i="23"/>
  <c r="L43" i="23" s="1"/>
  <c r="K44" i="23"/>
  <c r="L44" i="23" s="1"/>
  <c r="K45" i="23"/>
  <c r="L45" i="23" s="1"/>
  <c r="K46" i="23"/>
  <c r="M46" i="23" s="1"/>
  <c r="K47" i="23"/>
  <c r="L47" i="23" s="1"/>
  <c r="K48" i="23"/>
  <c r="L48" i="23" s="1"/>
  <c r="K49" i="23"/>
  <c r="M49" i="23" s="1"/>
  <c r="K50" i="23"/>
  <c r="L50" i="23" s="1"/>
  <c r="K51" i="23"/>
  <c r="L51" i="23" s="1"/>
  <c r="K52" i="23"/>
  <c r="L52" i="23" s="1"/>
  <c r="K53" i="23"/>
  <c r="L53" i="23" s="1"/>
  <c r="K54" i="23"/>
  <c r="L54" i="23" s="1"/>
  <c r="K55" i="23"/>
  <c r="M55" i="23" s="1"/>
  <c r="K56" i="23"/>
  <c r="M56" i="23" s="1"/>
  <c r="K57" i="23"/>
  <c r="M57" i="23" s="1"/>
  <c r="K58" i="23"/>
  <c r="M58" i="23" s="1"/>
  <c r="K59" i="23"/>
  <c r="L59" i="23" s="1"/>
  <c r="K60" i="23"/>
  <c r="L60" i="23" s="1"/>
  <c r="K61" i="23"/>
  <c r="L61" i="23" s="1"/>
  <c r="K62" i="23"/>
  <c r="M62" i="23" s="1"/>
  <c r="K12" i="23"/>
  <c r="L12" i="23" s="1"/>
  <c r="K13" i="23"/>
  <c r="M13" i="23" s="1"/>
  <c r="K14" i="23"/>
  <c r="L14" i="23" s="1"/>
  <c r="K15" i="23"/>
  <c r="L15" i="23" s="1"/>
  <c r="K16" i="23"/>
  <c r="L16" i="23" s="1"/>
  <c r="K17" i="23"/>
  <c r="L17" i="23" s="1"/>
  <c r="K18" i="23"/>
  <c r="L18" i="23" s="1"/>
  <c r="K19" i="23"/>
  <c r="L19" i="23" s="1"/>
  <c r="K20" i="23"/>
  <c r="L20" i="23" s="1"/>
  <c r="K21" i="23"/>
  <c r="M21" i="23" s="1"/>
  <c r="K22" i="23"/>
  <c r="L22" i="23" s="1"/>
  <c r="K23" i="23"/>
  <c r="L23" i="23" s="1"/>
  <c r="K24" i="23"/>
  <c r="L24" i="23" s="1"/>
  <c r="K25" i="23"/>
  <c r="L25" i="23" s="1"/>
  <c r="K26" i="23"/>
  <c r="L26" i="23" s="1"/>
  <c r="K27" i="23"/>
  <c r="L27" i="23" s="1"/>
  <c r="K28" i="23"/>
  <c r="L28" i="23" s="1"/>
  <c r="K29" i="23"/>
  <c r="M29" i="23" s="1"/>
  <c r="K30" i="23"/>
  <c r="M30" i="23" s="1"/>
  <c r="K31" i="23"/>
  <c r="L31" i="23" s="1"/>
  <c r="K32" i="23"/>
  <c r="M32" i="23" s="1"/>
  <c r="K33" i="23"/>
  <c r="M33" i="23" s="1"/>
  <c r="K34" i="23"/>
  <c r="L34" i="23" s="1"/>
  <c r="K35" i="23"/>
  <c r="L35" i="23" s="1"/>
  <c r="K37" i="23"/>
  <c r="L37" i="23" s="1"/>
  <c r="K40" i="23"/>
  <c r="L40" i="23" s="1"/>
  <c r="K85" i="23"/>
  <c r="M85" i="23" s="1"/>
  <c r="K63" i="23"/>
  <c r="L63" i="23" s="1"/>
  <c r="K8" i="23"/>
  <c r="L8" i="23" s="1"/>
  <c r="K42" i="23"/>
  <c r="M42" i="23" s="1"/>
  <c r="K41" i="23"/>
  <c r="M41" i="23" s="1"/>
  <c r="K39" i="23"/>
  <c r="L39" i="23" s="1"/>
  <c r="K38" i="23"/>
  <c r="L38" i="23" s="1"/>
  <c r="K36" i="23"/>
  <c r="L36" i="23" s="1"/>
  <c r="K7" i="23"/>
  <c r="L7" i="23" s="1"/>
  <c r="K9" i="23"/>
  <c r="M9" i="23" s="1"/>
  <c r="K10" i="23"/>
  <c r="L10" i="23" s="1"/>
  <c r="K11" i="23"/>
  <c r="L11" i="23" s="1"/>
  <c r="K6" i="23"/>
  <c r="M6" i="23" s="1"/>
  <c r="M64" i="23" l="1"/>
  <c r="L86" i="23"/>
  <c r="M43" i="23"/>
  <c r="L55" i="23"/>
  <c r="M48" i="23"/>
  <c r="M44" i="23"/>
  <c r="M45" i="23"/>
  <c r="M54" i="23"/>
  <c r="L58" i="23"/>
  <c r="L57" i="23"/>
  <c r="L46" i="23"/>
  <c r="L49" i="23"/>
  <c r="L56" i="23"/>
  <c r="M47" i="23"/>
  <c r="M60" i="23"/>
  <c r="M52" i="23"/>
  <c r="M51" i="23"/>
  <c r="M53" i="23"/>
  <c r="M50" i="23"/>
  <c r="M59" i="23"/>
  <c r="M19" i="23"/>
  <c r="L62" i="23"/>
  <c r="M61" i="23"/>
  <c r="L30" i="23"/>
  <c r="M22" i="23"/>
  <c r="M27" i="23"/>
  <c r="M14" i="23"/>
  <c r="L29" i="23"/>
  <c r="M25" i="23"/>
  <c r="L21" i="23"/>
  <c r="M28" i="23"/>
  <c r="M17" i="23"/>
  <c r="L13" i="23"/>
  <c r="M20" i="23"/>
  <c r="M24" i="23"/>
  <c r="M16" i="23"/>
  <c r="M26" i="23"/>
  <c r="M18" i="23"/>
  <c r="M23" i="23"/>
  <c r="M15" i="23"/>
  <c r="M12" i="23"/>
  <c r="L32" i="23"/>
  <c r="M31" i="23"/>
  <c r="L33" i="23"/>
  <c r="M34" i="23"/>
  <c r="M35" i="23"/>
  <c r="M40" i="23"/>
  <c r="M37" i="23"/>
  <c r="L85" i="23"/>
  <c r="M63" i="23"/>
  <c r="L42" i="23"/>
  <c r="L41" i="23"/>
  <c r="M39" i="23"/>
  <c r="M38" i="23"/>
  <c r="M36" i="23"/>
  <c r="M10" i="23"/>
  <c r="M8" i="23"/>
  <c r="M11" i="23"/>
  <c r="L9" i="23"/>
  <c r="M7" i="23"/>
  <c r="L6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tc={6D175226-2579-46FF-A079-65C85E9DB07D}</author>
    <author>tc={6B78B69E-D558-432B-81F5-7CCA1DFDE40F}</author>
    <author>tc={59A9D76E-4BDB-43B3-A723-04B45865C28E}</author>
    <author>tc={0231A59C-C4A9-4808-8E39-00B081C42454}</author>
  </authors>
  <commentList>
    <comment ref="I5" authorId="0" shapeId="0" xr:uid="{6D175226-2579-46FF-A079-65C85E9DB07D}">
      <text>
        <t>[Threaded comment]
Your version of Excel allows you to read this threaded comment; however, any edits to it will get removed if the file is opened in a newer version of Excel. Learn more: https://go.microsoft.com/fwlink/?linkid=870924
Comment:
    Vedasi data di maturazione del foglio di calcolo dell’incentivo applicato</t>
      </text>
    </comment>
    <comment ref="J5" authorId="1" shapeId="0" xr:uid="{6B78B69E-D558-432B-81F5-7CCA1DFDE40F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Inserire importo maturato da foglio di calcolo dell’incentivo applicato</t>
      </text>
    </comment>
    <comment ref="N5" authorId="2" shapeId="0" xr:uid="{59A9D76E-4BDB-43B3-A723-04B45865C28E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Inserire quota 20% da foglio di calcolo dell’incentivo applicato</t>
      </text>
    </comment>
    <comment ref="S5" authorId="3" shapeId="0" xr:uid="{0231A59C-C4A9-4808-8E39-00B081C42454}">
      <text>
        <t>[Threaded comment]
Your version of Excel allows you to read this threaded comment; however, any edits to it will get removed if the file is opened in a newer version of Excel. Learn more: https://go.microsoft.com/fwlink/?linkid=870924
Comment:
    Se si utilizza altrimenti lasciare vuoto</t>
      </text>
    </comment>
  </commentList>
</comments>
</file>

<file path=xl/sharedStrings.xml><?xml version="1.0" encoding="utf-8"?>
<sst xmlns="http://schemas.openxmlformats.org/spreadsheetml/2006/main" count="1005" uniqueCount="166">
  <si>
    <r>
      <t xml:space="preserve">RENDICONTAZIONE
 incentivi di cui all'art. 45 del D.lgs. 36/2023 ai sensi delle delibere di Giunta Provinciale n. 427 del 04.06.2024 e n. 554 del 02.07.2024 nonchè del contratto collettivo di comparto dd. 24.07.2025 
</t>
    </r>
    <r>
      <rPr>
        <b/>
        <sz val="18"/>
        <color rgb="FF00B050"/>
        <rFont val="Calibri"/>
        <family val="2"/>
        <scheme val="minor"/>
      </rPr>
      <t>PERIODO DAL 06.06.2024 AL 31.12.2024
PERIODO DAL 01.01.2025 AL 31.12.2025</t>
    </r>
  </si>
  <si>
    <t xml:space="preserve">Incentivo al personale 80% </t>
  </si>
  <si>
    <t>Tabella
SAP</t>
  </si>
  <si>
    <t>PB</t>
  </si>
  <si>
    <t>NUMERO MATRICOLA</t>
  </si>
  <si>
    <t>NOME</t>
  </si>
  <si>
    <t>COGNOME</t>
  </si>
  <si>
    <t xml:space="preserve">CODICE OPERA / CODICI INTERNI  </t>
  </si>
  <si>
    <t>Foglio di calcolo dell’incentivo applicato</t>
  </si>
  <si>
    <t>FASE 
da rendicontare</t>
  </si>
  <si>
    <t>Attività Incentivabile</t>
  </si>
  <si>
    <t>ANNO di maturazione</t>
  </si>
  <si>
    <t>TOTALE INCENTIVO  
da tabella incentivi applicata</t>
  </si>
  <si>
    <t>INCENTIVO  LORDO DIPENDENTE</t>
  </si>
  <si>
    <t>ONERI PAB</t>
  </si>
  <si>
    <t>IRAP</t>
  </si>
  <si>
    <t>Quota 20%</t>
  </si>
  <si>
    <t>NUMERO DECRETO IMPEGNO</t>
  </si>
  <si>
    <t>POSIZIONE IMPEGNO</t>
  </si>
  <si>
    <t>CIG</t>
  </si>
  <si>
    <t>CUP</t>
  </si>
  <si>
    <t>WBS</t>
  </si>
  <si>
    <t>12345</t>
  </si>
  <si>
    <t>Mario</t>
  </si>
  <si>
    <t>Rossi</t>
  </si>
  <si>
    <t>D24..R24..D25..R25..</t>
  </si>
  <si>
    <t>002</t>
  </si>
  <si>
    <t xml:space="preserve">Max </t>
  </si>
  <si>
    <t>Mustermann</t>
  </si>
  <si>
    <t>QUOTA 20% a singolo impegno</t>
  </si>
  <si>
    <t>La direttrice/il direttore dell’Ufficio</t>
  </si>
  <si>
    <t>per l'accertamento dei presupposti per la nomina del DEC, per l'applicazione della corretta tipologia di tabella di calcolo degli incentivi , per la presenza delle nomine necessarie, nonché per il regolare ed effettivo espletamento delle specifiche funzioni svolte dai destinatari dell’incentivo</t>
  </si>
  <si>
    <t>_______________________________</t>
  </si>
  <si>
    <t xml:space="preserve">La direttrice/il direttore della Ripartizione </t>
  </si>
  <si>
    <t>per la verifica che le attività coperte dagli incentivi appalti non siano già state retribuite con l’indennità libero professionale o con altri emolumenti previsti in qualsiasi forma dai contratti collettivi provinciali per lo stesso personale e per le medesime attività</t>
  </si>
  <si>
    <t>codice attività</t>
  </si>
  <si>
    <t xml:space="preserve">attività incentivabili </t>
  </si>
  <si>
    <t>1.0 Responsabile della programmazione della spesa</t>
  </si>
  <si>
    <t>Responsabile della programmazione della spesa</t>
  </si>
  <si>
    <t>2.0 Responsabile unico del progetto</t>
  </si>
  <si>
    <t>Responsabile unico del progetto</t>
  </si>
  <si>
    <t xml:space="preserve">3.0 Responsabile di procedimento per le fasi di programmazione, progettazione, affidamento, ed esecuzione </t>
  </si>
  <si>
    <t xml:space="preserve">Responsabile di procedimento per le fasi di programmazione, progettazione, affidamento, ed esecuzione </t>
  </si>
  <si>
    <t xml:space="preserve">3.1 Responsabile di procedimento per le fasi di programmazione, progettazione ed esecuzione </t>
  </si>
  <si>
    <t xml:space="preserve">Responsabile di procedimento per le fasi di programmazione, progettazione ed esecuzione </t>
  </si>
  <si>
    <t>3.2 Responsabile di procedimento per le fasi di affidamento</t>
  </si>
  <si>
    <t>Responsabile di procedimento per le fasi di affidamento</t>
  </si>
  <si>
    <t>4.0 Addetti alla gestione tecnico/amministrativa dell’intervento a supporto del Responsabile unico del progetto/Responsabile di fase</t>
  </si>
  <si>
    <t>Addetti alla gestione tecnico/amministrativa dell’intervento a supporto del Responsabile unico del progetto/Responsabile di fase</t>
  </si>
  <si>
    <t>4.1 Addetti alla gestione tecnica (TU) dell’intervento a supporto del Responsabile unico del progetto/Responsabile di fase</t>
  </si>
  <si>
    <t>Addetti alla gestione tecnica (TU) dell’intervento a supporto del Responsabile unico del progetto/Responsabile di fase</t>
  </si>
  <si>
    <t>4.1.1</t>
  </si>
  <si>
    <t>specificare attività</t>
  </si>
  <si>
    <t>4.1.2</t>
  </si>
  <si>
    <t>….</t>
  </si>
  <si>
    <t>4.1.3</t>
  </si>
  <si>
    <t>4.2 Addetti alla gestione amministrativa dell’intervento a supporto del Responsabile unico del progetto/Responsabile di fase</t>
  </si>
  <si>
    <t>Addetti alla gestione amministrativa dell’intervento a supporto del Responsabile unico del progetto/Responsabile di fase</t>
  </si>
  <si>
    <t>4.2.1</t>
  </si>
  <si>
    <t>4.2.2</t>
  </si>
  <si>
    <t>4.2.3</t>
  </si>
  <si>
    <t>5.0 Redazione del documento  di fattibilita' delle alternative progettuali</t>
  </si>
  <si>
    <t>Redazione del documento  di fattibilita' delle alternative progettuali</t>
  </si>
  <si>
    <t>6.0 Redazione del progetto di fattibilita' tecnica  ed economica</t>
  </si>
  <si>
    <t>Redazione del progetto di fattibilita' tecnica  ed economica</t>
  </si>
  <si>
    <t>7.0 Redazione del progetto esecutivo</t>
  </si>
  <si>
    <t>Redazione del progetto esecutivo</t>
  </si>
  <si>
    <t>8.0 Coordinamento della sicurezza in fase di progettazione</t>
  </si>
  <si>
    <t>Coordinamento della sicurezza in fase di progettazione</t>
  </si>
  <si>
    <t>9.0 Verifica del progetto</t>
  </si>
  <si>
    <t>Verifica del progetto</t>
  </si>
  <si>
    <t>10.0 Predispos. doc. inerenti alla prog. del S/F (relazione tecnico-illustrativa, calcolo della spesa per l'acquis. del bene o del servizio con indicaz. degli oneri della sicur. non soggetti al ribasso,ecc.)</t>
  </si>
  <si>
    <t>Predispos. doc. inerenti alla prog. del S/F (relazione tecnico-illustrativa, calcolo della spesa per l'acquis. del bene o del servizio con indicaz. degli oneri della sicur. non soggetti al ribasso,ecc.)</t>
  </si>
  <si>
    <t>11.0 Predisposizione dei documenti di gara (bando, disciplinare di gara, modulistica per la procedura)</t>
  </si>
  <si>
    <t>Predisposizione dei documenti di gara (bando, disciplinare di gara, modulistica per la procedura)</t>
  </si>
  <si>
    <t>12.0 Direzione dei lavori</t>
  </si>
  <si>
    <t>Direzione dei lavori</t>
  </si>
  <si>
    <t>13.0 Direzione dell'esecuzione</t>
  </si>
  <si>
    <t>Direzione dell'esecuzione</t>
  </si>
  <si>
    <t>14.0 Collaborazione all'attivita' di direzione dell'esecuzione</t>
  </si>
  <si>
    <t>Collaborazione all'attivita' di direzione dell'esecuzione</t>
  </si>
  <si>
    <t>14.0.1</t>
  </si>
  <si>
    <t>14.0.2</t>
  </si>
  <si>
    <t>15.0 Ufficio di direzione dei lavori (direttore/i operativo/i, ispettore/i di cantiere)</t>
  </si>
  <si>
    <t>Ufficio di direzione dei lavori (direttore/i operativo/i, ispettore/i di cantiere)</t>
  </si>
  <si>
    <t>16.0 Coordinamento della sicurezza in fase di esecuzione</t>
  </si>
  <si>
    <t>Coordinamento della sicurezza in fase di esecuzione</t>
  </si>
  <si>
    <t>17.0 Verifica della conformita'/certificzione regolare esecuzione</t>
  </si>
  <si>
    <t>Verifica della conformita'/certificzione regolare esecuzione</t>
  </si>
  <si>
    <t>18.0 Collaudo tecnico-amministrativo</t>
  </si>
  <si>
    <t>Collaudo tecnico-amministrativo</t>
  </si>
  <si>
    <t>19.0 Collaudo statico (eventuale)</t>
  </si>
  <si>
    <t>Collaudo statico (eventuale)</t>
  </si>
  <si>
    <t xml:space="preserve">Tabella incentivi di cui all'art. 45 del D.lgs. 36/2023 
ai sensi delle delibere di Giunta Provinciale n. 427 del 04.06.2024 e n. 554 del 02.07.2024 nonchè del contratto collettivo di comparto dd. 24.07.2025 </t>
  </si>
  <si>
    <t>Codice e denominazione gara</t>
  </si>
  <si>
    <t>N. Decreto Prenotazione /
 N. Decreto Impegno di spesa</t>
  </si>
  <si>
    <t>RUP</t>
  </si>
  <si>
    <t xml:space="preserve">Servizi e Forniture sotto 140.000,000 € </t>
  </si>
  <si>
    <t>Importo a base d'asta S/F :</t>
  </si>
  <si>
    <t>Classi di importo dei S/F</t>
  </si>
  <si>
    <t>Percentuale da applicare</t>
  </si>
  <si>
    <t>Suddivisione importo</t>
  </si>
  <si>
    <t>Incentivo Totale</t>
  </si>
  <si>
    <t>Fino a 5.000.000,00 €</t>
  </si>
  <si>
    <t>Oltre 5.000.000,00 €</t>
  </si>
  <si>
    <t>Totale importo</t>
  </si>
  <si>
    <t>80% per incentivo al personale</t>
  </si>
  <si>
    <t>20% per inform./formaz.</t>
  </si>
  <si>
    <t>FUNZIONE AFFIDATA</t>
  </si>
  <si>
    <t>Fase di programmazione</t>
  </si>
  <si>
    <t>Fase di progettazione</t>
  </si>
  <si>
    <t>Fase di affidamento</t>
  </si>
  <si>
    <t>Fase di esecuzione</t>
  </si>
  <si>
    <t xml:space="preserve">Totale </t>
  </si>
  <si>
    <t>Quota</t>
  </si>
  <si>
    <t>Importo totale</t>
  </si>
  <si>
    <t>Fasi e quote</t>
  </si>
  <si>
    <t>Importi parziali</t>
  </si>
  <si>
    <t>Data maturaz. incentivo</t>
  </si>
  <si>
    <t>Collaboratrice/
Collaboratore</t>
  </si>
  <si>
    <t>Prenot. spesa 75%</t>
  </si>
  <si>
    <t>Reg. esec. (consunt.)  25%</t>
  </si>
  <si>
    <t>Decisione a contrarre</t>
  </si>
  <si>
    <t>Stipula del contratto 100%</t>
  </si>
  <si>
    <t xml:space="preserve">In prop. alle liquidaz. 95% </t>
  </si>
  <si>
    <t>Certificato regolare esecuzione 5%</t>
  </si>
  <si>
    <t>Amministrativo</t>
  </si>
  <si>
    <t>Cert. regol. esecuz. 5%</t>
  </si>
  <si>
    <t xml:space="preserve"> </t>
  </si>
  <si>
    <t>Servizi e Forniture  sopra 140.000,000 € e sotto Soglia UE</t>
  </si>
  <si>
    <t>Servizi e Forniture  sopra Soglia UE e sotto 5 Mln€</t>
  </si>
  <si>
    <t>Servizi e Forniture sopra 5 Mln€</t>
  </si>
  <si>
    <t>Lavori sopra 150.000,00€ e sotto 1Mln€</t>
  </si>
  <si>
    <t>Importo a base d'asta Lavori:</t>
  </si>
  <si>
    <t>Classi di importo dei  lavori</t>
  </si>
  <si>
    <t>Fino a 1.000.000,00 €</t>
  </si>
  <si>
    <r>
      <t>Oltre 1.000.000€ e fino a 5.5</t>
    </r>
    <r>
      <rPr>
        <b/>
        <sz val="11"/>
        <color rgb="FF00B050"/>
        <rFont val="Calibri"/>
        <family val="2"/>
      </rPr>
      <t>3</t>
    </r>
    <r>
      <rPr>
        <b/>
        <sz val="11"/>
        <color theme="1"/>
        <rFont val="Calibri"/>
        <family val="2"/>
      </rPr>
      <t>8.000€</t>
    </r>
  </si>
  <si>
    <r>
      <t>Oltre 5.5</t>
    </r>
    <r>
      <rPr>
        <b/>
        <sz val="11"/>
        <color rgb="FF00B050"/>
        <rFont val="Calibri"/>
        <family val="2"/>
      </rPr>
      <t>3</t>
    </r>
    <r>
      <rPr>
        <b/>
        <sz val="11"/>
        <color theme="1"/>
        <rFont val="Calibri"/>
        <family val="2"/>
      </rPr>
      <t>8.000€  e fino a 10.000.000€</t>
    </r>
  </si>
  <si>
    <t>Oltre 10.000.000€  e fino a 25.000.000€</t>
  </si>
  <si>
    <t>Oltre  25.000.000€</t>
  </si>
  <si>
    <t>*APPROVAZIONE</t>
  </si>
  <si>
    <t>LAVORI - Inferiori a  1 Mln€ e superiori a 150.000,00€  Attivitá da incentivare DL-verifiche-collaudi</t>
  </si>
  <si>
    <t>*Alternative progett. 5%</t>
  </si>
  <si>
    <t>Andamento proporz. ai SAL fino al 95%</t>
  </si>
  <si>
    <t>*Progetto fattib. T.E. 40%</t>
  </si>
  <si>
    <t>*Conform. urban. 30%</t>
  </si>
  <si>
    <t>Collaudo definitivo 5%</t>
  </si>
  <si>
    <t>*Esecutivo 25%</t>
  </si>
  <si>
    <t>Approvazione</t>
  </si>
  <si>
    <t>*Fattibilita' 10%</t>
  </si>
  <si>
    <t>*Esecutivo 90%</t>
  </si>
  <si>
    <t>Approvazione collaudo</t>
  </si>
  <si>
    <t>Lavori sopra 1 Mln € e sotto Soglia UE</t>
  </si>
  <si>
    <t>LAVORI - Sottosoglia UE/superiori a 1 Mln€ - Attivitá da incentivare RUP-RP-verifica-collaudi</t>
  </si>
  <si>
    <t>Andamento proporz. ai Sal fino al 95%</t>
  </si>
  <si>
    <t>Lavori sopra  Soglia UE</t>
  </si>
  <si>
    <t>LAVORI - Sopra Soglia UE - Attivitá da incentivare RUP-RP-verifica-collaudi</t>
  </si>
  <si>
    <t>tutte le fasi</t>
  </si>
  <si>
    <t>Auftragstyp</t>
  </si>
  <si>
    <t>S-F&lt;140.000€</t>
  </si>
  <si>
    <t>S-F&gt;140.000€&lt;Soglia UE</t>
  </si>
  <si>
    <t xml:space="preserve">S-F&gt;Soglia UE&lt;5 Mln€ </t>
  </si>
  <si>
    <t xml:space="preserve">S-F&gt; 5 Mln€  </t>
  </si>
  <si>
    <t>Lavori &lt; 1 Mln€</t>
  </si>
  <si>
    <t>Lavori&gt;1 Mln€&lt;Soglia UE</t>
  </si>
  <si>
    <t>Lavori &gt; Soglia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</si>
</sst>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&quot;;&quot;-&quot;* #,##0.00&quot; &quot;;&quot; &quot;* &quot;-&quot;#&quot; &quot;;&quot; &quot;@&quot; &quot;"/>
    <numFmt numFmtId="165" formatCode="#,##0.00\ &quot;€&quot;"/>
    <numFmt numFmtId="166" formatCode="0.0%"/>
  </numFmts>
  <fonts count="3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8"/>
      <color rgb="FF00B05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i/>
      <sz val="9"/>
      <color rgb="FF000000"/>
      <name val="Arial"/>
      <family val="2"/>
    </font>
    <font>
      <b/>
      <sz val="11"/>
      <color rgb="FF00B050"/>
      <name val="Calibri"/>
      <family val="2"/>
    </font>
    <font>
      <sz val="12"/>
      <color theme="1"/>
      <name val="Calibri"/>
      <family val="2"/>
      <scheme val="minor"/>
    </font>
    <font>
      <sz val="11"/>
      <color rgb="FF7030A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6337778862885"/>
        <bgColor rgb="FFFFFF00"/>
      </patternFill>
    </fill>
    <fill>
      <patternFill patternType="solid">
        <fgColor theme="0" tint="-0.14996795556505021"/>
        <bgColor rgb="FFFFD966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7" tint="0.59996337778862885"/>
        <bgColor rgb="FFFFE69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FF"/>
        <bgColor rgb="FFFFFF00"/>
      </patternFill>
    </fill>
    <fill>
      <patternFill patternType="solid">
        <fgColor rgb="FF00FFFF"/>
        <bgColor indexed="64"/>
      </patternFill>
    </fill>
    <fill>
      <patternFill patternType="solid">
        <fgColor theme="2" tint="-9.9948118533890809E-2"/>
        <bgColor rgb="FFD9D9D9"/>
      </patternFill>
    </fill>
    <fill>
      <patternFill patternType="solid">
        <fgColor theme="2" tint="-9.9948118533890809E-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theme="4" tint="0.39997558519241921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51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7" fillId="0" borderId="0" xfId="0" applyFont="1" applyProtection="1">
      <protection locked="0"/>
    </xf>
    <xf numFmtId="0" fontId="0" fillId="4" borderId="0" xfId="0" applyFill="1"/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49" fontId="10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7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right"/>
    </xf>
    <xf numFmtId="49" fontId="7" fillId="0" borderId="0" xfId="0" applyNumberFormat="1" applyFont="1" applyProtection="1">
      <protection locked="0"/>
    </xf>
    <xf numFmtId="0" fontId="5" fillId="5" borderId="0" xfId="0" applyFont="1" applyFill="1" applyAlignment="1">
      <alignment vertical="center" wrapText="1"/>
    </xf>
    <xf numFmtId="0" fontId="0" fillId="6" borderId="0" xfId="0" applyFill="1" applyAlignment="1">
      <alignment horizontal="center" vertical="center" wrapText="1"/>
    </xf>
    <xf numFmtId="0" fontId="6" fillId="0" borderId="0" xfId="0" applyFont="1" applyProtection="1">
      <protection locked="0"/>
    </xf>
    <xf numFmtId="0" fontId="14" fillId="0" borderId="0" xfId="0" applyFont="1" applyProtection="1">
      <protection locked="0"/>
    </xf>
    <xf numFmtId="165" fontId="14" fillId="6" borderId="0" xfId="0" applyNumberFormat="1" applyFont="1" applyFill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0" fontId="15" fillId="0" borderId="0" xfId="0" applyFont="1"/>
    <xf numFmtId="165" fontId="0" fillId="0" borderId="0" xfId="0" applyNumberFormat="1" applyAlignment="1">
      <alignment horizont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165" fontId="11" fillId="6" borderId="0" xfId="0" applyNumberFormat="1" applyFont="1" applyFill="1" applyProtection="1">
      <protection locked="0"/>
    </xf>
    <xf numFmtId="165" fontId="0" fillId="3" borderId="0" xfId="0" applyNumberFormat="1" applyFill="1" applyAlignment="1">
      <alignment horizontal="center"/>
    </xf>
    <xf numFmtId="49" fontId="6" fillId="0" borderId="0" xfId="0" applyNumberFormat="1" applyFont="1" applyProtection="1">
      <protection locked="0"/>
    </xf>
    <xf numFmtId="165" fontId="6" fillId="0" borderId="0" xfId="0" applyNumberFormat="1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16" fillId="0" borderId="0" xfId="0" applyFont="1"/>
    <xf numFmtId="165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0" fontId="16" fillId="0" borderId="3" xfId="0" applyNumberFormat="1" applyFont="1" applyBorder="1" applyAlignment="1">
      <alignment horizontal="center" vertical="center"/>
    </xf>
    <xf numFmtId="164" fontId="18" fillId="0" borderId="0" xfId="1" applyNumberFormat="1" applyFont="1" applyAlignment="1">
      <alignment horizontal="center" vertical="center"/>
    </xf>
    <xf numFmtId="10" fontId="18" fillId="0" borderId="3" xfId="1" applyNumberFormat="1" applyFont="1" applyBorder="1" applyAlignment="1">
      <alignment horizontal="center" vertical="center"/>
    </xf>
    <xf numFmtId="165" fontId="19" fillId="11" borderId="3" xfId="1" applyNumberFormat="1" applyFont="1" applyFill="1" applyBorder="1" applyAlignment="1">
      <alignment horizontal="center" vertical="center"/>
    </xf>
    <xf numFmtId="10" fontId="19" fillId="0" borderId="3" xfId="1" applyNumberFormat="1" applyFont="1" applyBorder="1" applyAlignment="1">
      <alignment horizontal="center" vertical="center"/>
    </xf>
    <xf numFmtId="165" fontId="18" fillId="0" borderId="0" xfId="1" applyNumberFormat="1" applyFont="1" applyAlignment="1">
      <alignment horizontal="center" vertical="center"/>
    </xf>
    <xf numFmtId="165" fontId="18" fillId="0" borderId="3" xfId="1" applyNumberFormat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6" fillId="0" borderId="3" xfId="0" applyFont="1" applyBorder="1" applyAlignment="1">
      <alignment horizontal="center" vertical="center" wrapText="1"/>
    </xf>
    <xf numFmtId="165" fontId="18" fillId="12" borderId="15" xfId="1" applyNumberFormat="1" applyFont="1" applyFill="1" applyBorder="1" applyAlignment="1">
      <alignment horizontal="center" vertical="center" wrapText="1"/>
    </xf>
    <xf numFmtId="10" fontId="18" fillId="0" borderId="15" xfId="1" applyNumberFormat="1" applyFont="1" applyBorder="1" applyAlignment="1">
      <alignment horizontal="center" vertical="center" wrapText="1"/>
    </xf>
    <xf numFmtId="165" fontId="18" fillId="0" borderId="15" xfId="1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65" fontId="16" fillId="0" borderId="16" xfId="0" applyNumberFormat="1" applyFont="1" applyBorder="1" applyAlignment="1">
      <alignment horizontal="center" vertical="center" wrapText="1"/>
    </xf>
    <xf numFmtId="10" fontId="16" fillId="0" borderId="1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5" fontId="16" fillId="0" borderId="15" xfId="0" applyNumberFormat="1" applyFont="1" applyBorder="1" applyAlignment="1">
      <alignment horizontal="center" vertical="center" wrapText="1"/>
    </xf>
    <xf numFmtId="165" fontId="18" fillId="12" borderId="3" xfId="1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165" fontId="18" fillId="0" borderId="3" xfId="1" applyNumberFormat="1" applyFont="1" applyBorder="1" applyAlignment="1">
      <alignment horizontal="center" vertical="center" wrapText="1"/>
    </xf>
    <xf numFmtId="10" fontId="18" fillId="0" borderId="3" xfId="1" applyNumberFormat="1" applyFont="1" applyBorder="1" applyAlignment="1">
      <alignment horizontal="center" vertical="center" wrapText="1"/>
    </xf>
    <xf numFmtId="165" fontId="18" fillId="0" borderId="16" xfId="1" applyNumberFormat="1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66" fontId="18" fillId="0" borderId="3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164" fontId="18" fillId="0" borderId="0" xfId="1" applyNumberFormat="1" applyFont="1"/>
    <xf numFmtId="9" fontId="18" fillId="0" borderId="0" xfId="1" applyNumberFormat="1" applyFont="1"/>
    <xf numFmtId="0" fontId="19" fillId="0" borderId="0" xfId="1" applyFont="1"/>
    <xf numFmtId="165" fontId="18" fillId="0" borderId="4" xfId="1" applyNumberFormat="1" applyFont="1" applyBorder="1" applyAlignment="1">
      <alignment horizontal="center" vertical="center"/>
    </xf>
    <xf numFmtId="165" fontId="18" fillId="0" borderId="4" xfId="1" applyNumberFormat="1" applyFont="1" applyBorder="1"/>
    <xf numFmtId="165" fontId="18" fillId="18" borderId="4" xfId="1" applyNumberFormat="1" applyFont="1" applyFill="1" applyBorder="1" applyAlignment="1">
      <alignment horizontal="center" vertical="center"/>
    </xf>
    <xf numFmtId="165" fontId="18" fillId="9" borderId="4" xfId="1" applyNumberFormat="1" applyFont="1" applyFill="1" applyBorder="1"/>
    <xf numFmtId="165" fontId="18" fillId="19" borderId="4" xfId="1" applyNumberFormat="1" applyFont="1" applyFill="1" applyBorder="1"/>
    <xf numFmtId="0" fontId="19" fillId="0" borderId="3" xfId="1" applyFont="1" applyBorder="1"/>
    <xf numFmtId="165" fontId="16" fillId="0" borderId="4" xfId="0" applyNumberFormat="1" applyFont="1" applyBorder="1" applyAlignment="1">
      <alignment horizontal="center" vertical="center"/>
    </xf>
    <xf numFmtId="10" fontId="19" fillId="0" borderId="3" xfId="1" applyNumberFormat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26" fillId="2" borderId="3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5" fontId="0" fillId="0" borderId="16" xfId="0" applyNumberFormat="1" applyBorder="1" applyAlignment="1">
      <alignment horizontal="center" vertical="center" wrapText="1"/>
    </xf>
    <xf numFmtId="0" fontId="27" fillId="0" borderId="0" xfId="1" applyFont="1" applyAlignment="1">
      <alignment horizontal="left" vertical="center"/>
    </xf>
    <xf numFmtId="165" fontId="18" fillId="0" borderId="14" xfId="1" applyNumberFormat="1" applyFont="1" applyBorder="1" applyAlignment="1">
      <alignment horizontal="center" vertical="center"/>
    </xf>
    <xf numFmtId="10" fontId="16" fillId="0" borderId="14" xfId="0" applyNumberFormat="1" applyFont="1" applyBorder="1" applyAlignment="1">
      <alignment horizontal="center" vertical="center"/>
    </xf>
    <xf numFmtId="165" fontId="16" fillId="23" borderId="16" xfId="0" applyNumberFormat="1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 vertical="center" wrapText="1"/>
    </xf>
    <xf numFmtId="165" fontId="18" fillId="0" borderId="15" xfId="1" applyNumberFormat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4" xfId="1" applyNumberFormat="1" applyFont="1" applyBorder="1" applyAlignment="1">
      <alignment horizontal="center" vertical="center"/>
    </xf>
    <xf numFmtId="165" fontId="19" fillId="0" borderId="4" xfId="1" applyNumberFormat="1" applyFont="1" applyBorder="1"/>
    <xf numFmtId="165" fontId="19" fillId="0" borderId="3" xfId="1" applyNumberFormat="1" applyFont="1" applyBorder="1" applyAlignment="1">
      <alignment horizontal="center" vertical="center"/>
    </xf>
    <xf numFmtId="165" fontId="19" fillId="0" borderId="4" xfId="0" applyNumberFormat="1" applyFont="1" applyBorder="1" applyAlignment="1">
      <alignment horizontal="center" vertical="center"/>
    </xf>
    <xf numFmtId="0" fontId="19" fillId="0" borderId="0" xfId="0" applyFont="1"/>
    <xf numFmtId="0" fontId="26" fillId="2" borderId="33" xfId="1" applyFont="1" applyFill="1" applyBorder="1" applyAlignment="1">
      <alignment horizontal="center" vertical="center" wrapText="1"/>
    </xf>
    <xf numFmtId="165" fontId="18" fillId="20" borderId="3" xfId="2" applyNumberFormat="1" applyFont="1" applyFill="1" applyBorder="1" applyAlignment="1" applyProtection="1">
      <alignment horizontal="center" vertical="center"/>
      <protection locked="0"/>
    </xf>
    <xf numFmtId="165" fontId="19" fillId="20" borderId="3" xfId="2" applyNumberFormat="1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14" fontId="18" fillId="0" borderId="3" xfId="1" applyNumberFormat="1" applyFont="1" applyBorder="1" applyAlignment="1" applyProtection="1">
      <alignment horizontal="center" vertical="center" wrapText="1"/>
      <protection locked="0"/>
    </xf>
    <xf numFmtId="14" fontId="18" fillId="10" borderId="15" xfId="1" applyNumberFormat="1" applyFont="1" applyFill="1" applyBorder="1" applyAlignment="1" applyProtection="1">
      <alignment horizontal="center" vertical="center" wrapText="1"/>
      <protection locked="0"/>
    </xf>
    <xf numFmtId="14" fontId="16" fillId="0" borderId="3" xfId="0" applyNumberFormat="1" applyFont="1" applyBorder="1" applyAlignment="1" applyProtection="1">
      <alignment horizontal="center" vertical="center" wrapText="1"/>
      <protection locked="0"/>
    </xf>
    <xf numFmtId="14" fontId="16" fillId="10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16" xfId="0" applyNumberFormat="1" applyBorder="1" applyAlignment="1" applyProtection="1">
      <alignment horizontal="center" vertical="center" wrapText="1"/>
      <protection locked="0"/>
    </xf>
    <xf numFmtId="14" fontId="0" fillId="10" borderId="16" xfId="0" applyNumberFormat="1" applyFill="1" applyBorder="1" applyAlignment="1" applyProtection="1">
      <alignment horizontal="center" vertical="center" wrapText="1"/>
      <protection locked="0"/>
    </xf>
    <xf numFmtId="14" fontId="0" fillId="10" borderId="14" xfId="0" applyNumberFormat="1" applyFill="1" applyBorder="1" applyAlignment="1" applyProtection="1">
      <alignment horizontal="center" vertical="center" wrapText="1"/>
      <protection locked="0"/>
    </xf>
    <xf numFmtId="14" fontId="18" fillId="0" borderId="3" xfId="1" applyNumberFormat="1" applyFont="1" applyBorder="1" applyAlignment="1" applyProtection="1">
      <alignment horizontal="center" vertical="center"/>
      <protection locked="0"/>
    </xf>
    <xf numFmtId="14" fontId="18" fillId="10" borderId="15" xfId="1" applyNumberFormat="1" applyFont="1" applyFill="1" applyBorder="1" applyAlignment="1" applyProtection="1">
      <alignment horizontal="center" vertical="center"/>
      <protection locked="0"/>
    </xf>
    <xf numFmtId="14" fontId="18" fillId="10" borderId="14" xfId="1" applyNumberFormat="1" applyFont="1" applyFill="1" applyBorder="1" applyAlignment="1" applyProtection="1">
      <alignment horizontal="center" vertical="center"/>
      <protection locked="0"/>
    </xf>
    <xf numFmtId="14" fontId="18" fillId="10" borderId="16" xfId="1" applyNumberFormat="1" applyFont="1" applyFill="1" applyBorder="1" applyAlignment="1" applyProtection="1">
      <alignment horizontal="center" vertical="center" wrapText="1"/>
      <protection locked="0"/>
    </xf>
    <xf numFmtId="14" fontId="18" fillId="10" borderId="3" xfId="1" applyNumberFormat="1" applyFont="1" applyFill="1" applyBorder="1" applyAlignment="1" applyProtection="1">
      <alignment horizontal="center" vertical="center"/>
      <protection locked="0"/>
    </xf>
    <xf numFmtId="14" fontId="16" fillId="0" borderId="16" xfId="0" applyNumberFormat="1" applyFont="1" applyBorder="1" applyAlignment="1" applyProtection="1">
      <alignment horizontal="center" vertical="center" wrapText="1"/>
      <protection locked="0"/>
    </xf>
    <xf numFmtId="14" fontId="16" fillId="10" borderId="16" xfId="0" applyNumberFormat="1" applyFont="1" applyFill="1" applyBorder="1" applyAlignment="1" applyProtection="1">
      <alignment horizontal="center" vertical="center" wrapText="1"/>
      <protection locked="0"/>
    </xf>
    <xf numFmtId="14" fontId="16" fillId="10" borderId="1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165" fontId="18" fillId="0" borderId="3" xfId="1" applyNumberFormat="1" applyFont="1" applyBorder="1" applyAlignment="1" applyProtection="1">
      <alignment horizontal="center" vertical="center"/>
      <protection locked="0"/>
    </xf>
    <xf numFmtId="14" fontId="16" fillId="0" borderId="3" xfId="0" applyNumberFormat="1" applyFont="1" applyBorder="1" applyAlignment="1" applyProtection="1">
      <alignment horizontal="center" vertical="center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5" fontId="18" fillId="10" borderId="15" xfId="1" applyNumberFormat="1" applyFont="1" applyFill="1" applyBorder="1" applyAlignment="1" applyProtection="1">
      <alignment horizontal="center" vertical="center" wrapText="1"/>
      <protection locked="0"/>
    </xf>
    <xf numFmtId="0" fontId="0" fillId="10" borderId="14" xfId="0" applyFill="1" applyBorder="1" applyAlignment="1" applyProtection="1">
      <alignment horizontal="center" vertical="center" wrapText="1"/>
      <protection locked="0"/>
    </xf>
    <xf numFmtId="10" fontId="18" fillId="10" borderId="15" xfId="1" applyNumberFormat="1" applyFont="1" applyFill="1" applyBorder="1" applyAlignment="1" applyProtection="1">
      <alignment horizontal="center" vertical="center" wrapText="1"/>
      <protection locked="0"/>
    </xf>
    <xf numFmtId="0" fontId="16" fillId="10" borderId="16" xfId="0" applyFont="1" applyFill="1" applyBorder="1" applyAlignment="1" applyProtection="1">
      <alignment horizontal="center" vertical="center" wrapText="1"/>
      <protection locked="0"/>
    </xf>
    <xf numFmtId="0" fontId="0" fillId="10" borderId="15" xfId="0" applyFill="1" applyBorder="1" applyAlignment="1" applyProtection="1">
      <alignment horizontal="center" vertical="center" wrapText="1"/>
      <protection locked="0"/>
    </xf>
    <xf numFmtId="14" fontId="18" fillId="10" borderId="3" xfId="1" applyNumberFormat="1" applyFont="1" applyFill="1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4" fontId="18" fillId="0" borderId="15" xfId="1" applyNumberFormat="1" applyFont="1" applyBorder="1" applyAlignment="1" applyProtection="1">
      <alignment horizontal="center" vertical="center"/>
      <protection locked="0"/>
    </xf>
    <xf numFmtId="14" fontId="19" fillId="0" borderId="15" xfId="1" applyNumberFormat="1" applyFont="1" applyBorder="1" applyAlignment="1" applyProtection="1">
      <alignment horizontal="center" vertical="center"/>
      <protection locked="0"/>
    </xf>
    <xf numFmtId="165" fontId="19" fillId="18" borderId="4" xfId="1" applyNumberFormat="1" applyFont="1" applyFill="1" applyBorder="1" applyAlignment="1">
      <alignment horizontal="center" vertical="center"/>
    </xf>
    <xf numFmtId="0" fontId="0" fillId="3" borderId="0" xfId="0" applyFill="1"/>
    <xf numFmtId="0" fontId="30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165" fontId="18" fillId="0" borderId="15" xfId="1" applyNumberFormat="1" applyFont="1" applyBorder="1" applyAlignment="1">
      <alignment horizontal="center" vertical="center" wrapText="1"/>
    </xf>
    <xf numFmtId="165" fontId="18" fillId="0" borderId="14" xfId="1" applyNumberFormat="1" applyFont="1" applyBorder="1" applyAlignment="1">
      <alignment horizontal="center" vertical="center" wrapText="1"/>
    </xf>
    <xf numFmtId="165" fontId="0" fillId="0" borderId="15" xfId="0" applyNumberFormat="1" applyBorder="1" applyAlignment="1">
      <alignment horizontal="center" vertical="center" wrapText="1"/>
    </xf>
    <xf numFmtId="165" fontId="0" fillId="0" borderId="14" xfId="0" applyNumberFormat="1" applyBorder="1" applyAlignment="1">
      <alignment horizontal="center" vertical="center" wrapText="1"/>
    </xf>
    <xf numFmtId="14" fontId="18" fillId="0" borderId="15" xfId="1" applyNumberFormat="1" applyFont="1" applyBorder="1" applyAlignment="1" applyProtection="1">
      <alignment horizontal="center" vertical="center" wrapText="1"/>
      <protection locked="0"/>
    </xf>
    <xf numFmtId="14" fontId="18" fillId="0" borderId="14" xfId="1" applyNumberFormat="1" applyFont="1" applyBorder="1" applyAlignment="1" applyProtection="1">
      <alignment horizontal="center" vertical="center" wrapText="1"/>
      <protection locked="0"/>
    </xf>
    <xf numFmtId="14" fontId="0" fillId="0" borderId="15" xfId="0" applyNumberFormat="1" applyBorder="1" applyAlignment="1" applyProtection="1">
      <alignment horizontal="center" vertical="center" wrapText="1"/>
      <protection locked="0"/>
    </xf>
    <xf numFmtId="14" fontId="0" fillId="0" borderId="14" xfId="0" applyNumberFormat="1" applyBorder="1" applyAlignment="1" applyProtection="1">
      <alignment horizontal="center" vertical="center" wrapText="1"/>
      <protection locked="0"/>
    </xf>
    <xf numFmtId="10" fontId="18" fillId="0" borderId="15" xfId="1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0" fontId="18" fillId="0" borderId="14" xfId="1" applyNumberFormat="1" applyFont="1" applyBorder="1" applyAlignment="1">
      <alignment horizontal="center" vertical="center" wrapText="1"/>
    </xf>
    <xf numFmtId="10" fontId="16" fillId="0" borderId="15" xfId="0" applyNumberFormat="1" applyFont="1" applyBorder="1" applyAlignment="1">
      <alignment horizontal="center" vertical="center" wrapText="1"/>
    </xf>
    <xf numFmtId="10" fontId="16" fillId="0" borderId="14" xfId="0" applyNumberFormat="1" applyFont="1" applyBorder="1" applyAlignment="1">
      <alignment horizontal="center" vertical="center" wrapText="1"/>
    </xf>
    <xf numFmtId="165" fontId="18" fillId="0" borderId="15" xfId="1" applyNumberFormat="1" applyFont="1" applyBorder="1" applyAlignment="1" applyProtection="1">
      <alignment horizontal="center" vertical="center" wrapText="1"/>
      <protection locked="0"/>
    </xf>
    <xf numFmtId="165" fontId="18" fillId="0" borderId="14" xfId="1" applyNumberFormat="1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14" fontId="16" fillId="0" borderId="15" xfId="0" applyNumberFormat="1" applyFont="1" applyBorder="1" applyAlignment="1" applyProtection="1">
      <alignment horizontal="center" vertical="center" wrapText="1"/>
      <protection locked="0"/>
    </xf>
    <xf numFmtId="165" fontId="16" fillId="0" borderId="14" xfId="0" applyNumberFormat="1" applyFont="1" applyBorder="1" applyAlignment="1">
      <alignment horizontal="center" vertical="center" wrapText="1"/>
    </xf>
    <xf numFmtId="0" fontId="17" fillId="13" borderId="3" xfId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15" xfId="0" applyFont="1" applyBorder="1" applyAlignment="1">
      <alignment horizontal="center" vertical="center" wrapText="1"/>
    </xf>
    <xf numFmtId="165" fontId="16" fillId="0" borderId="15" xfId="0" applyNumberFormat="1" applyFont="1" applyBorder="1" applyAlignment="1">
      <alignment horizontal="center" vertical="center" wrapText="1"/>
    </xf>
    <xf numFmtId="0" fontId="17" fillId="13" borderId="8" xfId="1" applyFont="1" applyFill="1" applyBorder="1" applyAlignment="1">
      <alignment horizontal="left" vertical="center" wrapText="1"/>
    </xf>
    <xf numFmtId="0" fontId="17" fillId="13" borderId="19" xfId="1" applyFont="1" applyFill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15" xfId="0" applyFont="1" applyBorder="1" applyAlignment="1">
      <alignment wrapText="1"/>
    </xf>
    <xf numFmtId="0" fontId="0" fillId="0" borderId="14" xfId="0" applyBorder="1" applyAlignment="1">
      <alignment wrapText="1"/>
    </xf>
    <xf numFmtId="0" fontId="16" fillId="0" borderId="16" xfId="0" applyFont="1" applyBorder="1" applyAlignment="1">
      <alignment horizontal="center" vertical="center" wrapText="1"/>
    </xf>
    <xf numFmtId="14" fontId="16" fillId="0" borderId="16" xfId="0" applyNumberFormat="1" applyFont="1" applyBorder="1" applyAlignment="1" applyProtection="1">
      <alignment horizontal="center" vertical="center" wrapText="1"/>
      <protection locked="0"/>
    </xf>
    <xf numFmtId="165" fontId="18" fillId="12" borderId="15" xfId="1" applyNumberFormat="1" applyFont="1" applyFill="1" applyBorder="1" applyAlignment="1">
      <alignment horizontal="center" vertical="center" wrapText="1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165" fontId="16" fillId="0" borderId="16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0" fontId="18" fillId="0" borderId="15" xfId="1" applyNumberFormat="1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14" fontId="16" fillId="0" borderId="14" xfId="0" applyNumberFormat="1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10" fontId="0" fillId="0" borderId="14" xfId="0" applyNumberFormat="1" applyBorder="1" applyAlignment="1">
      <alignment horizontal="center" vertical="center" wrapText="1"/>
    </xf>
    <xf numFmtId="165" fontId="16" fillId="14" borderId="15" xfId="0" applyNumberFormat="1" applyFont="1" applyFill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13" xfId="1" applyFont="1" applyBorder="1" applyAlignment="1">
      <alignment horizontal="left" vertical="center" wrapText="1"/>
    </xf>
    <xf numFmtId="0" fontId="24" fillId="0" borderId="19" xfId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1" fillId="13" borderId="7" xfId="1" applyFont="1" applyFill="1" applyBorder="1" applyAlignment="1">
      <alignment horizontal="left" vertical="center" wrapText="1"/>
    </xf>
    <xf numFmtId="0" fontId="21" fillId="13" borderId="5" xfId="1" applyFont="1" applyFill="1" applyBorder="1" applyAlignment="1">
      <alignment horizontal="left" vertical="center" wrapText="1"/>
    </xf>
    <xf numFmtId="0" fontId="17" fillId="15" borderId="7" xfId="1" applyFont="1" applyFill="1" applyBorder="1" applyAlignment="1">
      <alignment horizontal="left" vertical="center" wrapText="1"/>
    </xf>
    <xf numFmtId="0" fontId="17" fillId="15" borderId="5" xfId="1" applyFont="1" applyFill="1" applyBorder="1" applyAlignment="1">
      <alignment horizontal="left" vertical="center" wrapText="1"/>
    </xf>
    <xf numFmtId="0" fontId="16" fillId="0" borderId="14" xfId="0" applyFont="1" applyBorder="1" applyAlignment="1">
      <alignment wrapText="1"/>
    </xf>
    <xf numFmtId="0" fontId="24" fillId="0" borderId="8" xfId="1" applyFont="1" applyBorder="1" applyAlignment="1">
      <alignment horizontal="left" vertical="center" wrapText="1"/>
    </xf>
    <xf numFmtId="0" fontId="24" fillId="0" borderId="18" xfId="1" applyFont="1" applyBorder="1" applyAlignment="1">
      <alignment horizontal="left" vertical="center" wrapText="1"/>
    </xf>
    <xf numFmtId="0" fontId="24" fillId="0" borderId="0" xfId="1" applyFont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10" fontId="18" fillId="0" borderId="3" xfId="1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5" fontId="18" fillId="0" borderId="16" xfId="1" applyNumberFormat="1" applyFont="1" applyBorder="1" applyAlignment="1">
      <alignment horizontal="center" vertical="center" wrapText="1"/>
    </xf>
    <xf numFmtId="14" fontId="0" fillId="0" borderId="16" xfId="0" applyNumberFormat="1" applyBorder="1" applyAlignment="1" applyProtection="1">
      <alignment horizontal="center" vertical="center" wrapText="1"/>
      <protection locked="0"/>
    </xf>
    <xf numFmtId="10" fontId="18" fillId="0" borderId="16" xfId="1" applyNumberFormat="1" applyFont="1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  <protection locked="0"/>
    </xf>
    <xf numFmtId="0" fontId="22" fillId="0" borderId="18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4" fillId="0" borderId="7" xfId="1" applyFont="1" applyBorder="1" applyAlignment="1">
      <alignment horizontal="left" vertical="center" wrapText="1"/>
    </xf>
    <xf numFmtId="0" fontId="24" fillId="0" borderId="5" xfId="1" applyFont="1" applyBorder="1" applyAlignment="1">
      <alignment horizontal="left" vertical="center" wrapText="1"/>
    </xf>
    <xf numFmtId="0" fontId="17" fillId="13" borderId="13" xfId="1" applyFont="1" applyFill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165" fontId="18" fillId="0" borderId="3" xfId="1" applyNumberFormat="1" applyFont="1" applyBorder="1" applyAlignment="1">
      <alignment horizontal="center" vertical="center" wrapText="1"/>
    </xf>
    <xf numFmtId="10" fontId="18" fillId="0" borderId="3" xfId="3" applyNumberFormat="1" applyFont="1" applyFill="1" applyBorder="1" applyAlignment="1">
      <alignment horizontal="center" vertical="center" wrapText="1"/>
    </xf>
    <xf numFmtId="10" fontId="18" fillId="0" borderId="15" xfId="3" applyNumberFormat="1" applyFont="1" applyFill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9" fontId="18" fillId="0" borderId="11" xfId="1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13" borderId="18" xfId="1" applyFont="1" applyFill="1" applyBorder="1" applyAlignment="1">
      <alignment horizontal="left" vertical="center" wrapText="1"/>
    </xf>
    <xf numFmtId="0" fontId="17" fillId="13" borderId="0" xfId="1" applyFont="1" applyFill="1" applyAlignment="1">
      <alignment horizontal="left" vertical="center" wrapText="1"/>
    </xf>
    <xf numFmtId="10" fontId="16" fillId="0" borderId="11" xfId="0" applyNumberFormat="1" applyFont="1" applyBorder="1" applyAlignment="1">
      <alignment horizontal="center" vertical="center" wrapText="1"/>
    </xf>
    <xf numFmtId="10" fontId="16" fillId="0" borderId="27" xfId="0" applyNumberFormat="1" applyFont="1" applyBorder="1" applyAlignment="1">
      <alignment horizontal="center" vertical="center" wrapText="1"/>
    </xf>
    <xf numFmtId="10" fontId="16" fillId="0" borderId="10" xfId="0" applyNumberFormat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10" fontId="16" fillId="17" borderId="11" xfId="0" applyNumberFormat="1" applyFont="1" applyFill="1" applyBorder="1" applyAlignment="1">
      <alignment horizontal="center" vertical="center" wrapText="1"/>
    </xf>
    <xf numFmtId="10" fontId="16" fillId="17" borderId="27" xfId="0" applyNumberFormat="1" applyFont="1" applyFill="1" applyBorder="1" applyAlignment="1">
      <alignment horizontal="center" vertical="center" wrapText="1"/>
    </xf>
    <xf numFmtId="10" fontId="16" fillId="17" borderId="10" xfId="0" applyNumberFormat="1" applyFont="1" applyFill="1" applyBorder="1" applyAlignment="1">
      <alignment horizontal="center" vertical="center" wrapText="1"/>
    </xf>
    <xf numFmtId="10" fontId="18" fillId="16" borderId="26" xfId="1" applyNumberFormat="1" applyFont="1" applyFill="1" applyBorder="1" applyAlignment="1">
      <alignment horizontal="center" vertical="center" wrapText="1"/>
    </xf>
    <xf numFmtId="10" fontId="18" fillId="16" borderId="25" xfId="1" applyNumberFormat="1" applyFont="1" applyFill="1" applyBorder="1" applyAlignment="1">
      <alignment horizontal="center" vertical="center" wrapText="1"/>
    </xf>
    <xf numFmtId="10" fontId="18" fillId="16" borderId="24" xfId="1" applyNumberFormat="1" applyFont="1" applyFill="1" applyBorder="1" applyAlignment="1">
      <alignment horizontal="center" vertical="center" wrapText="1"/>
    </xf>
    <xf numFmtId="0" fontId="18" fillId="16" borderId="29" xfId="1" applyFont="1" applyFill="1" applyBorder="1" applyAlignment="1">
      <alignment horizontal="center" vertical="center" wrapText="1"/>
    </xf>
    <xf numFmtId="0" fontId="18" fillId="16" borderId="28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5" fillId="2" borderId="33" xfId="1" applyFont="1" applyFill="1" applyBorder="1" applyAlignment="1" applyProtection="1">
      <alignment horizontal="center" wrapText="1"/>
      <protection locked="0"/>
    </xf>
    <xf numFmtId="0" fontId="18" fillId="21" borderId="11" xfId="1" applyFont="1" applyFill="1" applyBorder="1" applyAlignment="1">
      <alignment horizontal="left" vertical="center" wrapText="1"/>
    </xf>
    <xf numFmtId="0" fontId="18" fillId="21" borderId="10" xfId="1" applyFont="1" applyFill="1" applyBorder="1" applyAlignment="1">
      <alignment horizontal="left" vertical="center" wrapText="1"/>
    </xf>
    <xf numFmtId="10" fontId="18" fillId="16" borderId="18" xfId="1" applyNumberFormat="1" applyFont="1" applyFill="1" applyBorder="1" applyAlignment="1">
      <alignment horizontal="center" vertical="center"/>
    </xf>
    <xf numFmtId="10" fontId="18" fillId="16" borderId="23" xfId="1" applyNumberFormat="1" applyFont="1" applyFill="1" applyBorder="1" applyAlignment="1">
      <alignment horizontal="center" vertical="center"/>
    </xf>
    <xf numFmtId="10" fontId="18" fillId="16" borderId="11" xfId="1" applyNumberFormat="1" applyFont="1" applyFill="1" applyBorder="1" applyAlignment="1">
      <alignment horizontal="center" vertical="center" wrapText="1"/>
    </xf>
    <xf numFmtId="10" fontId="18" fillId="16" borderId="27" xfId="1" applyNumberFormat="1" applyFont="1" applyFill="1" applyBorder="1" applyAlignment="1">
      <alignment horizontal="center" vertical="center" wrapText="1"/>
    </xf>
    <xf numFmtId="10" fontId="18" fillId="16" borderId="10" xfId="1" applyNumberFormat="1" applyFont="1" applyFill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27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9" fillId="0" borderId="11" xfId="1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8" fillId="0" borderId="32" xfId="1" applyFont="1" applyBorder="1" applyAlignment="1">
      <alignment horizontal="center" vertical="center"/>
    </xf>
    <xf numFmtId="0" fontId="18" fillId="0" borderId="31" xfId="1" applyFont="1" applyBorder="1" applyAlignment="1">
      <alignment horizontal="center" vertical="center"/>
    </xf>
    <xf numFmtId="0" fontId="25" fillId="2" borderId="38" xfId="1" applyFont="1" applyFill="1" applyBorder="1" applyAlignment="1" applyProtection="1">
      <alignment horizontal="center" wrapText="1"/>
      <protection locked="0"/>
    </xf>
    <xf numFmtId="0" fontId="25" fillId="2" borderId="39" xfId="1" applyFont="1" applyFill="1" applyBorder="1" applyAlignment="1" applyProtection="1">
      <alignment horizontal="center" wrapText="1"/>
      <protection locked="0"/>
    </xf>
    <xf numFmtId="0" fontId="0" fillId="0" borderId="39" xfId="0" applyBorder="1" applyAlignment="1" applyProtection="1">
      <alignment horizontal="center" wrapText="1"/>
      <protection locked="0"/>
    </xf>
    <xf numFmtId="0" fontId="0" fillId="0" borderId="40" xfId="0" applyBorder="1" applyAlignment="1" applyProtection="1">
      <alignment horizontal="center" wrapText="1"/>
      <protection locked="0"/>
    </xf>
    <xf numFmtId="0" fontId="20" fillId="17" borderId="11" xfId="1" applyFont="1" applyFill="1" applyBorder="1" applyAlignment="1">
      <alignment horizontal="center" vertical="center" wrapText="1"/>
    </xf>
    <xf numFmtId="0" fontId="20" fillId="17" borderId="27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5" fillId="2" borderId="38" xfId="1" applyFont="1" applyFill="1" applyBorder="1" applyAlignment="1" applyProtection="1">
      <alignment horizontal="right" wrapText="1"/>
      <protection locked="0"/>
    </xf>
    <xf numFmtId="0" fontId="25" fillId="2" borderId="39" xfId="1" applyFont="1" applyFill="1" applyBorder="1" applyAlignment="1" applyProtection="1">
      <alignment horizontal="right" wrapText="1"/>
      <protection locked="0"/>
    </xf>
    <xf numFmtId="0" fontId="0" fillId="0" borderId="39" xfId="0" applyBorder="1" applyAlignment="1" applyProtection="1">
      <alignment horizontal="right" wrapText="1"/>
      <protection locked="0"/>
    </xf>
    <xf numFmtId="0" fontId="0" fillId="0" borderId="40" xfId="0" applyBorder="1" applyAlignment="1" applyProtection="1">
      <alignment horizontal="right" wrapText="1"/>
      <protection locked="0"/>
    </xf>
    <xf numFmtId="0" fontId="18" fillId="0" borderId="9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0" fontId="18" fillId="16" borderId="41" xfId="1" applyNumberFormat="1" applyFont="1" applyFill="1" applyBorder="1" applyAlignment="1">
      <alignment horizontal="center" vertical="center" wrapText="1"/>
    </xf>
    <xf numFmtId="10" fontId="18" fillId="16" borderId="42" xfId="1" applyNumberFormat="1" applyFont="1" applyFill="1" applyBorder="1" applyAlignment="1">
      <alignment horizontal="center" vertical="center" wrapText="1"/>
    </xf>
    <xf numFmtId="10" fontId="16" fillId="17" borderId="42" xfId="0" applyNumberFormat="1" applyFont="1" applyFill="1" applyBorder="1" applyAlignment="1">
      <alignment horizontal="center" vertical="center" wrapText="1"/>
    </xf>
    <xf numFmtId="0" fontId="0" fillId="17" borderId="43" xfId="0" applyFill="1" applyBorder="1" applyAlignment="1">
      <alignment horizontal="center" vertical="center" wrapText="1"/>
    </xf>
    <xf numFmtId="10" fontId="16" fillId="17" borderId="27" xfId="0" applyNumberFormat="1" applyFont="1" applyFill="1" applyBorder="1" applyAlignment="1">
      <alignment horizontal="center" wrapText="1"/>
    </xf>
    <xf numFmtId="0" fontId="0" fillId="17" borderId="10" xfId="0" applyFill="1" applyBorder="1" applyAlignment="1">
      <alignment horizontal="center" wrapText="1"/>
    </xf>
    <xf numFmtId="0" fontId="18" fillId="0" borderId="32" xfId="1" applyFont="1" applyBorder="1" applyAlignment="1">
      <alignment horizontal="center"/>
    </xf>
    <xf numFmtId="0" fontId="18" fillId="0" borderId="31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0" fontId="18" fillId="21" borderId="26" xfId="1" applyFont="1" applyFill="1" applyBorder="1" applyAlignment="1">
      <alignment horizontal="left" vertical="center" wrapText="1"/>
    </xf>
    <xf numFmtId="0" fontId="18" fillId="21" borderId="34" xfId="1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10" fontId="18" fillId="16" borderId="45" xfId="1" applyNumberFormat="1" applyFont="1" applyFill="1" applyBorder="1" applyAlignment="1">
      <alignment horizontal="center" vertical="center"/>
    </xf>
    <xf numFmtId="10" fontId="18" fillId="16" borderId="43" xfId="1" applyNumberFormat="1" applyFont="1" applyFill="1" applyBorder="1" applyAlignment="1">
      <alignment horizontal="center" vertical="center"/>
    </xf>
    <xf numFmtId="0" fontId="0" fillId="17" borderId="10" xfId="0" applyFill="1" applyBorder="1" applyAlignment="1">
      <alignment horizontal="center" vertical="center" wrapText="1"/>
    </xf>
    <xf numFmtId="0" fontId="0" fillId="17" borderId="30" xfId="0" applyFill="1" applyBorder="1" applyAlignment="1">
      <alignment horizontal="center" vertical="center" wrapText="1"/>
    </xf>
    <xf numFmtId="0" fontId="20" fillId="17" borderId="37" xfId="1" applyFont="1" applyFill="1" applyBorder="1" applyAlignment="1">
      <alignment horizontal="center" vertical="center" wrapText="1"/>
    </xf>
    <xf numFmtId="0" fontId="20" fillId="17" borderId="44" xfId="1" applyFont="1" applyFill="1" applyBorder="1" applyAlignment="1">
      <alignment horizontal="center" vertical="center" wrapText="1"/>
    </xf>
    <xf numFmtId="0" fontId="0" fillId="17" borderId="36" xfId="0" applyFill="1" applyBorder="1" applyAlignment="1">
      <alignment horizontal="center" vertical="center" wrapText="1"/>
    </xf>
    <xf numFmtId="10" fontId="16" fillId="17" borderId="3" xfId="0" applyNumberFormat="1" applyFont="1" applyFill="1" applyBorder="1" applyAlignment="1">
      <alignment horizontal="center" vertical="center" wrapText="1"/>
    </xf>
    <xf numFmtId="10" fontId="16" fillId="17" borderId="3" xfId="0" applyNumberFormat="1" applyFont="1" applyFill="1" applyBorder="1" applyAlignment="1">
      <alignment horizontal="center" wrapText="1"/>
    </xf>
    <xf numFmtId="0" fontId="0" fillId="17" borderId="3" xfId="0" applyFill="1" applyBorder="1" applyAlignment="1">
      <alignment horizontal="center" wrapText="1"/>
    </xf>
    <xf numFmtId="0" fontId="18" fillId="0" borderId="26" xfId="1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6" fillId="14" borderId="16" xfId="0" applyFont="1" applyFill="1" applyBorder="1" applyAlignment="1">
      <alignment horizontal="center" vertical="center" wrapText="1"/>
    </xf>
    <xf numFmtId="0" fontId="0" fillId="14" borderId="16" xfId="0" applyFill="1" applyBorder="1" applyAlignment="1">
      <alignment horizontal="center" vertical="center" wrapText="1"/>
    </xf>
    <xf numFmtId="0" fontId="0" fillId="14" borderId="14" xfId="0" applyFill="1" applyBorder="1" applyAlignment="1">
      <alignment horizontal="center" vertical="center" wrapText="1"/>
    </xf>
    <xf numFmtId="0" fontId="24" fillId="0" borderId="37" xfId="1" applyFont="1" applyBorder="1" applyAlignment="1">
      <alignment horizontal="center" vertical="center" wrapText="1"/>
    </xf>
    <xf numFmtId="0" fontId="24" fillId="0" borderId="36" xfId="1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165" fontId="0" fillId="0" borderId="16" xfId="0" applyNumberFormat="1" applyBorder="1" applyAlignment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  <protection locked="0"/>
    </xf>
    <xf numFmtId="0" fontId="2" fillId="23" borderId="8" xfId="0" applyFont="1" applyFill="1" applyBorder="1" applyAlignment="1">
      <alignment horizontal="left" vertical="center" wrapText="1"/>
    </xf>
    <xf numFmtId="0" fontId="2" fillId="23" borderId="19" xfId="0" applyFont="1" applyFill="1" applyBorder="1" applyAlignment="1">
      <alignment horizontal="left" vertical="center" wrapText="1"/>
    </xf>
    <xf numFmtId="0" fontId="2" fillId="23" borderId="21" xfId="0" applyFont="1" applyFill="1" applyBorder="1" applyAlignment="1">
      <alignment horizontal="left" vertical="center" wrapText="1"/>
    </xf>
    <xf numFmtId="0" fontId="2" fillId="23" borderId="20" xfId="0" applyFont="1" applyFill="1" applyBorder="1" applyAlignment="1">
      <alignment horizontal="left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0" fontId="17" fillId="22" borderId="3" xfId="1" applyFont="1" applyFill="1" applyBorder="1" applyAlignment="1">
      <alignment horizontal="left" vertical="center" wrapText="1"/>
    </xf>
    <xf numFmtId="0" fontId="17" fillId="22" borderId="8" xfId="1" applyFont="1" applyFill="1" applyBorder="1" applyAlignment="1">
      <alignment horizontal="left" vertical="center" wrapText="1"/>
    </xf>
    <xf numFmtId="0" fontId="17" fillId="22" borderId="19" xfId="1" applyFont="1" applyFill="1" applyBorder="1" applyAlignment="1">
      <alignment horizontal="left" vertical="center" wrapText="1"/>
    </xf>
    <xf numFmtId="0" fontId="16" fillId="23" borderId="18" xfId="0" applyFont="1" applyFill="1" applyBorder="1" applyAlignment="1">
      <alignment horizontal="left" vertical="center" wrapText="1"/>
    </xf>
    <xf numFmtId="0" fontId="16" fillId="23" borderId="17" xfId="0" applyFont="1" applyFill="1" applyBorder="1" applyAlignment="1">
      <alignment horizontal="left" vertical="center" wrapText="1"/>
    </xf>
    <xf numFmtId="0" fontId="0" fillId="23" borderId="19" xfId="0" applyFill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7" fillId="22" borderId="21" xfId="1" applyFont="1" applyFill="1" applyBorder="1" applyAlignment="1">
      <alignment horizontal="left" vertical="center" wrapText="1"/>
    </xf>
    <xf numFmtId="0" fontId="17" fillId="22" borderId="22" xfId="1" applyFont="1" applyFill="1" applyBorder="1" applyAlignment="1">
      <alignment horizontal="left" vertical="center" wrapText="1"/>
    </xf>
    <xf numFmtId="0" fontId="17" fillId="22" borderId="7" xfId="1" applyFont="1" applyFill="1" applyBorder="1" applyAlignment="1">
      <alignment horizontal="left" vertical="center" wrapText="1"/>
    </xf>
    <xf numFmtId="0" fontId="17" fillId="22" borderId="5" xfId="1" applyFont="1" applyFill="1" applyBorder="1" applyAlignment="1">
      <alignment horizontal="left" vertical="center" wrapText="1"/>
    </xf>
    <xf numFmtId="0" fontId="0" fillId="23" borderId="12" xfId="0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9" fillId="17" borderId="37" xfId="1" applyFont="1" applyFill="1" applyBorder="1" applyAlignment="1">
      <alignment horizontal="center" vertical="center" wrapText="1"/>
    </xf>
    <xf numFmtId="0" fontId="19" fillId="17" borderId="44" xfId="1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21" borderId="11" xfId="1" applyFont="1" applyFill="1" applyBorder="1" applyAlignment="1">
      <alignment horizontal="left" vertical="center" wrapText="1"/>
    </xf>
    <xf numFmtId="0" fontId="19" fillId="21" borderId="10" xfId="1" applyFont="1" applyFill="1" applyBorder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0" fontId="19" fillId="0" borderId="26" xfId="1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165" fontId="18" fillId="12" borderId="16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18" fillId="0" borderId="16" xfId="1" applyNumberFormat="1" applyFont="1" applyBorder="1" applyAlignment="1" applyProtection="1">
      <alignment horizontal="center" vertical="center" wrapText="1"/>
      <protection locked="0"/>
    </xf>
    <xf numFmtId="0" fontId="20" fillId="0" borderId="16" xfId="1" applyFont="1" applyBorder="1" applyAlignment="1">
      <alignment horizontal="center" vertical="center" wrapText="1"/>
    </xf>
    <xf numFmtId="0" fontId="24" fillId="0" borderId="17" xfId="1" applyFont="1" applyBorder="1" applyAlignment="1">
      <alignment horizontal="left" vertical="center" wrapText="1"/>
    </xf>
    <xf numFmtId="165" fontId="18" fillId="12" borderId="14" xfId="1" applyNumberFormat="1" applyFont="1" applyFill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 vertical="center" wrapText="1"/>
    </xf>
    <xf numFmtId="165" fontId="18" fillId="0" borderId="3" xfId="1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9" fillId="17" borderId="11" xfId="1" applyFont="1" applyFill="1" applyBorder="1" applyAlignment="1">
      <alignment horizontal="center" vertical="center" wrapText="1"/>
    </xf>
    <xf numFmtId="0" fontId="19" fillId="17" borderId="27" xfId="1" applyFont="1" applyFill="1" applyBorder="1" applyAlignment="1">
      <alignment horizontal="center" vertical="center" wrapText="1"/>
    </xf>
    <xf numFmtId="0" fontId="19" fillId="0" borderId="27" xfId="1" applyFont="1" applyBorder="1" applyAlignment="1">
      <alignment horizontal="left" vertical="center" wrapText="1"/>
    </xf>
    <xf numFmtId="10" fontId="16" fillId="0" borderId="27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10" fontId="16" fillId="0" borderId="42" xfId="0" applyNumberFormat="1" applyFont="1" applyBorder="1" applyAlignment="1">
      <alignment horizontal="center" vertical="center" wrapText="1"/>
    </xf>
    <xf numFmtId="165" fontId="19" fillId="0" borderId="15" xfId="0" applyNumberFormat="1" applyFont="1" applyBorder="1" applyAlignment="1">
      <alignment horizontal="center" vertical="center" wrapText="1"/>
    </xf>
    <xf numFmtId="165" fontId="19" fillId="0" borderId="14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14" fontId="19" fillId="0" borderId="15" xfId="0" applyNumberFormat="1" applyFont="1" applyBorder="1" applyAlignment="1" applyProtection="1">
      <alignment horizontal="center" vertical="center" wrapText="1"/>
      <protection locked="0"/>
    </xf>
    <xf numFmtId="14" fontId="19" fillId="0" borderId="14" xfId="0" applyNumberFormat="1" applyFont="1" applyBorder="1" applyAlignment="1" applyProtection="1">
      <alignment horizontal="center" vertical="center" wrapText="1"/>
      <protection locked="0"/>
    </xf>
    <xf numFmtId="165" fontId="0" fillId="0" borderId="3" xfId="0" applyNumberFormat="1" applyBorder="1" applyAlignment="1">
      <alignment horizontal="center" vertical="center" wrapText="1"/>
    </xf>
    <xf numFmtId="0" fontId="20" fillId="21" borderId="26" xfId="1" applyFont="1" applyFill="1" applyBorder="1" applyAlignment="1">
      <alignment horizontal="left" vertical="center" wrapText="1"/>
    </xf>
    <xf numFmtId="0" fontId="20" fillId="21" borderId="34" xfId="1" applyFont="1" applyFill="1" applyBorder="1" applyAlignment="1">
      <alignment horizontal="left" vertical="center" wrapText="1"/>
    </xf>
    <xf numFmtId="0" fontId="29" fillId="17" borderId="10" xfId="0" applyFont="1" applyFill="1" applyBorder="1" applyAlignment="1">
      <alignment horizontal="center" vertical="center" wrapText="1"/>
    </xf>
  </cellXfs>
  <cellStyles count="4">
    <cellStyle name="Migliaia 2" xfId="2" xr:uid="{65E5DFD8-8810-48D3-BB40-A55115048159}"/>
    <cellStyle name="Prozent" xfId="3" builtinId="5"/>
    <cellStyle name="Standard" xfId="0" builtinId="0"/>
    <cellStyle name="Standard 2" xfId="1" xr:uid="{DC9E2376-79DC-4237-913A-F074F0374F7E}"/>
  </cellStyles>
  <dxfs count="23">
    <dxf>
      <fill>
        <patternFill patternType="solid">
          <fgColor indexed="64"/>
          <bgColor theme="0" tint="-0.249977111117893"/>
        </patternFill>
      </fill>
    </dxf>
    <dxf>
      <alignment horizontal="left" vertical="bottom" textRotation="0" wrapText="0" indent="0" justifyLastLine="0" shrinkToFit="0" readingOrder="0"/>
    </dxf>
    <dxf>
      <numFmt numFmtId="165" formatCode="#,##0.00\ &quot;€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protection locked="0" hidden="0"/>
    </dxf>
    <dxf>
      <numFmt numFmtId="165" formatCode="#,##0.00\ &quot;€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numFmt numFmtId="165" formatCode="#,##0.00\ &quot;€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color theme="1" tint="4.9989318521683403E-2"/>
      </font>
      <numFmt numFmtId="165" formatCode="#,##0.00\ &quot;€&quot;"/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  <protection locked="0" hidden="0"/>
    </dxf>
    <dxf>
      <numFmt numFmtId="165" formatCode="#,##0.00\ &quot;€&quot;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65" formatCode="#,##0.00\ &quot;€&quot;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65" formatCode="#,##0.00\ &quot;€&quot;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none"/>
      </font>
      <numFmt numFmtId="165" formatCode="#,##0.00\ &quot;€&quot;"/>
      <fill>
        <patternFill patternType="solid">
          <fgColor indexed="64"/>
          <bgColor theme="4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FFFF"/>
      <color rgb="FF00B05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ancalion, Arno" id="{2E9C5BC5-5557-4889-9A8E-A2D1CEAAC8A5}" userId="S::pb33688@prov.bz::e0b086b7-fae8-4c12-8b6c-bc745163a5e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075B91-41C9-4CA2-9246-7C472ADF3011}" name="Tabelle1" displayName="Tabelle1" ref="A5:S86" totalsRowShown="0" headerRowDxfId="22" dataDxfId="21">
  <autoFilter ref="A5:S86" xr:uid="{67075B91-41C9-4CA2-9246-7C472ADF3011}"/>
  <tableColumns count="19">
    <tableColumn id="1" xr3:uid="{E4876978-133B-44DC-90EE-52C7B11ADA60}" name="PB" dataDxfId="20"/>
    <tableColumn id="12" xr3:uid="{D1F55C8C-9B6E-4D15-BDE3-70B85D298F21}" name="NUMERO MATRICOLA" dataDxfId="19"/>
    <tableColumn id="2" xr3:uid="{48F4E12B-E834-497D-BF4F-13C0E37C52D6}" name="NOME" dataDxfId="18"/>
    <tableColumn id="3" xr3:uid="{A0F9BCB7-43EB-4C30-B9F7-B934B3426E3C}" name="COGNOME" dataDxfId="17"/>
    <tableColumn id="4" xr3:uid="{8E328266-8131-4FF2-8FC2-2B0228C93DF7}" name="CODICE OPERA / CODICI INTERNI  " dataDxfId="16"/>
    <tableColumn id="13" xr3:uid="{9608B44B-C965-4FC0-A1C5-5AF4DB89414C}" name="Foglio di calcolo dell’incentivo applicato" dataDxfId="15"/>
    <tableColumn id="25" xr3:uid="{5A23A55F-BC1D-48C0-94AC-A41A2CB3383F}" name="FASE _x000a_da rendicontare" dataDxfId="14"/>
    <tableColumn id="6" xr3:uid="{3123A0BF-63CD-4641-AF41-8C2B874BC1BA}" name="Attività Incentivabile" dataDxfId="13"/>
    <tableColumn id="20" xr3:uid="{FA3FBA9E-32A7-4631-B7EB-B782809E4DA1}" name="ANNO di maturazione" dataDxfId="12"/>
    <tableColumn id="19" xr3:uid="{55D07459-4DD6-4D64-90B0-19CFD2ECB23D}" name="TOTALE INCENTIVO  _x000a_da tabella incentivi applicata" dataDxfId="11"/>
    <tableColumn id="7" xr3:uid="{4A2714A9-3422-4E95-86D8-27CFC1B665ED}" name="INCENTIVO  LORDO DIPENDENTE" dataDxfId="10">
      <calculatedColumnFormula>ROUND((J6/1.323),2)</calculatedColumnFormula>
    </tableColumn>
    <tableColumn id="8" xr3:uid="{7C15E686-80C0-4DE8-891C-696E6ADC835F}" name="ONERI PAB" dataDxfId="9">
      <calculatedColumnFormula>ROUND((K6*0.238),2)</calculatedColumnFormula>
    </tableColumn>
    <tableColumn id="9" xr3:uid="{92D48388-D105-4170-B9FE-DB525FC56F82}" name="IRAP" dataDxfId="8">
      <calculatedColumnFormula>ROUND((K6*0.085),2)</calculatedColumnFormula>
    </tableColumn>
    <tableColumn id="10" xr3:uid="{55746579-987E-4BB1-98C7-E2980C143257}" name="Quota 20%" dataDxfId="7"/>
    <tableColumn id="16" xr3:uid="{1871835B-83D1-4629-9659-F5F28BD52EC2}" name="NUMERO DECRETO IMPEGNO" dataDxfId="6"/>
    <tableColumn id="21" xr3:uid="{BD89FE59-FBDE-474C-8262-348021694CFB}" name="POSIZIONE IMPEGNO" dataDxfId="5"/>
    <tableColumn id="18" xr3:uid="{6DB871C8-B124-4A60-B4C2-7AEF73389AAD}" name="CIG" dataDxfId="4"/>
    <tableColumn id="17" xr3:uid="{C6D232F7-693E-49EA-9786-E297EA6B0D0B}" name="CUP" dataDxfId="3"/>
    <tableColumn id="15" xr3:uid="{BFC9BC4D-B559-4370-98B9-5CFFA6B3E9F5}" name="WB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28C91F-B86A-455F-AA3A-D5C05A2483DB}" name="Tabelle2" displayName="Tabelle2" ref="A1:B32" totalsRowShown="0">
  <autoFilter ref="A1:B32" xr:uid="{CD28C91F-B86A-455F-AA3A-D5C05A2483DB}"/>
  <tableColumns count="2">
    <tableColumn id="1" xr3:uid="{77A8811A-11F2-4976-8572-E98F5B9E92B1}" name="codice attività" dataDxfId="1"/>
    <tableColumn id="2" xr3:uid="{3FE82B0C-9722-44C7-BBA1-49F9417F0ABB}" name="attività incentivabili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5" dT="2026-02-25T11:00:34.72" personId="{2E9C5BC5-5557-4889-9A8E-A2D1CEAAC8A5}" id="{6D175226-2579-46FF-A079-65C85E9DB07D}">
    <text>Vedasi data di maturazione del foglio di calcolo dell’incentivo applicato</text>
  </threadedComment>
  <threadedComment ref="J5" dT="2026-02-25T11:02:45.89" personId="{2E9C5BC5-5557-4889-9A8E-A2D1CEAAC8A5}" id="{6B78B69E-D558-432B-81F5-7CCA1DFDE40F}">
    <text>Inserire importo maturato da foglio di calcolo dell’incentivo applicato</text>
  </threadedComment>
  <threadedComment ref="N5" dT="2026-02-26T14:25:43.69" personId="{2E9C5BC5-5557-4889-9A8E-A2D1CEAAC8A5}" id="{59A9D76E-4BDB-43B3-A723-04B45865C28E}">
    <text>Inserire quota 20% da foglio di calcolo dell’incentivo applicato</text>
  </threadedComment>
  <threadedComment ref="S5" dT="2026-03-02T10:30:50.76" personId="{2E9C5BC5-5557-4889-9A8E-A2D1CEAAC8A5}" id="{0231A59C-C4A9-4808-8E39-00B081C42454}">
    <text>Se si utilizza altrimenti lasciare vuoto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92608-341B-4C26-97F7-B54DEB1F6781}">
  <sheetPr>
    <tabColor rgb="FFFFFF00"/>
    <pageSetUpPr fitToPage="1"/>
  </sheetPr>
  <dimension ref="A1:S95"/>
  <sheetViews>
    <sheetView topLeftCell="A60" zoomScaleNormal="100" workbookViewId="0">
      <selection activeCell="F85" sqref="F85"/>
    </sheetView>
  </sheetViews>
  <sheetFormatPr defaultColWidth="10.85546875" defaultRowHeight="15"/>
  <cols>
    <col min="1" max="1" width="4" customWidth="1"/>
    <col min="2" max="2" width="12.5703125" customWidth="1"/>
    <col min="4" max="4" width="11.42578125" customWidth="1"/>
    <col min="5" max="5" width="14.85546875" customWidth="1"/>
    <col min="6" max="6" width="24.42578125" customWidth="1"/>
    <col min="7" max="7" width="22.7109375" customWidth="1"/>
    <col min="8" max="8" width="16.140625" customWidth="1"/>
    <col min="9" max="9" width="11.5703125" customWidth="1"/>
    <col min="10" max="10" width="19.5703125" customWidth="1"/>
    <col min="11" max="11" width="20.7109375" customWidth="1"/>
    <col min="12" max="12" width="19.5703125" customWidth="1"/>
    <col min="13" max="13" width="19.7109375" customWidth="1"/>
    <col min="14" max="14" width="15.140625" customWidth="1"/>
    <col min="15" max="19" width="29" customWidth="1"/>
  </cols>
  <sheetData>
    <row r="1" spans="1:19" ht="110.25" customHeight="1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4" spans="1:19" ht="30" customHeight="1">
      <c r="A4" s="127" t="s">
        <v>1</v>
      </c>
      <c r="B4" s="128"/>
      <c r="C4" s="128"/>
      <c r="D4" s="128"/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  <c r="R4" s="10" t="s">
        <v>2</v>
      </c>
      <c r="S4" s="10" t="s">
        <v>2</v>
      </c>
    </row>
    <row r="5" spans="1:19" ht="47.25" customHeight="1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13" t="s">
        <v>10</v>
      </c>
      <c r="I5" s="2" t="s">
        <v>11</v>
      </c>
      <c r="J5" s="14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</row>
    <row r="6" spans="1:19" ht="15.75">
      <c r="A6" s="12" t="s">
        <v>3</v>
      </c>
      <c r="B6" s="3" t="s">
        <v>22</v>
      </c>
      <c r="C6" s="3" t="s">
        <v>23</v>
      </c>
      <c r="D6" s="3" t="s">
        <v>24</v>
      </c>
      <c r="E6" s="3"/>
      <c r="F6" s="3"/>
      <c r="G6" s="3"/>
      <c r="H6" s="15"/>
      <c r="I6" s="21"/>
      <c r="J6" s="23">
        <v>0</v>
      </c>
      <c r="K6" s="24">
        <f>ROUND((J6/1.323),2)</f>
        <v>0</v>
      </c>
      <c r="L6" s="24">
        <f>ROUND((K6*0.238),2)</f>
        <v>0</v>
      </c>
      <c r="M6" s="24">
        <f>ROUND((K6*0.085),2)</f>
        <v>0</v>
      </c>
      <c r="N6" s="23"/>
      <c r="O6" s="15" t="s">
        <v>25</v>
      </c>
      <c r="P6" s="25" t="s">
        <v>26</v>
      </c>
      <c r="Q6" s="25"/>
      <c r="R6" s="25"/>
      <c r="S6" s="15"/>
    </row>
    <row r="7" spans="1:19" ht="15.75">
      <c r="A7" s="12" t="s">
        <v>3</v>
      </c>
      <c r="B7" s="3"/>
      <c r="C7" s="3" t="s">
        <v>27</v>
      </c>
      <c r="D7" s="3" t="s">
        <v>28</v>
      </c>
      <c r="E7" s="3"/>
      <c r="F7" s="3"/>
      <c r="G7" s="3"/>
      <c r="H7" s="15"/>
      <c r="I7" s="22"/>
      <c r="J7" s="23">
        <v>0</v>
      </c>
      <c r="K7" s="24">
        <f t="shared" ref="K7:K11" si="0">ROUND((J7/1.323),2)</f>
        <v>0</v>
      </c>
      <c r="L7" s="24">
        <f t="shared" ref="L7:L11" si="1">ROUND((K7*0.238),2)</f>
        <v>0</v>
      </c>
      <c r="M7" s="24">
        <f t="shared" ref="M7:M11" si="2">ROUND((K7*0.085),2)</f>
        <v>0</v>
      </c>
      <c r="N7" s="23"/>
      <c r="O7" s="15"/>
      <c r="P7" s="25"/>
      <c r="Q7" s="25"/>
      <c r="R7" s="25"/>
      <c r="S7" s="15"/>
    </row>
    <row r="8" spans="1:19" ht="15.75">
      <c r="A8" s="12" t="s">
        <v>3</v>
      </c>
      <c r="B8" s="3" t="s">
        <v>29</v>
      </c>
      <c r="C8" s="3"/>
      <c r="D8" s="3"/>
      <c r="E8" s="3"/>
      <c r="F8" s="3"/>
      <c r="G8" s="3" t="s">
        <v>16</v>
      </c>
      <c r="H8" s="15"/>
      <c r="I8" s="22"/>
      <c r="J8" s="23">
        <v>0</v>
      </c>
      <c r="K8" s="24">
        <f>ROUND((J8/1.323),2)</f>
        <v>0</v>
      </c>
      <c r="L8" s="24">
        <f t="shared" si="1"/>
        <v>0</v>
      </c>
      <c r="M8" s="24">
        <f t="shared" si="2"/>
        <v>0</v>
      </c>
      <c r="N8" s="23">
        <v>0</v>
      </c>
      <c r="O8" s="15"/>
      <c r="P8" s="25"/>
      <c r="Q8" s="25"/>
      <c r="R8" s="25"/>
      <c r="S8" s="15"/>
    </row>
    <row r="9" spans="1:19" ht="15.75">
      <c r="A9" s="12" t="s">
        <v>3</v>
      </c>
      <c r="B9" s="3"/>
      <c r="C9" s="3"/>
      <c r="D9" s="3"/>
      <c r="E9" s="3"/>
      <c r="F9" s="3"/>
      <c r="G9" s="3"/>
      <c r="H9" s="15"/>
      <c r="I9" s="22"/>
      <c r="J9" s="23">
        <v>0</v>
      </c>
      <c r="K9" s="24">
        <f t="shared" si="0"/>
        <v>0</v>
      </c>
      <c r="L9" s="24">
        <f t="shared" si="1"/>
        <v>0</v>
      </c>
      <c r="M9" s="24">
        <f t="shared" si="2"/>
        <v>0</v>
      </c>
      <c r="N9" s="23"/>
      <c r="O9" s="15"/>
      <c r="P9" s="25"/>
      <c r="Q9" s="25"/>
      <c r="R9" s="25"/>
      <c r="S9" s="15"/>
    </row>
    <row r="10" spans="1:19" ht="15.75">
      <c r="A10" s="12" t="s">
        <v>3</v>
      </c>
      <c r="B10" s="3"/>
      <c r="C10" s="3"/>
      <c r="D10" s="3"/>
      <c r="E10" s="3"/>
      <c r="F10" s="3"/>
      <c r="G10" s="3"/>
      <c r="H10" s="15"/>
      <c r="I10" s="22"/>
      <c r="J10" s="23">
        <v>0</v>
      </c>
      <c r="K10" s="24">
        <f t="shared" si="0"/>
        <v>0</v>
      </c>
      <c r="L10" s="24">
        <f t="shared" si="1"/>
        <v>0</v>
      </c>
      <c r="M10" s="24">
        <f t="shared" si="2"/>
        <v>0</v>
      </c>
      <c r="N10" s="23"/>
      <c r="O10" s="15"/>
      <c r="P10" s="25"/>
      <c r="Q10" s="25"/>
      <c r="R10" s="25"/>
      <c r="S10" s="15"/>
    </row>
    <row r="11" spans="1:19" ht="15.75">
      <c r="A11" s="12" t="s">
        <v>3</v>
      </c>
      <c r="B11" s="3"/>
      <c r="C11" s="3"/>
      <c r="D11" s="3"/>
      <c r="E11" s="3"/>
      <c r="F11" s="3"/>
      <c r="G11" s="3"/>
      <c r="H11" s="15"/>
      <c r="I11" s="22"/>
      <c r="J11" s="23">
        <v>0</v>
      </c>
      <c r="K11" s="24">
        <f t="shared" si="0"/>
        <v>0</v>
      </c>
      <c r="L11" s="24">
        <f t="shared" si="1"/>
        <v>0</v>
      </c>
      <c r="M11" s="24">
        <f t="shared" si="2"/>
        <v>0</v>
      </c>
      <c r="N11" s="23"/>
      <c r="O11" s="15"/>
      <c r="P11" s="25"/>
      <c r="Q11" s="25"/>
      <c r="R11" s="25"/>
      <c r="S11" s="15"/>
    </row>
    <row r="12" spans="1:19" ht="15.75">
      <c r="A12" s="12" t="s">
        <v>3</v>
      </c>
      <c r="B12" s="3"/>
      <c r="C12" s="3"/>
      <c r="D12" s="3"/>
      <c r="E12" s="3"/>
      <c r="F12" s="3"/>
      <c r="G12" s="3"/>
      <c r="H12" s="15"/>
      <c r="I12" s="22"/>
      <c r="J12" s="23">
        <v>0</v>
      </c>
      <c r="K12" s="24">
        <f t="shared" ref="K12:K43" si="3">ROUND((J12/1.323),2)</f>
        <v>0</v>
      </c>
      <c r="L12" s="24">
        <f t="shared" ref="L12:L43" si="4">ROUND((K12*0.238),2)</f>
        <v>0</v>
      </c>
      <c r="M12" s="24">
        <f t="shared" ref="M12:M43" si="5">ROUND((K12*0.085),2)</f>
        <v>0</v>
      </c>
      <c r="N12" s="23"/>
      <c r="O12" s="15"/>
      <c r="P12" s="25"/>
      <c r="Q12" s="25"/>
      <c r="R12" s="25"/>
      <c r="S12" s="15"/>
    </row>
    <row r="13" spans="1:19" ht="15.75">
      <c r="A13" s="12" t="s">
        <v>3</v>
      </c>
      <c r="B13" s="3"/>
      <c r="C13" s="3"/>
      <c r="D13" s="3"/>
      <c r="E13" s="3"/>
      <c r="F13" s="3"/>
      <c r="G13" s="3"/>
      <c r="H13" s="15"/>
      <c r="I13" s="22"/>
      <c r="J13" s="23">
        <v>0</v>
      </c>
      <c r="K13" s="24">
        <f t="shared" si="3"/>
        <v>0</v>
      </c>
      <c r="L13" s="24">
        <f t="shared" si="4"/>
        <v>0</v>
      </c>
      <c r="M13" s="24">
        <f t="shared" si="5"/>
        <v>0</v>
      </c>
      <c r="N13" s="23"/>
      <c r="O13" s="15"/>
      <c r="P13" s="25"/>
      <c r="Q13" s="25"/>
      <c r="R13" s="25"/>
      <c r="S13" s="15"/>
    </row>
    <row r="14" spans="1:19" ht="15.75">
      <c r="A14" s="12" t="s">
        <v>3</v>
      </c>
      <c r="B14" s="3"/>
      <c r="C14" s="3"/>
      <c r="D14" s="3"/>
      <c r="E14" s="3"/>
      <c r="F14" s="3"/>
      <c r="G14" s="3"/>
      <c r="H14" s="15"/>
      <c r="I14" s="22"/>
      <c r="J14" s="23">
        <v>0</v>
      </c>
      <c r="K14" s="24">
        <f t="shared" si="3"/>
        <v>0</v>
      </c>
      <c r="L14" s="24">
        <f t="shared" si="4"/>
        <v>0</v>
      </c>
      <c r="M14" s="24">
        <f t="shared" si="5"/>
        <v>0</v>
      </c>
      <c r="N14" s="23"/>
      <c r="O14" s="15"/>
      <c r="P14" s="25"/>
      <c r="Q14" s="25"/>
      <c r="R14" s="25"/>
      <c r="S14" s="15"/>
    </row>
    <row r="15" spans="1:19" ht="15.75">
      <c r="A15" s="12" t="s">
        <v>3</v>
      </c>
      <c r="B15" s="3"/>
      <c r="C15" s="3"/>
      <c r="D15" s="3"/>
      <c r="E15" s="3"/>
      <c r="F15" s="3"/>
      <c r="G15" s="3"/>
      <c r="H15" s="15"/>
      <c r="I15" s="22"/>
      <c r="J15" s="23">
        <v>0</v>
      </c>
      <c r="K15" s="24">
        <f t="shared" si="3"/>
        <v>0</v>
      </c>
      <c r="L15" s="24">
        <f t="shared" si="4"/>
        <v>0</v>
      </c>
      <c r="M15" s="24">
        <f t="shared" si="5"/>
        <v>0</v>
      </c>
      <c r="N15" s="23"/>
      <c r="O15" s="15"/>
      <c r="P15" s="25"/>
      <c r="Q15" s="25"/>
      <c r="R15" s="25"/>
      <c r="S15" s="15"/>
    </row>
    <row r="16" spans="1:19" ht="15.75">
      <c r="A16" s="12" t="s">
        <v>3</v>
      </c>
      <c r="B16" s="3"/>
      <c r="C16" s="3"/>
      <c r="D16" s="3"/>
      <c r="E16" s="3"/>
      <c r="F16" s="3"/>
      <c r="G16" s="3"/>
      <c r="H16" s="15"/>
      <c r="I16" s="22"/>
      <c r="J16" s="23">
        <v>0</v>
      </c>
      <c r="K16" s="24">
        <f t="shared" si="3"/>
        <v>0</v>
      </c>
      <c r="L16" s="24">
        <f t="shared" si="4"/>
        <v>0</v>
      </c>
      <c r="M16" s="24">
        <f t="shared" si="5"/>
        <v>0</v>
      </c>
      <c r="N16" s="23"/>
      <c r="O16" s="15"/>
      <c r="P16" s="25"/>
      <c r="Q16" s="25"/>
      <c r="R16" s="25"/>
      <c r="S16" s="15"/>
    </row>
    <row r="17" spans="1:19" ht="15.75">
      <c r="A17" s="12" t="s">
        <v>3</v>
      </c>
      <c r="B17" s="3"/>
      <c r="C17" s="3"/>
      <c r="D17" s="3"/>
      <c r="E17" s="3"/>
      <c r="F17" s="3"/>
      <c r="G17" s="3"/>
      <c r="H17" s="15"/>
      <c r="I17" s="22"/>
      <c r="J17" s="23">
        <v>0</v>
      </c>
      <c r="K17" s="24">
        <f t="shared" si="3"/>
        <v>0</v>
      </c>
      <c r="L17" s="24">
        <f t="shared" si="4"/>
        <v>0</v>
      </c>
      <c r="M17" s="24">
        <f t="shared" si="5"/>
        <v>0</v>
      </c>
      <c r="N17" s="23"/>
      <c r="O17" s="15"/>
      <c r="P17" s="25"/>
      <c r="Q17" s="25"/>
      <c r="R17" s="25"/>
      <c r="S17" s="15"/>
    </row>
    <row r="18" spans="1:19" ht="15.75">
      <c r="A18" s="12" t="s">
        <v>3</v>
      </c>
      <c r="B18" s="3"/>
      <c r="C18" s="3"/>
      <c r="D18" s="3"/>
      <c r="E18" s="3"/>
      <c r="F18" s="3"/>
      <c r="G18" s="3"/>
      <c r="H18" s="15"/>
      <c r="I18" s="22"/>
      <c r="J18" s="23">
        <v>0</v>
      </c>
      <c r="K18" s="24">
        <f t="shared" si="3"/>
        <v>0</v>
      </c>
      <c r="L18" s="24">
        <f t="shared" si="4"/>
        <v>0</v>
      </c>
      <c r="M18" s="24">
        <f t="shared" si="5"/>
        <v>0</v>
      </c>
      <c r="N18" s="23"/>
      <c r="O18" s="15"/>
      <c r="P18" s="25"/>
      <c r="Q18" s="25"/>
      <c r="R18" s="25"/>
      <c r="S18" s="15"/>
    </row>
    <row r="19" spans="1:19" ht="15.75">
      <c r="A19" s="12" t="s">
        <v>3</v>
      </c>
      <c r="B19" s="3"/>
      <c r="C19" s="3"/>
      <c r="D19" s="3"/>
      <c r="E19" s="3"/>
      <c r="F19" s="3"/>
      <c r="G19" s="3"/>
      <c r="H19" s="15"/>
      <c r="I19" s="22"/>
      <c r="J19" s="23">
        <v>0</v>
      </c>
      <c r="K19" s="24">
        <f t="shared" si="3"/>
        <v>0</v>
      </c>
      <c r="L19" s="24">
        <f t="shared" si="4"/>
        <v>0</v>
      </c>
      <c r="M19" s="24">
        <f t="shared" si="5"/>
        <v>0</v>
      </c>
      <c r="N19" s="23"/>
      <c r="O19" s="15"/>
      <c r="P19" s="25"/>
      <c r="Q19" s="25"/>
      <c r="R19" s="25"/>
      <c r="S19" s="15"/>
    </row>
    <row r="20" spans="1:19" ht="15.75">
      <c r="A20" s="12" t="s">
        <v>3</v>
      </c>
      <c r="B20" s="3"/>
      <c r="C20" s="3"/>
      <c r="D20" s="3"/>
      <c r="E20" s="3"/>
      <c r="F20" s="3"/>
      <c r="G20" s="3"/>
      <c r="H20" s="15"/>
      <c r="I20" s="22"/>
      <c r="J20" s="23">
        <v>0</v>
      </c>
      <c r="K20" s="24">
        <f t="shared" si="3"/>
        <v>0</v>
      </c>
      <c r="L20" s="24">
        <f t="shared" si="4"/>
        <v>0</v>
      </c>
      <c r="M20" s="24">
        <f t="shared" si="5"/>
        <v>0</v>
      </c>
      <c r="N20" s="23"/>
      <c r="O20" s="15"/>
      <c r="P20" s="25"/>
      <c r="Q20" s="25"/>
      <c r="R20" s="25"/>
      <c r="S20" s="15"/>
    </row>
    <row r="21" spans="1:19" ht="15.75">
      <c r="A21" s="12" t="s">
        <v>3</v>
      </c>
      <c r="B21" s="3"/>
      <c r="C21" s="3"/>
      <c r="D21" s="3"/>
      <c r="E21" s="3"/>
      <c r="F21" s="3"/>
      <c r="G21" s="3"/>
      <c r="H21" s="15"/>
      <c r="I21" s="22"/>
      <c r="J21" s="23">
        <v>0</v>
      </c>
      <c r="K21" s="24">
        <f t="shared" si="3"/>
        <v>0</v>
      </c>
      <c r="L21" s="24">
        <f t="shared" si="4"/>
        <v>0</v>
      </c>
      <c r="M21" s="24">
        <f t="shared" si="5"/>
        <v>0</v>
      </c>
      <c r="N21" s="23"/>
      <c r="O21" s="15"/>
      <c r="P21" s="25"/>
      <c r="Q21" s="25"/>
      <c r="R21" s="25"/>
      <c r="S21" s="15"/>
    </row>
    <row r="22" spans="1:19" ht="15.75">
      <c r="A22" s="12" t="s">
        <v>3</v>
      </c>
      <c r="B22" s="3"/>
      <c r="C22" s="3"/>
      <c r="D22" s="3"/>
      <c r="E22" s="3"/>
      <c r="F22" s="3"/>
      <c r="G22" s="3"/>
      <c r="H22" s="15"/>
      <c r="I22" s="22"/>
      <c r="J22" s="23">
        <v>0</v>
      </c>
      <c r="K22" s="24">
        <f t="shared" si="3"/>
        <v>0</v>
      </c>
      <c r="L22" s="24">
        <f t="shared" si="4"/>
        <v>0</v>
      </c>
      <c r="M22" s="24">
        <f t="shared" si="5"/>
        <v>0</v>
      </c>
      <c r="N22" s="23"/>
      <c r="O22" s="15"/>
      <c r="P22" s="25"/>
      <c r="Q22" s="25"/>
      <c r="R22" s="25"/>
      <c r="S22" s="15"/>
    </row>
    <row r="23" spans="1:19" ht="15.75">
      <c r="A23" s="12" t="s">
        <v>3</v>
      </c>
      <c r="B23" s="3"/>
      <c r="C23" s="3"/>
      <c r="D23" s="3"/>
      <c r="E23" s="3"/>
      <c r="F23" s="3"/>
      <c r="G23" s="3"/>
      <c r="H23" s="15"/>
      <c r="I23" s="22"/>
      <c r="J23" s="23">
        <v>0</v>
      </c>
      <c r="K23" s="24">
        <f t="shared" si="3"/>
        <v>0</v>
      </c>
      <c r="L23" s="24">
        <f t="shared" si="4"/>
        <v>0</v>
      </c>
      <c r="M23" s="24">
        <f t="shared" si="5"/>
        <v>0</v>
      </c>
      <c r="N23" s="23"/>
      <c r="O23" s="15"/>
      <c r="P23" s="25"/>
      <c r="Q23" s="25"/>
      <c r="R23" s="25"/>
      <c r="S23" s="15"/>
    </row>
    <row r="24" spans="1:19" ht="15.75">
      <c r="A24" s="12" t="s">
        <v>3</v>
      </c>
      <c r="B24" s="3"/>
      <c r="C24" s="3"/>
      <c r="D24" s="3"/>
      <c r="E24" s="3"/>
      <c r="F24" s="3"/>
      <c r="G24" s="3"/>
      <c r="H24" s="15"/>
      <c r="I24" s="22"/>
      <c r="J24" s="23">
        <v>0</v>
      </c>
      <c r="K24" s="24">
        <f t="shared" si="3"/>
        <v>0</v>
      </c>
      <c r="L24" s="24">
        <f t="shared" si="4"/>
        <v>0</v>
      </c>
      <c r="M24" s="24">
        <f t="shared" si="5"/>
        <v>0</v>
      </c>
      <c r="N24" s="23"/>
      <c r="O24" s="15"/>
      <c r="P24" s="25"/>
      <c r="Q24" s="25"/>
      <c r="R24" s="25"/>
      <c r="S24" s="15"/>
    </row>
    <row r="25" spans="1:19" ht="15.75">
      <c r="A25" s="12" t="s">
        <v>3</v>
      </c>
      <c r="B25" s="3"/>
      <c r="C25" s="3"/>
      <c r="D25" s="3"/>
      <c r="E25" s="3"/>
      <c r="F25" s="3"/>
      <c r="G25" s="3"/>
      <c r="H25" s="15"/>
      <c r="I25" s="22"/>
      <c r="J25" s="23">
        <v>0</v>
      </c>
      <c r="K25" s="24">
        <f t="shared" si="3"/>
        <v>0</v>
      </c>
      <c r="L25" s="24">
        <f t="shared" si="4"/>
        <v>0</v>
      </c>
      <c r="M25" s="24">
        <f t="shared" si="5"/>
        <v>0</v>
      </c>
      <c r="N25" s="23"/>
      <c r="O25" s="15"/>
      <c r="P25" s="25"/>
      <c r="Q25" s="25"/>
      <c r="R25" s="25"/>
      <c r="S25" s="15"/>
    </row>
    <row r="26" spans="1:19" ht="15.75">
      <c r="A26" s="12" t="s">
        <v>3</v>
      </c>
      <c r="B26" s="3"/>
      <c r="C26" s="3"/>
      <c r="D26" s="3"/>
      <c r="E26" s="3"/>
      <c r="F26" s="3"/>
      <c r="G26" s="3"/>
      <c r="H26" s="15"/>
      <c r="I26" s="22"/>
      <c r="J26" s="23">
        <v>0</v>
      </c>
      <c r="K26" s="24">
        <f t="shared" si="3"/>
        <v>0</v>
      </c>
      <c r="L26" s="24">
        <f t="shared" si="4"/>
        <v>0</v>
      </c>
      <c r="M26" s="24">
        <f t="shared" si="5"/>
        <v>0</v>
      </c>
      <c r="N26" s="23"/>
      <c r="O26" s="15"/>
      <c r="P26" s="25"/>
      <c r="Q26" s="25"/>
      <c r="R26" s="25"/>
      <c r="S26" s="15"/>
    </row>
    <row r="27" spans="1:19" ht="15.75">
      <c r="A27" s="12" t="s">
        <v>3</v>
      </c>
      <c r="B27" s="3"/>
      <c r="C27" s="3"/>
      <c r="D27" s="3"/>
      <c r="E27" s="3"/>
      <c r="F27" s="3"/>
      <c r="G27" s="3"/>
      <c r="H27" s="15"/>
      <c r="I27" s="22"/>
      <c r="J27" s="23">
        <v>0</v>
      </c>
      <c r="K27" s="24">
        <f t="shared" si="3"/>
        <v>0</v>
      </c>
      <c r="L27" s="24">
        <f t="shared" si="4"/>
        <v>0</v>
      </c>
      <c r="M27" s="24">
        <f t="shared" si="5"/>
        <v>0</v>
      </c>
      <c r="N27" s="23"/>
      <c r="O27" s="15"/>
      <c r="P27" s="25"/>
      <c r="Q27" s="25"/>
      <c r="R27" s="25"/>
      <c r="S27" s="15"/>
    </row>
    <row r="28" spans="1:19" ht="15.75">
      <c r="A28" s="12" t="s">
        <v>3</v>
      </c>
      <c r="B28" s="3"/>
      <c r="C28" s="3"/>
      <c r="D28" s="3"/>
      <c r="E28" s="3"/>
      <c r="F28" s="3"/>
      <c r="G28" s="3"/>
      <c r="H28" s="15"/>
      <c r="I28" s="22"/>
      <c r="J28" s="23">
        <v>0</v>
      </c>
      <c r="K28" s="24">
        <f t="shared" si="3"/>
        <v>0</v>
      </c>
      <c r="L28" s="24">
        <f t="shared" si="4"/>
        <v>0</v>
      </c>
      <c r="M28" s="24">
        <f t="shared" si="5"/>
        <v>0</v>
      </c>
      <c r="N28" s="23"/>
      <c r="O28" s="15"/>
      <c r="P28" s="25"/>
      <c r="Q28" s="25"/>
      <c r="R28" s="25"/>
      <c r="S28" s="15"/>
    </row>
    <row r="29" spans="1:19" ht="15.75">
      <c r="A29" s="12" t="s">
        <v>3</v>
      </c>
      <c r="B29" s="3"/>
      <c r="C29" s="3"/>
      <c r="D29" s="3"/>
      <c r="E29" s="3"/>
      <c r="F29" s="3"/>
      <c r="G29" s="3"/>
      <c r="H29" s="15"/>
      <c r="I29" s="22"/>
      <c r="J29" s="23">
        <v>0</v>
      </c>
      <c r="K29" s="24">
        <f t="shared" si="3"/>
        <v>0</v>
      </c>
      <c r="L29" s="24">
        <f t="shared" si="4"/>
        <v>0</v>
      </c>
      <c r="M29" s="24">
        <f t="shared" si="5"/>
        <v>0</v>
      </c>
      <c r="N29" s="23"/>
      <c r="O29" s="15"/>
      <c r="P29" s="25"/>
      <c r="Q29" s="25"/>
      <c r="R29" s="25"/>
      <c r="S29" s="15"/>
    </row>
    <row r="30" spans="1:19" ht="15.75">
      <c r="A30" s="12" t="s">
        <v>3</v>
      </c>
      <c r="B30" s="3"/>
      <c r="C30" s="3"/>
      <c r="D30" s="3"/>
      <c r="E30" s="3"/>
      <c r="F30" s="3"/>
      <c r="G30" s="3"/>
      <c r="H30" s="15"/>
      <c r="I30" s="22"/>
      <c r="J30" s="23">
        <v>0</v>
      </c>
      <c r="K30" s="24">
        <f t="shared" si="3"/>
        <v>0</v>
      </c>
      <c r="L30" s="24">
        <f t="shared" si="4"/>
        <v>0</v>
      </c>
      <c r="M30" s="24">
        <f t="shared" si="5"/>
        <v>0</v>
      </c>
      <c r="N30" s="23"/>
      <c r="O30" s="15"/>
      <c r="P30" s="25"/>
      <c r="Q30" s="25"/>
      <c r="R30" s="25"/>
      <c r="S30" s="15"/>
    </row>
    <row r="31" spans="1:19" ht="15.75">
      <c r="A31" s="12" t="s">
        <v>3</v>
      </c>
      <c r="B31" s="3"/>
      <c r="C31" s="3"/>
      <c r="D31" s="3"/>
      <c r="E31" s="3"/>
      <c r="F31" s="3"/>
      <c r="G31" s="3"/>
      <c r="H31" s="15"/>
      <c r="I31" s="22"/>
      <c r="J31" s="23">
        <v>0</v>
      </c>
      <c r="K31" s="24">
        <f t="shared" si="3"/>
        <v>0</v>
      </c>
      <c r="L31" s="24">
        <f t="shared" si="4"/>
        <v>0</v>
      </c>
      <c r="M31" s="24">
        <f t="shared" si="5"/>
        <v>0</v>
      </c>
      <c r="N31" s="23"/>
      <c r="O31" s="15"/>
      <c r="P31" s="25"/>
      <c r="Q31" s="25"/>
      <c r="R31" s="25"/>
      <c r="S31" s="15"/>
    </row>
    <row r="32" spans="1:19" ht="15.75">
      <c r="A32" s="12" t="s">
        <v>3</v>
      </c>
      <c r="B32" s="3"/>
      <c r="C32" s="3"/>
      <c r="D32" s="3"/>
      <c r="E32" s="3"/>
      <c r="F32" s="3"/>
      <c r="G32" s="3"/>
      <c r="H32" s="15"/>
      <c r="I32" s="22"/>
      <c r="J32" s="23">
        <v>0</v>
      </c>
      <c r="K32" s="24">
        <f t="shared" si="3"/>
        <v>0</v>
      </c>
      <c r="L32" s="24">
        <f t="shared" si="4"/>
        <v>0</v>
      </c>
      <c r="M32" s="24">
        <f t="shared" si="5"/>
        <v>0</v>
      </c>
      <c r="N32" s="23"/>
      <c r="O32" s="15"/>
      <c r="P32" s="25"/>
      <c r="Q32" s="25"/>
      <c r="R32" s="25"/>
      <c r="S32" s="15"/>
    </row>
    <row r="33" spans="1:19" ht="15.75">
      <c r="A33" s="12" t="s">
        <v>3</v>
      </c>
      <c r="B33" s="3"/>
      <c r="C33" s="3"/>
      <c r="D33" s="3"/>
      <c r="E33" s="3"/>
      <c r="F33" s="3"/>
      <c r="G33" s="3"/>
      <c r="H33" s="15"/>
      <c r="I33" s="22"/>
      <c r="J33" s="23">
        <v>0</v>
      </c>
      <c r="K33" s="24">
        <f t="shared" si="3"/>
        <v>0</v>
      </c>
      <c r="L33" s="24">
        <f t="shared" si="4"/>
        <v>0</v>
      </c>
      <c r="M33" s="24">
        <f t="shared" si="5"/>
        <v>0</v>
      </c>
      <c r="N33" s="23"/>
      <c r="O33" s="15"/>
      <c r="P33" s="25"/>
      <c r="Q33" s="25"/>
      <c r="R33" s="25"/>
      <c r="S33" s="15"/>
    </row>
    <row r="34" spans="1:19" ht="15.75">
      <c r="A34" s="12" t="s">
        <v>3</v>
      </c>
      <c r="B34" s="3"/>
      <c r="C34" s="3"/>
      <c r="D34" s="3"/>
      <c r="E34" s="3"/>
      <c r="F34" s="3"/>
      <c r="G34" s="3"/>
      <c r="H34" s="15"/>
      <c r="I34" s="22"/>
      <c r="J34" s="23">
        <v>0</v>
      </c>
      <c r="K34" s="24">
        <f t="shared" si="3"/>
        <v>0</v>
      </c>
      <c r="L34" s="24">
        <f t="shared" si="4"/>
        <v>0</v>
      </c>
      <c r="M34" s="24">
        <f t="shared" si="5"/>
        <v>0</v>
      </c>
      <c r="N34" s="23"/>
      <c r="O34" s="15"/>
      <c r="P34" s="25"/>
      <c r="Q34" s="25"/>
      <c r="R34" s="25"/>
      <c r="S34" s="15"/>
    </row>
    <row r="35" spans="1:19" ht="15.75">
      <c r="A35" s="12" t="s">
        <v>3</v>
      </c>
      <c r="B35" s="3"/>
      <c r="C35" s="3"/>
      <c r="D35" s="3"/>
      <c r="E35" s="3"/>
      <c r="F35" s="3"/>
      <c r="G35" s="3"/>
      <c r="H35" s="15"/>
      <c r="I35" s="22"/>
      <c r="J35" s="23">
        <v>0</v>
      </c>
      <c r="K35" s="24">
        <f t="shared" si="3"/>
        <v>0</v>
      </c>
      <c r="L35" s="24">
        <f t="shared" si="4"/>
        <v>0</v>
      </c>
      <c r="M35" s="24">
        <f t="shared" si="5"/>
        <v>0</v>
      </c>
      <c r="N35" s="23"/>
      <c r="O35" s="15"/>
      <c r="P35" s="25"/>
      <c r="Q35" s="25"/>
      <c r="R35" s="25"/>
      <c r="S35" s="15"/>
    </row>
    <row r="36" spans="1:19" ht="15.75">
      <c r="A36" s="12" t="s">
        <v>3</v>
      </c>
      <c r="B36" s="3"/>
      <c r="C36" s="3"/>
      <c r="D36" s="3"/>
      <c r="E36" s="3"/>
      <c r="F36" s="3"/>
      <c r="G36" s="3"/>
      <c r="H36" s="15"/>
      <c r="I36" s="16"/>
      <c r="J36" s="23">
        <v>0</v>
      </c>
      <c r="K36" s="24">
        <f t="shared" si="3"/>
        <v>0</v>
      </c>
      <c r="L36" s="24">
        <f t="shared" si="4"/>
        <v>0</v>
      </c>
      <c r="M36" s="24">
        <f t="shared" si="5"/>
        <v>0</v>
      </c>
      <c r="N36" s="23"/>
      <c r="O36" s="15"/>
      <c r="P36" s="25"/>
      <c r="Q36" s="25"/>
      <c r="R36" s="25"/>
      <c r="S36" s="15"/>
    </row>
    <row r="37" spans="1:19" ht="15.75">
      <c r="A37" s="12" t="s">
        <v>3</v>
      </c>
      <c r="B37" s="3"/>
      <c r="C37" s="3"/>
      <c r="D37" s="3"/>
      <c r="E37" s="3"/>
      <c r="F37" s="3"/>
      <c r="G37" s="3"/>
      <c r="H37" s="15"/>
      <c r="I37" s="16"/>
      <c r="J37" s="23">
        <v>0</v>
      </c>
      <c r="K37" s="24">
        <f t="shared" si="3"/>
        <v>0</v>
      </c>
      <c r="L37" s="24">
        <f t="shared" si="4"/>
        <v>0</v>
      </c>
      <c r="M37" s="24">
        <f t="shared" si="5"/>
        <v>0</v>
      </c>
      <c r="N37" s="23"/>
      <c r="O37" s="26"/>
      <c r="P37" s="26"/>
      <c r="Q37" s="26"/>
      <c r="R37" s="26"/>
      <c r="S37" s="26"/>
    </row>
    <row r="38" spans="1:19" ht="15.75">
      <c r="A38" s="12" t="s">
        <v>3</v>
      </c>
      <c r="B38" s="3"/>
      <c r="C38" s="3"/>
      <c r="D38" s="3"/>
      <c r="E38" s="3"/>
      <c r="F38" s="3"/>
      <c r="G38" s="3"/>
      <c r="H38" s="15"/>
      <c r="I38" s="16"/>
      <c r="J38" s="23">
        <v>0</v>
      </c>
      <c r="K38" s="24">
        <f t="shared" si="3"/>
        <v>0</v>
      </c>
      <c r="L38" s="24">
        <f t="shared" si="4"/>
        <v>0</v>
      </c>
      <c r="M38" s="24">
        <f t="shared" si="5"/>
        <v>0</v>
      </c>
      <c r="N38" s="23"/>
      <c r="O38" s="15"/>
      <c r="P38" s="25"/>
      <c r="Q38" s="25"/>
      <c r="R38" s="25"/>
      <c r="S38" s="15"/>
    </row>
    <row r="39" spans="1:19" ht="15.75">
      <c r="A39" s="12" t="s">
        <v>3</v>
      </c>
      <c r="B39" s="3"/>
      <c r="C39" s="3"/>
      <c r="D39" s="3"/>
      <c r="E39" s="3"/>
      <c r="F39" s="3"/>
      <c r="G39" s="3"/>
      <c r="H39" s="15"/>
      <c r="I39" s="16"/>
      <c r="J39" s="23">
        <v>0</v>
      </c>
      <c r="K39" s="24">
        <f t="shared" si="3"/>
        <v>0</v>
      </c>
      <c r="L39" s="24">
        <f t="shared" si="4"/>
        <v>0</v>
      </c>
      <c r="M39" s="24">
        <f t="shared" si="5"/>
        <v>0</v>
      </c>
      <c r="N39" s="23"/>
      <c r="O39" s="15"/>
      <c r="P39" s="25"/>
      <c r="Q39" s="25"/>
      <c r="R39" s="25"/>
      <c r="S39" s="15"/>
    </row>
    <row r="40" spans="1:19" ht="15.75">
      <c r="A40" s="12" t="s">
        <v>3</v>
      </c>
      <c r="B40" s="3"/>
      <c r="C40" s="3"/>
      <c r="D40" s="3"/>
      <c r="E40" s="3"/>
      <c r="F40" s="3"/>
      <c r="G40" s="3"/>
      <c r="H40" s="15"/>
      <c r="I40" s="16"/>
      <c r="J40" s="23">
        <v>0</v>
      </c>
      <c r="K40" s="24">
        <f t="shared" si="3"/>
        <v>0</v>
      </c>
      <c r="L40" s="24">
        <f t="shared" si="4"/>
        <v>0</v>
      </c>
      <c r="M40" s="24">
        <f t="shared" si="5"/>
        <v>0</v>
      </c>
      <c r="N40" s="23"/>
      <c r="O40" s="26"/>
      <c r="P40" s="26"/>
      <c r="Q40" s="26"/>
      <c r="R40" s="26"/>
      <c r="S40" s="26"/>
    </row>
    <row r="41" spans="1:19" ht="15.75">
      <c r="A41" s="12" t="s">
        <v>3</v>
      </c>
      <c r="B41" s="3"/>
      <c r="C41" s="3"/>
      <c r="D41" s="3"/>
      <c r="E41" s="3"/>
      <c r="F41" s="3"/>
      <c r="G41" s="3"/>
      <c r="H41" s="15"/>
      <c r="I41" s="16"/>
      <c r="J41" s="23">
        <v>0</v>
      </c>
      <c r="K41" s="24">
        <f t="shared" si="3"/>
        <v>0</v>
      </c>
      <c r="L41" s="24">
        <f t="shared" si="4"/>
        <v>0</v>
      </c>
      <c r="M41" s="24">
        <f t="shared" si="5"/>
        <v>0</v>
      </c>
      <c r="N41" s="23"/>
      <c r="O41" s="15"/>
      <c r="P41" s="25"/>
      <c r="Q41" s="25"/>
      <c r="R41" s="25"/>
      <c r="S41" s="15"/>
    </row>
    <row r="42" spans="1:19" ht="15.75">
      <c r="A42" s="12" t="s">
        <v>3</v>
      </c>
      <c r="B42" s="3"/>
      <c r="C42" s="3"/>
      <c r="D42" s="3"/>
      <c r="E42" s="3"/>
      <c r="F42" s="3"/>
      <c r="G42" s="3"/>
      <c r="H42" s="15"/>
      <c r="I42" s="16"/>
      <c r="J42" s="23">
        <v>0</v>
      </c>
      <c r="K42" s="24">
        <f t="shared" si="3"/>
        <v>0</v>
      </c>
      <c r="L42" s="24">
        <f t="shared" si="4"/>
        <v>0</v>
      </c>
      <c r="M42" s="24">
        <f t="shared" si="5"/>
        <v>0</v>
      </c>
      <c r="N42" s="23"/>
      <c r="O42" s="15"/>
      <c r="P42" s="25"/>
      <c r="Q42" s="25"/>
      <c r="R42" s="25"/>
      <c r="S42" s="15"/>
    </row>
    <row r="43" spans="1:19" ht="15.75">
      <c r="A43" s="12" t="s">
        <v>3</v>
      </c>
      <c r="B43" s="3"/>
      <c r="C43" s="3"/>
      <c r="D43" s="3"/>
      <c r="E43" s="3"/>
      <c r="F43" s="3"/>
      <c r="G43" s="3"/>
      <c r="H43" s="15"/>
      <c r="I43" s="16"/>
      <c r="J43" s="23">
        <v>0</v>
      </c>
      <c r="K43" s="24">
        <f t="shared" si="3"/>
        <v>0</v>
      </c>
      <c r="L43" s="24">
        <f t="shared" si="4"/>
        <v>0</v>
      </c>
      <c r="M43" s="24">
        <f t="shared" si="5"/>
        <v>0</v>
      </c>
      <c r="N43" s="23"/>
      <c r="O43" s="15"/>
      <c r="P43" s="25"/>
      <c r="Q43" s="25"/>
      <c r="R43" s="25"/>
      <c r="S43" s="15"/>
    </row>
    <row r="44" spans="1:19" ht="15.75">
      <c r="A44" s="12" t="s">
        <v>3</v>
      </c>
      <c r="B44" s="3"/>
      <c r="C44" s="3"/>
      <c r="D44" s="3"/>
      <c r="E44" s="3"/>
      <c r="F44" s="3"/>
      <c r="G44" s="3"/>
      <c r="H44" s="15"/>
      <c r="I44" s="16"/>
      <c r="J44" s="23">
        <v>0</v>
      </c>
      <c r="K44" s="24">
        <f t="shared" ref="K44:K62" si="6">ROUND((J44/1.323),2)</f>
        <v>0</v>
      </c>
      <c r="L44" s="24">
        <f t="shared" ref="L44:L62" si="7">ROUND((K44*0.238),2)</f>
        <v>0</v>
      </c>
      <c r="M44" s="24">
        <f t="shared" ref="M44:M62" si="8">ROUND((K44*0.085),2)</f>
        <v>0</v>
      </c>
      <c r="N44" s="23"/>
      <c r="O44" s="15"/>
      <c r="P44" s="25"/>
      <c r="Q44" s="25"/>
      <c r="R44" s="25"/>
      <c r="S44" s="15"/>
    </row>
    <row r="45" spans="1:19" ht="15.75">
      <c r="A45" s="12" t="s">
        <v>3</v>
      </c>
      <c r="B45" s="3"/>
      <c r="C45" s="3"/>
      <c r="D45" s="3"/>
      <c r="E45" s="3"/>
      <c r="F45" s="3"/>
      <c r="G45" s="3"/>
      <c r="H45" s="15"/>
      <c r="I45" s="16"/>
      <c r="J45" s="23">
        <v>0</v>
      </c>
      <c r="K45" s="24">
        <f t="shared" si="6"/>
        <v>0</v>
      </c>
      <c r="L45" s="24">
        <f t="shared" si="7"/>
        <v>0</v>
      </c>
      <c r="M45" s="24">
        <f t="shared" si="8"/>
        <v>0</v>
      </c>
      <c r="N45" s="23"/>
      <c r="O45" s="15"/>
      <c r="P45" s="25"/>
      <c r="Q45" s="25"/>
      <c r="R45" s="25"/>
      <c r="S45" s="15"/>
    </row>
    <row r="46" spans="1:19" ht="15.75">
      <c r="A46" s="12" t="s">
        <v>3</v>
      </c>
      <c r="B46" s="3"/>
      <c r="C46" s="3"/>
      <c r="D46" s="3"/>
      <c r="E46" s="3"/>
      <c r="F46" s="3"/>
      <c r="G46" s="3"/>
      <c r="H46" s="15"/>
      <c r="I46" s="16"/>
      <c r="J46" s="23">
        <v>0</v>
      </c>
      <c r="K46" s="24">
        <f t="shared" si="6"/>
        <v>0</v>
      </c>
      <c r="L46" s="24">
        <f t="shared" si="7"/>
        <v>0</v>
      </c>
      <c r="M46" s="24">
        <f t="shared" si="8"/>
        <v>0</v>
      </c>
      <c r="N46" s="23"/>
      <c r="O46" s="15"/>
      <c r="P46" s="25"/>
      <c r="Q46" s="25"/>
      <c r="R46" s="25"/>
      <c r="S46" s="15"/>
    </row>
    <row r="47" spans="1:19" ht="15.75">
      <c r="A47" s="12" t="s">
        <v>3</v>
      </c>
      <c r="B47" s="3"/>
      <c r="C47" s="3"/>
      <c r="D47" s="3"/>
      <c r="E47" s="3"/>
      <c r="F47" s="3"/>
      <c r="G47" s="3"/>
      <c r="H47" s="15"/>
      <c r="I47" s="16"/>
      <c r="J47" s="23">
        <v>0</v>
      </c>
      <c r="K47" s="24">
        <f t="shared" si="6"/>
        <v>0</v>
      </c>
      <c r="L47" s="24">
        <f t="shared" si="7"/>
        <v>0</v>
      </c>
      <c r="M47" s="24">
        <f t="shared" si="8"/>
        <v>0</v>
      </c>
      <c r="N47" s="23"/>
      <c r="O47" s="15"/>
      <c r="P47" s="25"/>
      <c r="Q47" s="25"/>
      <c r="R47" s="25"/>
      <c r="S47" s="15"/>
    </row>
    <row r="48" spans="1:19" ht="15.75">
      <c r="A48" s="12" t="s">
        <v>3</v>
      </c>
      <c r="B48" s="3"/>
      <c r="C48" s="3"/>
      <c r="D48" s="3"/>
      <c r="E48" s="3"/>
      <c r="F48" s="3"/>
      <c r="G48" s="3"/>
      <c r="H48" s="15"/>
      <c r="I48" s="16"/>
      <c r="J48" s="23">
        <v>0</v>
      </c>
      <c r="K48" s="24">
        <f t="shared" si="6"/>
        <v>0</v>
      </c>
      <c r="L48" s="24">
        <f t="shared" si="7"/>
        <v>0</v>
      </c>
      <c r="M48" s="24">
        <f t="shared" si="8"/>
        <v>0</v>
      </c>
      <c r="N48" s="23"/>
      <c r="O48" s="15"/>
      <c r="P48" s="25"/>
      <c r="Q48" s="25"/>
      <c r="R48" s="25"/>
      <c r="S48" s="15"/>
    </row>
    <row r="49" spans="1:19" ht="15.75">
      <c r="A49" s="12" t="s">
        <v>3</v>
      </c>
      <c r="B49" s="3"/>
      <c r="C49" s="3"/>
      <c r="D49" s="3"/>
      <c r="E49" s="3"/>
      <c r="F49" s="3"/>
      <c r="G49" s="3"/>
      <c r="H49" s="15"/>
      <c r="I49" s="16"/>
      <c r="J49" s="23">
        <v>0</v>
      </c>
      <c r="K49" s="24">
        <f t="shared" si="6"/>
        <v>0</v>
      </c>
      <c r="L49" s="24">
        <f t="shared" si="7"/>
        <v>0</v>
      </c>
      <c r="M49" s="24">
        <f t="shared" si="8"/>
        <v>0</v>
      </c>
      <c r="N49" s="23"/>
      <c r="O49" s="15"/>
      <c r="P49" s="25"/>
      <c r="Q49" s="25"/>
      <c r="R49" s="25"/>
      <c r="S49" s="15"/>
    </row>
    <row r="50" spans="1:19" ht="15.75">
      <c r="A50" s="12" t="s">
        <v>3</v>
      </c>
      <c r="B50" s="3"/>
      <c r="C50" s="3"/>
      <c r="D50" s="3"/>
      <c r="E50" s="3"/>
      <c r="F50" s="3"/>
      <c r="G50" s="3"/>
      <c r="H50" s="15"/>
      <c r="I50" s="16"/>
      <c r="J50" s="23">
        <v>0</v>
      </c>
      <c r="K50" s="24">
        <f t="shared" si="6"/>
        <v>0</v>
      </c>
      <c r="L50" s="24">
        <f t="shared" si="7"/>
        <v>0</v>
      </c>
      <c r="M50" s="24">
        <f t="shared" si="8"/>
        <v>0</v>
      </c>
      <c r="N50" s="23"/>
      <c r="O50" s="15"/>
      <c r="P50" s="25"/>
      <c r="Q50" s="25"/>
      <c r="R50" s="25"/>
      <c r="S50" s="15"/>
    </row>
    <row r="51" spans="1:19" ht="15.75">
      <c r="A51" s="12" t="s">
        <v>3</v>
      </c>
      <c r="B51" s="3"/>
      <c r="C51" s="3"/>
      <c r="D51" s="3"/>
      <c r="E51" s="3"/>
      <c r="F51" s="3"/>
      <c r="G51" s="3"/>
      <c r="H51" s="15"/>
      <c r="I51" s="16"/>
      <c r="J51" s="23">
        <v>0</v>
      </c>
      <c r="K51" s="24">
        <f t="shared" si="6"/>
        <v>0</v>
      </c>
      <c r="L51" s="24">
        <f t="shared" si="7"/>
        <v>0</v>
      </c>
      <c r="M51" s="24">
        <f t="shared" si="8"/>
        <v>0</v>
      </c>
      <c r="N51" s="23"/>
      <c r="O51" s="15"/>
      <c r="P51" s="25"/>
      <c r="Q51" s="25"/>
      <c r="R51" s="25"/>
      <c r="S51" s="15"/>
    </row>
    <row r="52" spans="1:19" ht="15.75">
      <c r="A52" s="12" t="s">
        <v>3</v>
      </c>
      <c r="B52" s="3"/>
      <c r="C52" s="3"/>
      <c r="D52" s="3"/>
      <c r="E52" s="3"/>
      <c r="F52" s="3"/>
      <c r="G52" s="3"/>
      <c r="H52" s="15"/>
      <c r="I52" s="16"/>
      <c r="J52" s="23">
        <v>0</v>
      </c>
      <c r="K52" s="24">
        <f t="shared" si="6"/>
        <v>0</v>
      </c>
      <c r="L52" s="24">
        <f t="shared" si="7"/>
        <v>0</v>
      </c>
      <c r="M52" s="24">
        <f t="shared" si="8"/>
        <v>0</v>
      </c>
      <c r="N52" s="23"/>
      <c r="O52" s="15"/>
      <c r="P52" s="25"/>
      <c r="Q52" s="25"/>
      <c r="R52" s="25"/>
      <c r="S52" s="15"/>
    </row>
    <row r="53" spans="1:19" ht="15.75">
      <c r="A53" s="12" t="s">
        <v>3</v>
      </c>
      <c r="B53" s="3"/>
      <c r="C53" s="3"/>
      <c r="D53" s="3"/>
      <c r="E53" s="3"/>
      <c r="F53" s="3"/>
      <c r="G53" s="3"/>
      <c r="H53" s="15"/>
      <c r="I53" s="16"/>
      <c r="J53" s="23">
        <v>0</v>
      </c>
      <c r="K53" s="24">
        <f t="shared" si="6"/>
        <v>0</v>
      </c>
      <c r="L53" s="24">
        <f t="shared" si="7"/>
        <v>0</v>
      </c>
      <c r="M53" s="24">
        <f t="shared" si="8"/>
        <v>0</v>
      </c>
      <c r="N53" s="23"/>
      <c r="O53" s="15"/>
      <c r="P53" s="25"/>
      <c r="Q53" s="25"/>
      <c r="R53" s="25"/>
      <c r="S53" s="15"/>
    </row>
    <row r="54" spans="1:19" ht="15.75">
      <c r="A54" s="12" t="s">
        <v>3</v>
      </c>
      <c r="B54" s="3"/>
      <c r="C54" s="3"/>
      <c r="D54" s="3"/>
      <c r="E54" s="3"/>
      <c r="F54" s="3"/>
      <c r="G54" s="3"/>
      <c r="H54" s="15"/>
      <c r="I54" s="16"/>
      <c r="J54" s="23">
        <v>0</v>
      </c>
      <c r="K54" s="24">
        <f t="shared" si="6"/>
        <v>0</v>
      </c>
      <c r="L54" s="24">
        <f t="shared" si="7"/>
        <v>0</v>
      </c>
      <c r="M54" s="24">
        <f t="shared" si="8"/>
        <v>0</v>
      </c>
      <c r="N54" s="23"/>
      <c r="O54" s="15"/>
      <c r="P54" s="25"/>
      <c r="Q54" s="25"/>
      <c r="R54" s="25"/>
      <c r="S54" s="15"/>
    </row>
    <row r="55" spans="1:19" ht="15.75">
      <c r="A55" s="12" t="s">
        <v>3</v>
      </c>
      <c r="B55" s="3"/>
      <c r="C55" s="3"/>
      <c r="D55" s="3"/>
      <c r="E55" s="3"/>
      <c r="F55" s="3"/>
      <c r="G55" s="3"/>
      <c r="H55" s="15"/>
      <c r="I55" s="16"/>
      <c r="J55" s="23">
        <v>0</v>
      </c>
      <c r="K55" s="24">
        <f t="shared" si="6"/>
        <v>0</v>
      </c>
      <c r="L55" s="24">
        <f t="shared" si="7"/>
        <v>0</v>
      </c>
      <c r="M55" s="24">
        <f t="shared" si="8"/>
        <v>0</v>
      </c>
      <c r="N55" s="23"/>
      <c r="O55" s="15"/>
      <c r="P55" s="25"/>
      <c r="Q55" s="25"/>
      <c r="R55" s="25"/>
      <c r="S55" s="15"/>
    </row>
    <row r="56" spans="1:19" ht="15.75">
      <c r="A56" s="12" t="s">
        <v>3</v>
      </c>
      <c r="B56" s="3"/>
      <c r="C56" s="3"/>
      <c r="D56" s="3"/>
      <c r="E56" s="3"/>
      <c r="F56" s="3"/>
      <c r="G56" s="3"/>
      <c r="H56" s="15"/>
      <c r="I56" s="16"/>
      <c r="J56" s="23">
        <v>0</v>
      </c>
      <c r="K56" s="24">
        <f t="shared" si="6"/>
        <v>0</v>
      </c>
      <c r="L56" s="24">
        <f t="shared" si="7"/>
        <v>0</v>
      </c>
      <c r="M56" s="24">
        <f t="shared" si="8"/>
        <v>0</v>
      </c>
      <c r="N56" s="23"/>
      <c r="O56" s="15"/>
      <c r="P56" s="25"/>
      <c r="Q56" s="25"/>
      <c r="R56" s="25"/>
      <c r="S56" s="15"/>
    </row>
    <row r="57" spans="1:19" ht="15.75">
      <c r="A57" s="12" t="s">
        <v>3</v>
      </c>
      <c r="B57" s="3"/>
      <c r="C57" s="3"/>
      <c r="D57" s="3"/>
      <c r="E57" s="3"/>
      <c r="F57" s="3"/>
      <c r="G57" s="3"/>
      <c r="H57" s="15"/>
      <c r="I57" s="16"/>
      <c r="J57" s="23">
        <v>0</v>
      </c>
      <c r="K57" s="24">
        <f t="shared" si="6"/>
        <v>0</v>
      </c>
      <c r="L57" s="24">
        <f t="shared" si="7"/>
        <v>0</v>
      </c>
      <c r="M57" s="24">
        <f t="shared" si="8"/>
        <v>0</v>
      </c>
      <c r="N57" s="23"/>
      <c r="O57" s="15"/>
      <c r="P57" s="25"/>
      <c r="Q57" s="25"/>
      <c r="R57" s="25"/>
      <c r="S57" s="15"/>
    </row>
    <row r="58" spans="1:19" ht="15.75">
      <c r="A58" s="12" t="s">
        <v>3</v>
      </c>
      <c r="B58" s="3"/>
      <c r="C58" s="3"/>
      <c r="D58" s="3"/>
      <c r="E58" s="3"/>
      <c r="F58" s="3"/>
      <c r="G58" s="3"/>
      <c r="H58" s="15"/>
      <c r="I58" s="16"/>
      <c r="J58" s="23">
        <v>0</v>
      </c>
      <c r="K58" s="24">
        <f t="shared" si="6"/>
        <v>0</v>
      </c>
      <c r="L58" s="24">
        <f t="shared" si="7"/>
        <v>0</v>
      </c>
      <c r="M58" s="24">
        <f t="shared" si="8"/>
        <v>0</v>
      </c>
      <c r="N58" s="23"/>
      <c r="O58" s="15"/>
      <c r="P58" s="25"/>
      <c r="Q58" s="25"/>
      <c r="R58" s="25"/>
      <c r="S58" s="15"/>
    </row>
    <row r="59" spans="1:19" ht="15.75">
      <c r="A59" s="12" t="s">
        <v>3</v>
      </c>
      <c r="B59" s="3"/>
      <c r="C59" s="3"/>
      <c r="D59" s="3"/>
      <c r="E59" s="3"/>
      <c r="F59" s="3"/>
      <c r="G59" s="3"/>
      <c r="H59" s="15"/>
      <c r="I59" s="16"/>
      <c r="J59" s="23">
        <v>0</v>
      </c>
      <c r="K59" s="24">
        <f t="shared" si="6"/>
        <v>0</v>
      </c>
      <c r="L59" s="24">
        <f t="shared" si="7"/>
        <v>0</v>
      </c>
      <c r="M59" s="24">
        <f t="shared" si="8"/>
        <v>0</v>
      </c>
      <c r="N59" s="23"/>
      <c r="O59" s="15"/>
      <c r="P59" s="25"/>
      <c r="Q59" s="25"/>
      <c r="R59" s="25"/>
      <c r="S59" s="15"/>
    </row>
    <row r="60" spans="1:19" ht="15.75">
      <c r="A60" s="12" t="s">
        <v>3</v>
      </c>
      <c r="B60" s="3"/>
      <c r="C60" s="3"/>
      <c r="D60" s="3"/>
      <c r="E60" s="3"/>
      <c r="F60" s="3"/>
      <c r="G60" s="3"/>
      <c r="H60" s="15"/>
      <c r="I60" s="16"/>
      <c r="J60" s="23">
        <v>0</v>
      </c>
      <c r="K60" s="24">
        <f t="shared" si="6"/>
        <v>0</v>
      </c>
      <c r="L60" s="24">
        <f t="shared" si="7"/>
        <v>0</v>
      </c>
      <c r="M60" s="24">
        <f t="shared" si="8"/>
        <v>0</v>
      </c>
      <c r="N60" s="23"/>
      <c r="O60" s="15"/>
      <c r="P60" s="25"/>
      <c r="Q60" s="25"/>
      <c r="R60" s="25"/>
      <c r="S60" s="15"/>
    </row>
    <row r="61" spans="1:19" ht="15.75">
      <c r="A61" s="12" t="s">
        <v>3</v>
      </c>
      <c r="B61" s="3"/>
      <c r="C61" s="3"/>
      <c r="D61" s="3"/>
      <c r="E61" s="3"/>
      <c r="F61" s="3"/>
      <c r="G61" s="3"/>
      <c r="H61" s="15"/>
      <c r="I61" s="16"/>
      <c r="J61" s="23">
        <v>0</v>
      </c>
      <c r="K61" s="24">
        <f t="shared" si="6"/>
        <v>0</v>
      </c>
      <c r="L61" s="24">
        <f t="shared" si="7"/>
        <v>0</v>
      </c>
      <c r="M61" s="24">
        <f t="shared" si="8"/>
        <v>0</v>
      </c>
      <c r="N61" s="23"/>
      <c r="O61" s="15"/>
      <c r="P61" s="25"/>
      <c r="Q61" s="25"/>
      <c r="R61" s="25"/>
      <c r="S61" s="15"/>
    </row>
    <row r="62" spans="1:19" ht="15.75">
      <c r="A62" s="12" t="s">
        <v>3</v>
      </c>
      <c r="B62" s="3"/>
      <c r="C62" s="3"/>
      <c r="D62" s="3"/>
      <c r="E62" s="3"/>
      <c r="F62" s="3"/>
      <c r="G62" s="3"/>
      <c r="H62" s="15"/>
      <c r="I62" s="16"/>
      <c r="J62" s="23">
        <v>0</v>
      </c>
      <c r="K62" s="24">
        <f t="shared" si="6"/>
        <v>0</v>
      </c>
      <c r="L62" s="24">
        <f t="shared" si="7"/>
        <v>0</v>
      </c>
      <c r="M62" s="24">
        <f t="shared" si="8"/>
        <v>0</v>
      </c>
      <c r="N62" s="23"/>
      <c r="O62" s="15"/>
      <c r="P62" s="25"/>
      <c r="Q62" s="25"/>
      <c r="R62" s="25"/>
      <c r="S62" s="15"/>
    </row>
    <row r="63" spans="1:19" ht="15.75">
      <c r="A63" s="12" t="s">
        <v>3</v>
      </c>
      <c r="B63" s="3"/>
      <c r="C63" s="3"/>
      <c r="D63" s="3"/>
      <c r="E63" s="3"/>
      <c r="F63" s="3"/>
      <c r="G63" s="3"/>
      <c r="H63" s="15"/>
      <c r="I63" s="16"/>
      <c r="J63" s="23">
        <v>0</v>
      </c>
      <c r="K63" s="24">
        <f t="shared" ref="K63" si="9">ROUND((J63/1.323),2)</f>
        <v>0</v>
      </c>
      <c r="L63" s="24">
        <f t="shared" ref="L63:L85" si="10">ROUND((K63*0.238),2)</f>
        <v>0</v>
      </c>
      <c r="M63" s="24">
        <f t="shared" ref="M63" si="11">ROUND((K63*0.085),2)</f>
        <v>0</v>
      </c>
      <c r="N63" s="23"/>
      <c r="O63" s="15"/>
      <c r="P63" s="25"/>
      <c r="Q63" s="25"/>
      <c r="R63" s="25"/>
      <c r="S63" s="15"/>
    </row>
    <row r="64" spans="1:19" ht="15.75">
      <c r="A64" s="12" t="s">
        <v>3</v>
      </c>
      <c r="B64" s="3"/>
      <c r="C64" s="3"/>
      <c r="D64" s="3"/>
      <c r="E64" s="3"/>
      <c r="F64" s="3"/>
      <c r="G64" s="3"/>
      <c r="H64" s="15"/>
      <c r="I64" s="16"/>
      <c r="J64" s="23">
        <v>0</v>
      </c>
      <c r="K64" s="24">
        <f t="shared" ref="K64:K86" si="12">ROUND((J64/1.323),2)</f>
        <v>0</v>
      </c>
      <c r="L64" s="24">
        <f t="shared" ref="L64:L84" si="13">ROUND((K64*0.238),2)</f>
        <v>0</v>
      </c>
      <c r="M64" s="24">
        <f t="shared" ref="M64:M86" si="14">ROUND((K64*0.085),2)</f>
        <v>0</v>
      </c>
      <c r="N64" s="23"/>
      <c r="O64" s="15"/>
      <c r="P64" s="25"/>
      <c r="Q64" s="25"/>
      <c r="R64" s="25"/>
      <c r="S64" s="15"/>
    </row>
    <row r="65" spans="1:19" ht="15.75">
      <c r="A65" s="12" t="s">
        <v>3</v>
      </c>
      <c r="B65" s="3"/>
      <c r="C65" s="3"/>
      <c r="D65" s="3"/>
      <c r="E65" s="3"/>
      <c r="F65" s="3"/>
      <c r="G65" s="3"/>
      <c r="H65" s="15"/>
      <c r="I65" s="16"/>
      <c r="J65" s="23">
        <v>0</v>
      </c>
      <c r="K65" s="24">
        <f t="shared" si="12"/>
        <v>0</v>
      </c>
      <c r="L65" s="24">
        <f t="shared" si="13"/>
        <v>0</v>
      </c>
      <c r="M65" s="24">
        <f t="shared" si="14"/>
        <v>0</v>
      </c>
      <c r="N65" s="23"/>
      <c r="O65" s="15"/>
      <c r="P65" s="25"/>
      <c r="Q65" s="25"/>
      <c r="R65" s="25"/>
      <c r="S65" s="15"/>
    </row>
    <row r="66" spans="1:19" ht="15.75">
      <c r="A66" s="12" t="s">
        <v>3</v>
      </c>
      <c r="B66" s="3"/>
      <c r="C66" s="3"/>
      <c r="D66" s="3"/>
      <c r="E66" s="3"/>
      <c r="F66" s="3"/>
      <c r="G66" s="3"/>
      <c r="H66" s="15"/>
      <c r="I66" s="16"/>
      <c r="J66" s="23">
        <v>0</v>
      </c>
      <c r="K66" s="24">
        <f t="shared" si="12"/>
        <v>0</v>
      </c>
      <c r="L66" s="24">
        <f t="shared" si="13"/>
        <v>0</v>
      </c>
      <c r="M66" s="24">
        <f t="shared" si="14"/>
        <v>0</v>
      </c>
      <c r="N66" s="23"/>
      <c r="O66" s="15"/>
      <c r="P66" s="25"/>
      <c r="Q66" s="25"/>
      <c r="R66" s="25"/>
      <c r="S66" s="15"/>
    </row>
    <row r="67" spans="1:19" ht="15.75">
      <c r="A67" s="12" t="s">
        <v>3</v>
      </c>
      <c r="B67" s="3"/>
      <c r="C67" s="3"/>
      <c r="D67" s="3"/>
      <c r="E67" s="3"/>
      <c r="F67" s="3"/>
      <c r="G67" s="3"/>
      <c r="H67" s="15"/>
      <c r="I67" s="16"/>
      <c r="J67" s="23">
        <v>0</v>
      </c>
      <c r="K67" s="24">
        <f t="shared" si="12"/>
        <v>0</v>
      </c>
      <c r="L67" s="24">
        <f t="shared" si="13"/>
        <v>0</v>
      </c>
      <c r="M67" s="24">
        <f t="shared" si="14"/>
        <v>0</v>
      </c>
      <c r="N67" s="23"/>
      <c r="O67" s="15"/>
      <c r="P67" s="25"/>
      <c r="Q67" s="25"/>
      <c r="R67" s="25"/>
      <c r="S67" s="15"/>
    </row>
    <row r="68" spans="1:19" ht="15.75">
      <c r="A68" s="12" t="s">
        <v>3</v>
      </c>
      <c r="B68" s="3"/>
      <c r="C68" s="3"/>
      <c r="D68" s="3"/>
      <c r="E68" s="3"/>
      <c r="F68" s="3"/>
      <c r="G68" s="3"/>
      <c r="H68" s="15"/>
      <c r="I68" s="16"/>
      <c r="J68" s="23">
        <v>0</v>
      </c>
      <c r="K68" s="24">
        <f t="shared" si="12"/>
        <v>0</v>
      </c>
      <c r="L68" s="24">
        <f t="shared" si="13"/>
        <v>0</v>
      </c>
      <c r="M68" s="24">
        <f t="shared" si="14"/>
        <v>0</v>
      </c>
      <c r="N68" s="23"/>
      <c r="O68" s="15"/>
      <c r="P68" s="25"/>
      <c r="Q68" s="25"/>
      <c r="R68" s="25"/>
      <c r="S68" s="15"/>
    </row>
    <row r="69" spans="1:19" ht="15.75">
      <c r="A69" s="12" t="s">
        <v>3</v>
      </c>
      <c r="B69" s="3"/>
      <c r="C69" s="3"/>
      <c r="D69" s="3"/>
      <c r="E69" s="3"/>
      <c r="F69" s="3"/>
      <c r="G69" s="3"/>
      <c r="H69" s="15"/>
      <c r="I69" s="16"/>
      <c r="J69" s="23">
        <v>0</v>
      </c>
      <c r="K69" s="24">
        <f t="shared" si="12"/>
        <v>0</v>
      </c>
      <c r="L69" s="24">
        <f t="shared" si="13"/>
        <v>0</v>
      </c>
      <c r="M69" s="24">
        <f t="shared" si="14"/>
        <v>0</v>
      </c>
      <c r="N69" s="23"/>
      <c r="O69" s="15"/>
      <c r="P69" s="25"/>
      <c r="Q69" s="25"/>
      <c r="R69" s="25"/>
      <c r="S69" s="15"/>
    </row>
    <row r="70" spans="1:19" ht="15.75">
      <c r="A70" s="12" t="s">
        <v>3</v>
      </c>
      <c r="B70" s="3"/>
      <c r="C70" s="3"/>
      <c r="D70" s="3"/>
      <c r="E70" s="3"/>
      <c r="F70" s="3"/>
      <c r="G70" s="3"/>
      <c r="H70" s="15"/>
      <c r="I70" s="16"/>
      <c r="J70" s="23">
        <v>0</v>
      </c>
      <c r="K70" s="24">
        <f t="shared" si="12"/>
        <v>0</v>
      </c>
      <c r="L70" s="24">
        <f t="shared" si="13"/>
        <v>0</v>
      </c>
      <c r="M70" s="24">
        <f t="shared" si="14"/>
        <v>0</v>
      </c>
      <c r="N70" s="23"/>
      <c r="O70" s="15"/>
      <c r="P70" s="25"/>
      <c r="Q70" s="25"/>
      <c r="R70" s="25"/>
      <c r="S70" s="15"/>
    </row>
    <row r="71" spans="1:19" ht="15.75">
      <c r="A71" s="12" t="s">
        <v>3</v>
      </c>
      <c r="B71" s="3"/>
      <c r="C71" s="3"/>
      <c r="D71" s="3"/>
      <c r="E71" s="3"/>
      <c r="F71" s="3"/>
      <c r="G71" s="3"/>
      <c r="H71" s="15"/>
      <c r="I71" s="16"/>
      <c r="J71" s="23">
        <v>0</v>
      </c>
      <c r="K71" s="24">
        <f t="shared" si="12"/>
        <v>0</v>
      </c>
      <c r="L71" s="24">
        <f t="shared" si="13"/>
        <v>0</v>
      </c>
      <c r="M71" s="24">
        <f t="shared" si="14"/>
        <v>0</v>
      </c>
      <c r="N71" s="23"/>
      <c r="O71" s="15"/>
      <c r="P71" s="25"/>
      <c r="Q71" s="25"/>
      <c r="R71" s="25"/>
      <c r="S71" s="15"/>
    </row>
    <row r="72" spans="1:19" ht="15.75">
      <c r="A72" s="12" t="s">
        <v>3</v>
      </c>
      <c r="B72" s="3"/>
      <c r="C72" s="3"/>
      <c r="D72" s="3"/>
      <c r="E72" s="3"/>
      <c r="F72" s="3"/>
      <c r="G72" s="3"/>
      <c r="H72" s="15"/>
      <c r="I72" s="16"/>
      <c r="J72" s="23">
        <v>0</v>
      </c>
      <c r="K72" s="24">
        <f t="shared" si="12"/>
        <v>0</v>
      </c>
      <c r="L72" s="24">
        <f t="shared" si="13"/>
        <v>0</v>
      </c>
      <c r="M72" s="24">
        <f t="shared" si="14"/>
        <v>0</v>
      </c>
      <c r="N72" s="23"/>
      <c r="O72" s="15"/>
      <c r="P72" s="25"/>
      <c r="Q72" s="25"/>
      <c r="R72" s="25"/>
      <c r="S72" s="15"/>
    </row>
    <row r="73" spans="1:19" ht="15.75">
      <c r="A73" s="12" t="s">
        <v>3</v>
      </c>
      <c r="B73" s="3"/>
      <c r="C73" s="3"/>
      <c r="D73" s="3"/>
      <c r="E73" s="3"/>
      <c r="F73" s="3"/>
      <c r="G73" s="3"/>
      <c r="H73" s="15"/>
      <c r="I73" s="16"/>
      <c r="J73" s="23">
        <v>0</v>
      </c>
      <c r="K73" s="24">
        <f t="shared" si="12"/>
        <v>0</v>
      </c>
      <c r="L73" s="24">
        <f t="shared" si="13"/>
        <v>0</v>
      </c>
      <c r="M73" s="24">
        <f t="shared" si="14"/>
        <v>0</v>
      </c>
      <c r="N73" s="23"/>
      <c r="O73" s="15"/>
      <c r="P73" s="25"/>
      <c r="Q73" s="25"/>
      <c r="R73" s="25"/>
      <c r="S73" s="15"/>
    </row>
    <row r="74" spans="1:19" ht="15.75">
      <c r="A74" s="12" t="s">
        <v>3</v>
      </c>
      <c r="B74" s="3"/>
      <c r="C74" s="3"/>
      <c r="D74" s="3"/>
      <c r="E74" s="3"/>
      <c r="F74" s="3"/>
      <c r="G74" s="3"/>
      <c r="H74" s="15"/>
      <c r="I74" s="16"/>
      <c r="J74" s="23">
        <v>0</v>
      </c>
      <c r="K74" s="24">
        <f t="shared" si="12"/>
        <v>0</v>
      </c>
      <c r="L74" s="24">
        <f t="shared" si="13"/>
        <v>0</v>
      </c>
      <c r="M74" s="24">
        <f t="shared" si="14"/>
        <v>0</v>
      </c>
      <c r="N74" s="23"/>
      <c r="O74" s="15"/>
      <c r="P74" s="25"/>
      <c r="Q74" s="25"/>
      <c r="R74" s="25"/>
      <c r="S74" s="15"/>
    </row>
    <row r="75" spans="1:19" ht="15.75">
      <c r="A75" s="12" t="s">
        <v>3</v>
      </c>
      <c r="B75" s="3"/>
      <c r="C75" s="3"/>
      <c r="D75" s="3"/>
      <c r="E75" s="3"/>
      <c r="F75" s="3"/>
      <c r="G75" s="3"/>
      <c r="H75" s="15"/>
      <c r="I75" s="16"/>
      <c r="J75" s="23">
        <v>0</v>
      </c>
      <c r="K75" s="24">
        <f t="shared" si="12"/>
        <v>0</v>
      </c>
      <c r="L75" s="24">
        <f t="shared" si="13"/>
        <v>0</v>
      </c>
      <c r="M75" s="24">
        <f t="shared" si="14"/>
        <v>0</v>
      </c>
      <c r="N75" s="23"/>
      <c r="O75" s="15"/>
      <c r="P75" s="25"/>
      <c r="Q75" s="25"/>
      <c r="R75" s="25"/>
      <c r="S75" s="15"/>
    </row>
    <row r="76" spans="1:19" ht="15.75">
      <c r="A76" s="12" t="s">
        <v>3</v>
      </c>
      <c r="B76" s="3"/>
      <c r="C76" s="3"/>
      <c r="D76" s="3"/>
      <c r="E76" s="3"/>
      <c r="F76" s="3"/>
      <c r="G76" s="3"/>
      <c r="H76" s="15"/>
      <c r="I76" s="16"/>
      <c r="J76" s="23">
        <v>0</v>
      </c>
      <c r="K76" s="24">
        <f t="shared" si="12"/>
        <v>0</v>
      </c>
      <c r="L76" s="24">
        <f t="shared" si="13"/>
        <v>0</v>
      </c>
      <c r="M76" s="24">
        <f t="shared" si="14"/>
        <v>0</v>
      </c>
      <c r="N76" s="23"/>
      <c r="O76" s="15"/>
      <c r="P76" s="25"/>
      <c r="Q76" s="25"/>
      <c r="R76" s="25"/>
      <c r="S76" s="15"/>
    </row>
    <row r="77" spans="1:19" ht="15.75">
      <c r="A77" s="12" t="s">
        <v>3</v>
      </c>
      <c r="B77" s="3"/>
      <c r="C77" s="3"/>
      <c r="D77" s="3"/>
      <c r="E77" s="3"/>
      <c r="F77" s="3"/>
      <c r="G77" s="3"/>
      <c r="H77" s="15"/>
      <c r="I77" s="16"/>
      <c r="J77" s="23">
        <v>0</v>
      </c>
      <c r="K77" s="24">
        <f t="shared" si="12"/>
        <v>0</v>
      </c>
      <c r="L77" s="24">
        <f t="shared" si="13"/>
        <v>0</v>
      </c>
      <c r="M77" s="24">
        <f t="shared" si="14"/>
        <v>0</v>
      </c>
      <c r="N77" s="23"/>
      <c r="O77" s="15"/>
      <c r="P77" s="25"/>
      <c r="Q77" s="25"/>
      <c r="R77" s="25"/>
      <c r="S77" s="15"/>
    </row>
    <row r="78" spans="1:19" ht="15.75">
      <c r="A78" s="12" t="s">
        <v>3</v>
      </c>
      <c r="B78" s="3"/>
      <c r="C78" s="3"/>
      <c r="D78" s="3"/>
      <c r="E78" s="3"/>
      <c r="F78" s="3"/>
      <c r="G78" s="3"/>
      <c r="H78" s="15"/>
      <c r="I78" s="16"/>
      <c r="J78" s="23">
        <v>0</v>
      </c>
      <c r="K78" s="24">
        <f t="shared" si="12"/>
        <v>0</v>
      </c>
      <c r="L78" s="24">
        <f t="shared" si="13"/>
        <v>0</v>
      </c>
      <c r="M78" s="24">
        <f t="shared" si="14"/>
        <v>0</v>
      </c>
      <c r="N78" s="23"/>
      <c r="O78" s="15"/>
      <c r="P78" s="25"/>
      <c r="Q78" s="25"/>
      <c r="R78" s="25"/>
      <c r="S78" s="15"/>
    </row>
    <row r="79" spans="1:19" ht="15.75">
      <c r="A79" s="12" t="s">
        <v>3</v>
      </c>
      <c r="B79" s="3"/>
      <c r="C79" s="3"/>
      <c r="D79" s="3"/>
      <c r="E79" s="3"/>
      <c r="F79" s="3"/>
      <c r="G79" s="3"/>
      <c r="H79" s="15"/>
      <c r="I79" s="16"/>
      <c r="J79" s="23">
        <v>0</v>
      </c>
      <c r="K79" s="24">
        <f t="shared" si="12"/>
        <v>0</v>
      </c>
      <c r="L79" s="24">
        <f t="shared" si="13"/>
        <v>0</v>
      </c>
      <c r="M79" s="24">
        <f t="shared" si="14"/>
        <v>0</v>
      </c>
      <c r="N79" s="23"/>
      <c r="O79" s="15"/>
      <c r="P79" s="25"/>
      <c r="Q79" s="25"/>
      <c r="R79" s="25"/>
      <c r="S79" s="15"/>
    </row>
    <row r="80" spans="1:19" ht="15.75">
      <c r="A80" s="12" t="s">
        <v>3</v>
      </c>
      <c r="B80" s="3"/>
      <c r="C80" s="3"/>
      <c r="D80" s="3"/>
      <c r="E80" s="3"/>
      <c r="F80" s="3"/>
      <c r="G80" s="3"/>
      <c r="H80" s="15"/>
      <c r="I80" s="16"/>
      <c r="J80" s="23">
        <v>0</v>
      </c>
      <c r="K80" s="24">
        <f t="shared" si="12"/>
        <v>0</v>
      </c>
      <c r="L80" s="24">
        <f t="shared" si="13"/>
        <v>0</v>
      </c>
      <c r="M80" s="24">
        <f t="shared" si="14"/>
        <v>0</v>
      </c>
      <c r="N80" s="23"/>
      <c r="O80" s="15"/>
      <c r="P80" s="25"/>
      <c r="Q80" s="25"/>
      <c r="R80" s="25"/>
      <c r="S80" s="15"/>
    </row>
    <row r="81" spans="1:19" ht="15.75">
      <c r="A81" s="12" t="s">
        <v>3</v>
      </c>
      <c r="B81" s="3"/>
      <c r="C81" s="3"/>
      <c r="D81" s="3"/>
      <c r="E81" s="3"/>
      <c r="F81" s="3"/>
      <c r="G81" s="3"/>
      <c r="H81" s="15"/>
      <c r="I81" s="16"/>
      <c r="J81" s="23">
        <v>0</v>
      </c>
      <c r="K81" s="24">
        <f t="shared" si="12"/>
        <v>0</v>
      </c>
      <c r="L81" s="24">
        <f t="shared" si="13"/>
        <v>0</v>
      </c>
      <c r="M81" s="24">
        <f t="shared" si="14"/>
        <v>0</v>
      </c>
      <c r="N81" s="23"/>
      <c r="O81" s="15"/>
      <c r="P81" s="25"/>
      <c r="Q81" s="25"/>
      <c r="R81" s="25"/>
      <c r="S81" s="15"/>
    </row>
    <row r="82" spans="1:19" ht="15.75">
      <c r="A82" s="12" t="s">
        <v>3</v>
      </c>
      <c r="B82" s="3"/>
      <c r="C82" s="3"/>
      <c r="D82" s="3"/>
      <c r="E82" s="3"/>
      <c r="F82" s="3"/>
      <c r="G82" s="3"/>
      <c r="H82" s="15"/>
      <c r="I82" s="16"/>
      <c r="J82" s="23">
        <v>0</v>
      </c>
      <c r="K82" s="24">
        <f t="shared" si="12"/>
        <v>0</v>
      </c>
      <c r="L82" s="24">
        <f t="shared" si="13"/>
        <v>0</v>
      </c>
      <c r="M82" s="24">
        <f t="shared" si="14"/>
        <v>0</v>
      </c>
      <c r="N82" s="23"/>
      <c r="O82" s="15"/>
      <c r="P82" s="25"/>
      <c r="Q82" s="25"/>
      <c r="R82" s="25"/>
      <c r="S82" s="15"/>
    </row>
    <row r="83" spans="1:19" ht="15.75">
      <c r="A83" s="12" t="s">
        <v>3</v>
      </c>
      <c r="B83" s="3"/>
      <c r="C83" s="3"/>
      <c r="D83" s="3"/>
      <c r="E83" s="3"/>
      <c r="F83" s="3"/>
      <c r="G83" s="3"/>
      <c r="H83" s="15"/>
      <c r="I83" s="16"/>
      <c r="J83" s="23">
        <v>0</v>
      </c>
      <c r="K83" s="24">
        <f t="shared" si="12"/>
        <v>0</v>
      </c>
      <c r="L83" s="24">
        <f t="shared" si="13"/>
        <v>0</v>
      </c>
      <c r="M83" s="24">
        <f t="shared" si="14"/>
        <v>0</v>
      </c>
      <c r="N83" s="23"/>
      <c r="O83" s="15"/>
      <c r="P83" s="25"/>
      <c r="Q83" s="25"/>
      <c r="R83" s="25"/>
      <c r="S83" s="15"/>
    </row>
    <row r="84" spans="1:19" ht="15.75">
      <c r="A84" s="12" t="s">
        <v>3</v>
      </c>
      <c r="B84" s="3"/>
      <c r="C84" s="3"/>
      <c r="D84" s="3"/>
      <c r="E84" s="3"/>
      <c r="F84" s="3"/>
      <c r="G84" s="3"/>
      <c r="H84" s="15"/>
      <c r="I84" s="16"/>
      <c r="J84" s="23">
        <v>0</v>
      </c>
      <c r="K84" s="24">
        <f t="shared" si="12"/>
        <v>0</v>
      </c>
      <c r="L84" s="24">
        <f t="shared" si="13"/>
        <v>0</v>
      </c>
      <c r="M84" s="24">
        <f t="shared" si="14"/>
        <v>0</v>
      </c>
      <c r="N84" s="23"/>
      <c r="O84" s="15"/>
      <c r="P84" s="25"/>
      <c r="Q84" s="25"/>
      <c r="R84" s="25"/>
      <c r="S84" s="15"/>
    </row>
    <row r="85" spans="1:19" ht="15.75">
      <c r="A85" s="12" t="s">
        <v>3</v>
      </c>
      <c r="B85" s="3"/>
      <c r="C85" s="3"/>
      <c r="D85" s="3"/>
      <c r="E85" s="3"/>
      <c r="F85" s="3"/>
      <c r="G85" s="3"/>
      <c r="H85" s="15"/>
      <c r="I85" s="16"/>
      <c r="J85" s="23">
        <v>0</v>
      </c>
      <c r="K85" s="24">
        <f t="shared" si="12"/>
        <v>0</v>
      </c>
      <c r="L85" s="24">
        <f t="shared" si="10"/>
        <v>0</v>
      </c>
      <c r="M85" s="24">
        <f t="shared" si="14"/>
        <v>0</v>
      </c>
      <c r="N85" s="23"/>
      <c r="O85" s="26"/>
      <c r="P85" s="26"/>
      <c r="Q85" s="26"/>
      <c r="R85" s="26"/>
      <c r="S85" s="26"/>
    </row>
    <row r="86" spans="1:19" ht="15.75">
      <c r="A86" s="3" t="s">
        <v>3</v>
      </c>
      <c r="B86" s="3"/>
      <c r="C86" s="3"/>
      <c r="D86" s="3"/>
      <c r="E86" s="3"/>
      <c r="F86" s="3"/>
      <c r="G86" s="3"/>
      <c r="H86" s="15"/>
      <c r="I86" s="16"/>
      <c r="J86" s="17">
        <v>0</v>
      </c>
      <c r="K86" s="24">
        <f t="shared" si="12"/>
        <v>0</v>
      </c>
      <c r="L86" s="24">
        <f>ROUND((K86*0.238),2)</f>
        <v>0</v>
      </c>
      <c r="M86" s="24">
        <f t="shared" si="14"/>
        <v>0</v>
      </c>
      <c r="N86" s="23"/>
      <c r="O86" s="27"/>
      <c r="P86" s="27"/>
      <c r="Q86" s="27"/>
      <c r="R86" s="27"/>
      <c r="S86" s="27"/>
    </row>
    <row r="88" spans="1:19" ht="15.75">
      <c r="A88" s="3"/>
      <c r="B88" s="3" t="s">
        <v>30</v>
      </c>
      <c r="C88" s="3"/>
      <c r="D88" s="3"/>
      <c r="E88" s="3"/>
      <c r="F88" s="3"/>
      <c r="G88" s="3"/>
      <c r="H88" s="15"/>
      <c r="I88" s="16"/>
      <c r="J88" s="16"/>
      <c r="K88" s="20"/>
      <c r="L88" s="20"/>
      <c r="M88" s="20"/>
      <c r="N88" s="20"/>
      <c r="O88" s="15"/>
      <c r="P88" s="25"/>
      <c r="Q88" s="25"/>
      <c r="R88" s="25"/>
      <c r="S88" s="15"/>
    </row>
    <row r="89" spans="1:19">
      <c r="A89" s="19"/>
      <c r="B89" s="19" t="s">
        <v>31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</row>
    <row r="90" spans="1:19">
      <c r="B90" t="s">
        <v>32</v>
      </c>
    </row>
    <row r="92" spans="1:19">
      <c r="B92" t="s">
        <v>33</v>
      </c>
    </row>
    <row r="93" spans="1:19">
      <c r="A93" s="19"/>
      <c r="B93" s="19" t="s">
        <v>34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</row>
    <row r="95" spans="1:19">
      <c r="B95" t="s">
        <v>32</v>
      </c>
    </row>
  </sheetData>
  <sheetProtection sheet="1" formatCells="0" formatRows="0" insertRows="0" autoFilter="0" pivotTables="0"/>
  <mergeCells count="2">
    <mergeCell ref="A1:S1"/>
    <mergeCell ref="A4:D4"/>
  </mergeCells>
  <phoneticPr fontId="3" type="noConversion"/>
  <pageMargins left="0.70866141732283472" right="0.70866141732283472" top="0.39370078740157483" bottom="0.39370078740157483" header="0.31496062992125984" footer="0.31496062992125984"/>
  <pageSetup paperSize="9" scale="35" fitToHeight="0" orientation="landscape" r:id="rId1"/>
  <customProperties>
    <customPr name="EpmWorksheetKeyString_GUID" r:id="rId2"/>
  </customProperties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6B69767-4F54-499C-9CC4-806F3137FB82}">
          <x14:formula1>
            <xm:f>'Attività incentivabili'!$A$2:$A$32</xm:f>
          </x14:formula1>
          <xm:sqref>H6:H15</xm:sqref>
        </x14:dataValidation>
        <x14:dataValidation type="list" allowBlank="1" showInputMessage="1" showErrorMessage="1" xr:uid="{66BA956F-2460-491B-B070-F7FD0283531A}">
          <x14:formula1>
            <xm:f>Tabelle3!$A$11:$A$12</xm:f>
          </x14:formula1>
          <xm:sqref>I6:I15</xm:sqref>
        </x14:dataValidation>
        <x14:dataValidation type="list" allowBlank="1" showInputMessage="1" showErrorMessage="1" xr:uid="{1C7C2AD9-D91F-4622-A2C3-C2235D2FB673}">
          <x14:formula1>
            <xm:f>Tabelle3!$A$2:$A$7</xm:f>
          </x14:formula1>
          <xm:sqref>G6:G15</xm:sqref>
        </x14:dataValidation>
        <x14:dataValidation type="list" allowBlank="1" showInputMessage="1" showErrorMessage="1" xr:uid="{137EA9AB-89E4-4B30-9E02-28DE0EE891B1}">
          <x14:formula1>
            <xm:f>Tabelle3!$A$15:$A$21</xm:f>
          </x14:formula1>
          <xm:sqref>F6:F15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FFFB6-0AFD-4289-9258-094DCD8B0023}">
  <dimension ref="A1:A21"/>
  <sheetViews>
    <sheetView zoomScale="115" zoomScaleNormal="115" workbookViewId="0">
      <selection activeCell="A21" sqref="A21"/>
    </sheetView>
  </sheetViews>
  <sheetFormatPr defaultColWidth="10.85546875" defaultRowHeight="15"/>
  <cols>
    <col min="1" max="1" width="45.42578125" customWidth="1"/>
  </cols>
  <sheetData>
    <row r="1" spans="1:1" ht="46.5" customHeight="1"/>
    <row r="2" spans="1:1" ht="45" customHeight="1">
      <c r="A2" t="s">
        <v>157</v>
      </c>
    </row>
    <row r="3" spans="1:1">
      <c r="A3" t="s">
        <v>109</v>
      </c>
    </row>
    <row r="4" spans="1:1">
      <c r="A4" t="s">
        <v>110</v>
      </c>
    </row>
    <row r="5" spans="1:1">
      <c r="A5" t="s">
        <v>111</v>
      </c>
    </row>
    <row r="6" spans="1:1">
      <c r="A6" t="s">
        <v>112</v>
      </c>
    </row>
    <row r="7" spans="1:1">
      <c r="A7" t="s">
        <v>16</v>
      </c>
    </row>
    <row r="10" spans="1:1" ht="43.5" customHeight="1"/>
    <row r="11" spans="1:1">
      <c r="A11">
        <v>2024</v>
      </c>
    </row>
    <row r="12" spans="1:1">
      <c r="A12">
        <v>2025</v>
      </c>
    </row>
    <row r="14" spans="1:1">
      <c r="A14" t="s">
        <v>158</v>
      </c>
    </row>
    <row r="15" spans="1:1">
      <c r="A15" t="s">
        <v>159</v>
      </c>
    </row>
    <row r="16" spans="1:1">
      <c r="A16" t="s">
        <v>160</v>
      </c>
    </row>
    <row r="17" spans="1:1">
      <c r="A17" t="s">
        <v>161</v>
      </c>
    </row>
    <row r="18" spans="1:1">
      <c r="A18" t="s">
        <v>162</v>
      </c>
    </row>
    <row r="19" spans="1:1">
      <c r="A19" t="s">
        <v>163</v>
      </c>
    </row>
    <row r="20" spans="1:1">
      <c r="A20" t="s">
        <v>164</v>
      </c>
    </row>
    <row r="21" spans="1:1">
      <c r="A21" t="s">
        <v>165</v>
      </c>
    </row>
  </sheetData>
  <sheetProtection algorithmName="SHA-512" hashValue="73UlK1o9gu+cp//6g3VPW1WlQkanqpC3+n/cL2cEBNjQcKmus8bR6fZdORkF8ZrIxsNY4MZROBIWLMODsFa9IQ==" saltValue="Au2f8Ph89SWdM0bKFXZE7Q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E9F17-B36D-4528-9DA4-C17E9FF56F60}">
  <sheetPr>
    <tabColor theme="4" tint="-0.249977111117893"/>
  </sheetPr>
  <dimension ref="A1:B32"/>
  <sheetViews>
    <sheetView tabSelected="1" zoomScale="115" zoomScaleNormal="115" workbookViewId="0">
      <selection activeCell="B46" sqref="B46"/>
    </sheetView>
  </sheetViews>
  <sheetFormatPr defaultColWidth="10.85546875" defaultRowHeight="15"/>
  <cols>
    <col min="1" max="1" width="9.42578125" customWidth="1"/>
    <col min="2" max="2" width="178.28515625" customWidth="1"/>
  </cols>
  <sheetData>
    <row r="1" spans="1:2" ht="36" customHeight="1">
      <c r="A1" s="5" t="s">
        <v>35</v>
      </c>
      <c r="B1" s="6" t="s">
        <v>36</v>
      </c>
    </row>
    <row r="2" spans="1:2">
      <c r="A2" s="1" t="s">
        <v>37</v>
      </c>
      <c r="B2" s="4" t="s">
        <v>38</v>
      </c>
    </row>
    <row r="3" spans="1:2">
      <c r="A3" s="1" t="s">
        <v>39</v>
      </c>
      <c r="B3" s="4" t="s">
        <v>40</v>
      </c>
    </row>
    <row r="4" spans="1:2">
      <c r="A4" s="1" t="s">
        <v>41</v>
      </c>
      <c r="B4" s="4" t="s">
        <v>42</v>
      </c>
    </row>
    <row r="5" spans="1:2">
      <c r="A5" s="1" t="s">
        <v>43</v>
      </c>
      <c r="B5" s="123" t="s">
        <v>44</v>
      </c>
    </row>
    <row r="6" spans="1:2">
      <c r="A6" s="1" t="s">
        <v>45</v>
      </c>
      <c r="B6" s="123" t="s">
        <v>46</v>
      </c>
    </row>
    <row r="7" spans="1:2">
      <c r="A7" s="1" t="s">
        <v>47</v>
      </c>
      <c r="B7" s="4" t="s">
        <v>48</v>
      </c>
    </row>
    <row r="8" spans="1:2">
      <c r="A8" s="9" t="s">
        <v>49</v>
      </c>
      <c r="B8" s="123" t="s">
        <v>50</v>
      </c>
    </row>
    <row r="9" spans="1:2">
      <c r="A9" s="7" t="s">
        <v>51</v>
      </c>
      <c r="B9" s="124" t="s">
        <v>52</v>
      </c>
    </row>
    <row r="10" spans="1:2">
      <c r="A10" s="7" t="s">
        <v>53</v>
      </c>
      <c r="B10" s="124" t="s">
        <v>54</v>
      </c>
    </row>
    <row r="11" spans="1:2">
      <c r="A11" s="7" t="s">
        <v>55</v>
      </c>
      <c r="B11" s="124" t="s">
        <v>54</v>
      </c>
    </row>
    <row r="12" spans="1:2">
      <c r="A12" s="9" t="s">
        <v>56</v>
      </c>
      <c r="B12" s="123" t="s">
        <v>57</v>
      </c>
    </row>
    <row r="13" spans="1:2">
      <c r="A13" s="7" t="s">
        <v>58</v>
      </c>
      <c r="B13" s="124" t="s">
        <v>52</v>
      </c>
    </row>
    <row r="14" spans="1:2">
      <c r="A14" s="7" t="s">
        <v>59</v>
      </c>
      <c r="B14" s="124" t="s">
        <v>54</v>
      </c>
    </row>
    <row r="15" spans="1:2">
      <c r="A15" s="7" t="s">
        <v>60</v>
      </c>
      <c r="B15" s="124" t="s">
        <v>54</v>
      </c>
    </row>
    <row r="16" spans="1:2">
      <c r="A16" s="8" t="s">
        <v>61</v>
      </c>
      <c r="B16" s="4" t="s">
        <v>62</v>
      </c>
    </row>
    <row r="17" spans="1:2">
      <c r="A17" s="8" t="s">
        <v>63</v>
      </c>
      <c r="B17" s="4" t="s">
        <v>64</v>
      </c>
    </row>
    <row r="18" spans="1:2">
      <c r="A18" s="8" t="s">
        <v>65</v>
      </c>
      <c r="B18" s="4" t="s">
        <v>66</v>
      </c>
    </row>
    <row r="19" spans="1:2">
      <c r="A19" s="8" t="s">
        <v>67</v>
      </c>
      <c r="B19" s="4" t="s">
        <v>68</v>
      </c>
    </row>
    <row r="20" spans="1:2">
      <c r="A20" s="8" t="s">
        <v>69</v>
      </c>
      <c r="B20" s="4" t="s">
        <v>70</v>
      </c>
    </row>
    <row r="21" spans="1:2">
      <c r="A21" s="8" t="s">
        <v>71</v>
      </c>
      <c r="B21" s="4" t="s">
        <v>72</v>
      </c>
    </row>
    <row r="22" spans="1:2">
      <c r="A22" s="8" t="s">
        <v>73</v>
      </c>
      <c r="B22" s="4" t="s">
        <v>74</v>
      </c>
    </row>
    <row r="23" spans="1:2">
      <c r="A23" s="8" t="s">
        <v>75</v>
      </c>
      <c r="B23" s="4" t="s">
        <v>76</v>
      </c>
    </row>
    <row r="24" spans="1:2">
      <c r="A24" s="8" t="s">
        <v>77</v>
      </c>
      <c r="B24" s="4" t="s">
        <v>78</v>
      </c>
    </row>
    <row r="25" spans="1:2">
      <c r="A25" s="8" t="s">
        <v>79</v>
      </c>
      <c r="B25" s="4" t="s">
        <v>80</v>
      </c>
    </row>
    <row r="26" spans="1:2">
      <c r="A26" s="11" t="s">
        <v>81</v>
      </c>
      <c r="B26" s="124" t="s">
        <v>52</v>
      </c>
    </row>
    <row r="27" spans="1:2">
      <c r="A27" s="11" t="s">
        <v>82</v>
      </c>
      <c r="B27" s="124" t="s">
        <v>54</v>
      </c>
    </row>
    <row r="28" spans="1:2">
      <c r="A28" s="8" t="s">
        <v>83</v>
      </c>
      <c r="B28" s="4" t="s">
        <v>84</v>
      </c>
    </row>
    <row r="29" spans="1:2">
      <c r="A29" s="8" t="s">
        <v>85</v>
      </c>
      <c r="B29" s="4" t="s">
        <v>86</v>
      </c>
    </row>
    <row r="30" spans="1:2">
      <c r="A30" s="8" t="s">
        <v>87</v>
      </c>
      <c r="B30" s="4" t="s">
        <v>88</v>
      </c>
    </row>
    <row r="31" spans="1:2">
      <c r="A31" s="8" t="s">
        <v>89</v>
      </c>
      <c r="B31" s="4" t="s">
        <v>90</v>
      </c>
    </row>
    <row r="32" spans="1:2">
      <c r="A32" s="8" t="s">
        <v>91</v>
      </c>
      <c r="B32" s="4" t="s">
        <v>92</v>
      </c>
    </row>
  </sheetData>
  <phoneticPr fontId="3" type="noConversion"/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51936-8FC6-4EA1-9F35-DD994867B56F}">
  <sheetPr>
    <tabColor rgb="FF7030A0"/>
    <pageSetUpPr fitToPage="1"/>
  </sheetPr>
  <dimension ref="A1:AC78"/>
  <sheetViews>
    <sheetView topLeftCell="A11" zoomScale="85" zoomScaleNormal="85" workbookViewId="0">
      <selection activeCell="I26" sqref="I26"/>
    </sheetView>
  </sheetViews>
  <sheetFormatPr defaultColWidth="9.140625" defaultRowHeight="12.75" outlineLevelRow="1" outlineLevelCol="1"/>
  <cols>
    <col min="1" max="1" width="31.85546875" style="28" customWidth="1"/>
    <col min="2" max="2" width="15.42578125" style="28" customWidth="1"/>
    <col min="3" max="3" width="19.7109375" style="28" customWidth="1"/>
    <col min="4" max="4" width="20.28515625" style="28" customWidth="1"/>
    <col min="5" max="5" width="16" style="28" customWidth="1"/>
    <col min="6" max="6" width="18.7109375" style="28" customWidth="1" outlineLevel="1"/>
    <col min="7" max="7" width="11.7109375" style="28" customWidth="1" outlineLevel="1"/>
    <col min="8" max="8" width="17.85546875" style="28" customWidth="1" outlineLevel="1"/>
    <col min="9" max="9" width="17.85546875" style="28" customWidth="1"/>
    <col min="10" max="10" width="15.140625" style="28" customWidth="1"/>
    <col min="11" max="11" width="11.140625" style="28" customWidth="1"/>
    <col min="12" max="12" width="12.7109375" style="28" customWidth="1" outlineLevel="1"/>
    <col min="13" max="13" width="10.7109375" style="28" customWidth="1" outlineLevel="1"/>
    <col min="14" max="14" width="12.5703125" style="28" customWidth="1" outlineLevel="1"/>
    <col min="15" max="15" width="17.85546875" style="28" customWidth="1"/>
    <col min="16" max="16" width="12.28515625" style="28" customWidth="1"/>
    <col min="17" max="17" width="10.85546875" style="28" customWidth="1"/>
    <col min="18" max="18" width="10.5703125" style="28" customWidth="1" outlineLevel="1"/>
    <col min="19" max="19" width="11.85546875" style="28" customWidth="1" outlineLevel="1"/>
    <col min="20" max="20" width="13.5703125" style="28" customWidth="1" outlineLevel="1"/>
    <col min="21" max="21" width="17.85546875" style="28" customWidth="1"/>
    <col min="22" max="22" width="13.85546875" style="28" customWidth="1"/>
    <col min="23" max="23" width="11.42578125" style="29" customWidth="1"/>
    <col min="24" max="24" width="14.42578125" style="28" customWidth="1" outlineLevel="1"/>
    <col min="25" max="25" width="11.140625" style="28" customWidth="1" outlineLevel="1"/>
    <col min="26" max="26" width="12.28515625" style="28" customWidth="1" outlineLevel="1"/>
    <col min="27" max="27" width="17.85546875" style="28" customWidth="1"/>
    <col min="28" max="28" width="10.85546875" style="28" customWidth="1"/>
    <col min="29" max="29" width="19.42578125" style="28" customWidth="1"/>
    <col min="30" max="30" width="9.28515625" style="28" customWidth="1"/>
    <col min="31" max="36" width="9.140625" style="28"/>
    <col min="37" max="37" width="16.7109375" style="28" customWidth="1"/>
    <col min="38" max="16384" width="9.140625" style="28"/>
  </cols>
  <sheetData>
    <row r="1" spans="1:29" ht="72" customHeight="1">
      <c r="A1" s="226" t="s">
        <v>93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</row>
    <row r="2" spans="1:29" ht="15">
      <c r="A2"/>
      <c r="B2"/>
      <c r="C2"/>
      <c r="D2"/>
      <c r="E2"/>
      <c r="F2"/>
      <c r="G2"/>
      <c r="H2"/>
      <c r="I2"/>
      <c r="J2"/>
      <c r="K2"/>
      <c r="L2"/>
      <c r="M2"/>
      <c r="O2"/>
      <c r="U2"/>
      <c r="AA2"/>
    </row>
    <row r="3" spans="1:29" ht="48" customHeight="1">
      <c r="A3" s="89" t="s">
        <v>94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</row>
    <row r="4" spans="1:29" ht="21">
      <c r="A4" s="72" t="s">
        <v>20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</row>
    <row r="5" spans="1:29" ht="52.5" customHeight="1">
      <c r="A5" s="89" t="s">
        <v>95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</row>
    <row r="6" spans="1:29" ht="21">
      <c r="A6" s="72" t="s">
        <v>96</v>
      </c>
      <c r="B6" s="245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7"/>
      <c r="AA6" s="247"/>
      <c r="AB6" s="247"/>
      <c r="AC6" s="248"/>
    </row>
    <row r="7" spans="1:29" ht="13.5" thickBo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U7" s="39"/>
      <c r="Y7" s="61"/>
      <c r="Z7" s="61"/>
      <c r="AA7" s="39"/>
      <c r="AB7" s="60"/>
      <c r="AC7" s="59"/>
    </row>
    <row r="8" spans="1:29" ht="30.6" customHeight="1" thickBot="1">
      <c r="A8" s="249" t="s">
        <v>97</v>
      </c>
      <c r="B8" s="250"/>
      <c r="C8" s="25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U8" s="39"/>
      <c r="Y8" s="61"/>
      <c r="Z8" s="61"/>
      <c r="AA8" s="39"/>
      <c r="AB8" s="60"/>
      <c r="AC8" s="59"/>
    </row>
    <row r="9" spans="1:29" ht="24.6" customHeight="1" thickBot="1">
      <c r="A9" s="229" t="s">
        <v>98</v>
      </c>
      <c r="B9" s="230"/>
      <c r="C9" s="90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U9" s="39"/>
      <c r="Y9" s="61"/>
      <c r="Z9" s="61"/>
      <c r="AA9" s="39"/>
      <c r="AB9" s="60"/>
      <c r="AC9" s="59"/>
    </row>
    <row r="10" spans="1:29" ht="15.75" thickBot="1">
      <c r="A10" s="239"/>
      <c r="B10" s="240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U10" s="39"/>
      <c r="Y10" s="61"/>
      <c r="Z10" s="61"/>
      <c r="AA10" s="39"/>
      <c r="AB10" s="60"/>
      <c r="AC10" s="59"/>
    </row>
    <row r="11" spans="1:29" ht="30.75" thickBot="1">
      <c r="A11" s="241" t="s">
        <v>99</v>
      </c>
      <c r="B11" s="242"/>
      <c r="C11" s="71" t="s">
        <v>100</v>
      </c>
      <c r="D11" s="71" t="s">
        <v>101</v>
      </c>
      <c r="E11" s="71" t="s">
        <v>102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"/>
      <c r="Q11" s="1"/>
      <c r="U11" s="62"/>
      <c r="Y11" s="61"/>
      <c r="Z11" s="61"/>
      <c r="AA11" s="62"/>
      <c r="AB11" s="60"/>
      <c r="AC11" s="59"/>
    </row>
    <row r="12" spans="1:29" ht="15.75" thickBot="1">
      <c r="A12" s="241" t="s">
        <v>103</v>
      </c>
      <c r="B12" s="242"/>
      <c r="C12" s="70">
        <v>0.02</v>
      </c>
      <c r="D12" s="37">
        <f>IF(C9&gt;5000000,5000000,C9)</f>
        <v>0</v>
      </c>
      <c r="E12" s="63">
        <f>D12*C12</f>
        <v>0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"/>
      <c r="Q12" s="1"/>
      <c r="U12" s="62"/>
      <c r="Y12" s="61"/>
      <c r="Z12" s="61"/>
      <c r="AA12" s="62"/>
      <c r="AB12" s="60"/>
      <c r="AC12" s="59"/>
    </row>
    <row r="13" spans="1:29" ht="15.75" thickBot="1">
      <c r="A13" s="241" t="s">
        <v>104</v>
      </c>
      <c r="B13" s="242"/>
      <c r="C13" s="70">
        <v>1.4999999999999999E-2</v>
      </c>
      <c r="D13" s="37">
        <f>IF(C9&gt;5000000,C9-5000000,0)</f>
        <v>0</v>
      </c>
      <c r="E13" s="69">
        <f>D13*C13</f>
        <v>0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1"/>
      <c r="Q13" s="1"/>
      <c r="U13" s="62"/>
      <c r="Y13" s="61"/>
      <c r="Z13" s="61"/>
      <c r="AA13" s="62"/>
      <c r="AB13" s="60"/>
      <c r="AC13" s="59"/>
    </row>
    <row r="14" spans="1:29" ht="15.75" thickBot="1">
      <c r="A14" s="62"/>
      <c r="B14" s="62"/>
      <c r="C14" s="68" t="s">
        <v>105</v>
      </c>
      <c r="D14" s="37">
        <f>SUM(D12:D13)</f>
        <v>0</v>
      </c>
      <c r="E14" s="63">
        <f>SUM(E12:E13)</f>
        <v>0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1"/>
      <c r="Q14" s="1"/>
      <c r="U14" s="62"/>
      <c r="Y14" s="61"/>
      <c r="Z14" s="61"/>
      <c r="AA14" s="62"/>
      <c r="AB14" s="60"/>
      <c r="AC14" s="59"/>
    </row>
    <row r="15" spans="1:29" ht="15.75" thickBot="1">
      <c r="A15" s="62"/>
      <c r="B15" s="62"/>
      <c r="C15" s="62"/>
      <c r="D15" s="67" t="s">
        <v>106</v>
      </c>
      <c r="E15" s="65">
        <f>E14*0.8</f>
        <v>0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1"/>
      <c r="Q15" s="1"/>
      <c r="U15" s="62"/>
      <c r="Y15" s="61"/>
      <c r="Z15" s="61"/>
      <c r="AA15" s="62"/>
      <c r="AB15" s="60"/>
      <c r="AC15" s="59"/>
    </row>
    <row r="16" spans="1:29" ht="15.75" hidden="1" thickBot="1">
      <c r="A16" s="62"/>
      <c r="B16" s="62"/>
      <c r="C16" s="62"/>
      <c r="D16" s="66" t="s">
        <v>14</v>
      </c>
      <c r="E16" s="65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1"/>
      <c r="Q16" s="1"/>
      <c r="U16" s="62"/>
      <c r="Y16" s="61"/>
      <c r="Z16" s="61"/>
      <c r="AA16" s="62"/>
      <c r="AB16" s="60"/>
      <c r="AC16" s="59"/>
    </row>
    <row r="17" spans="1:29" ht="15.75" hidden="1" thickBot="1">
      <c r="A17" s="62"/>
      <c r="B17" s="62"/>
      <c r="C17" s="62"/>
      <c r="D17" s="66" t="s">
        <v>15</v>
      </c>
      <c r="E17" s="6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1"/>
      <c r="Q17" s="1"/>
      <c r="U17" s="62"/>
      <c r="Y17" s="61"/>
      <c r="Z17" s="61"/>
      <c r="AA17" s="62"/>
      <c r="AB17" s="60"/>
      <c r="AC17" s="59"/>
    </row>
    <row r="18" spans="1:29" ht="15.75" thickBot="1">
      <c r="A18" s="62"/>
      <c r="B18" s="62"/>
      <c r="C18" s="62"/>
      <c r="D18" s="64" t="s">
        <v>107</v>
      </c>
      <c r="E18" s="63">
        <f>0.2*E14</f>
        <v>0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1"/>
      <c r="Q18" s="1"/>
      <c r="U18" s="62"/>
      <c r="Y18" s="61"/>
      <c r="Z18" s="61"/>
      <c r="AA18" s="62"/>
      <c r="AB18" s="60"/>
      <c r="AC18" s="59"/>
    </row>
    <row r="19" spans="1:29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U19" s="39"/>
      <c r="Y19" s="61"/>
      <c r="Z19" s="61"/>
      <c r="AA19" s="39"/>
      <c r="AB19" s="60"/>
      <c r="AC19" s="59"/>
    </row>
    <row r="20" spans="1:29" ht="12.75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61"/>
      <c r="W20" s="36"/>
      <c r="X20" s="61"/>
      <c r="Y20" s="61"/>
      <c r="Z20" s="61"/>
      <c r="AA20" s="39"/>
      <c r="AB20" s="60"/>
      <c r="AC20" s="59"/>
    </row>
    <row r="21" spans="1:29" ht="13.5" thickBo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61"/>
      <c r="W21" s="36"/>
      <c r="X21" s="61"/>
      <c r="Y21" s="61"/>
      <c r="Z21" s="61"/>
      <c r="AA21" s="39"/>
      <c r="AB21" s="60"/>
      <c r="AC21" s="59"/>
    </row>
    <row r="22" spans="1:29" ht="41.25" customHeight="1" thickBot="1">
      <c r="A22" s="39"/>
      <c r="B22" s="243" t="s">
        <v>108</v>
      </c>
      <c r="C22" s="244"/>
      <c r="D22" s="236" t="s">
        <v>109</v>
      </c>
      <c r="E22" s="237"/>
      <c r="F22" s="237"/>
      <c r="G22" s="237"/>
      <c r="H22" s="237"/>
      <c r="I22" s="238"/>
      <c r="J22" s="210" t="s">
        <v>110</v>
      </c>
      <c r="K22" s="211"/>
      <c r="L22" s="211"/>
      <c r="M22" s="211"/>
      <c r="N22" s="211"/>
      <c r="O22" s="212"/>
      <c r="P22" s="215" t="s">
        <v>111</v>
      </c>
      <c r="Q22" s="216"/>
      <c r="R22" s="216"/>
      <c r="S22" s="216"/>
      <c r="T22" s="216"/>
      <c r="U22" s="217"/>
      <c r="V22" s="204" t="s">
        <v>112</v>
      </c>
      <c r="W22" s="213"/>
      <c r="X22" s="213"/>
      <c r="Y22" s="213"/>
      <c r="Z22" s="213"/>
      <c r="AA22" s="214"/>
      <c r="AB22" s="204" t="s">
        <v>113</v>
      </c>
      <c r="AC22" s="214"/>
    </row>
    <row r="23" spans="1:29" ht="24.75" customHeight="1" thickBot="1">
      <c r="A23" s="39"/>
      <c r="B23" s="224"/>
      <c r="C23" s="225"/>
      <c r="D23" s="233">
        <f>SUM(D25+D27+D31)</f>
        <v>0.03</v>
      </c>
      <c r="E23" s="234"/>
      <c r="F23" s="234"/>
      <c r="G23" s="234"/>
      <c r="H23" s="234"/>
      <c r="I23" s="235"/>
      <c r="J23" s="218">
        <f>SUM(J27+J31+J38+J46)</f>
        <v>0.15000000000000002</v>
      </c>
      <c r="K23" s="219"/>
      <c r="L23" s="219"/>
      <c r="M23" s="219"/>
      <c r="N23" s="219"/>
      <c r="O23" s="220"/>
      <c r="P23" s="218">
        <f>SUM(P27+P31+P38+P47)</f>
        <v>0.25</v>
      </c>
      <c r="Q23" s="219"/>
      <c r="R23" s="219"/>
      <c r="S23" s="219"/>
      <c r="T23" s="219"/>
      <c r="U23" s="220"/>
      <c r="V23" s="221">
        <f>(V27+V31+V38+V48+V50+V52+V54)</f>
        <v>0.57000000000000006</v>
      </c>
      <c r="W23" s="222"/>
      <c r="X23" s="222"/>
      <c r="Y23" s="222"/>
      <c r="Z23" s="222"/>
      <c r="AA23" s="223"/>
      <c r="AB23" s="231">
        <f>SUM(D23+J23+P23+V23)</f>
        <v>1</v>
      </c>
      <c r="AC23" s="232"/>
    </row>
    <row r="24" spans="1:29" ht="51.75" customHeight="1" thickBot="1">
      <c r="A24" s="39"/>
      <c r="B24" s="204"/>
      <c r="C24" s="205"/>
      <c r="D24" s="58" t="s">
        <v>114</v>
      </c>
      <c r="E24" s="58" t="s">
        <v>115</v>
      </c>
      <c r="F24" s="57" t="s">
        <v>116</v>
      </c>
      <c r="G24" s="57" t="s">
        <v>117</v>
      </c>
      <c r="H24" s="92" t="s">
        <v>118</v>
      </c>
      <c r="I24" s="93" t="s">
        <v>119</v>
      </c>
      <c r="J24" s="58" t="s">
        <v>114</v>
      </c>
      <c r="K24" s="58" t="s">
        <v>115</v>
      </c>
      <c r="L24" s="57" t="s">
        <v>116</v>
      </c>
      <c r="M24" s="57" t="s">
        <v>117</v>
      </c>
      <c r="N24" s="92" t="s">
        <v>118</v>
      </c>
      <c r="O24" s="93" t="s">
        <v>119</v>
      </c>
      <c r="P24" s="58" t="s">
        <v>114</v>
      </c>
      <c r="Q24" s="58" t="s">
        <v>115</v>
      </c>
      <c r="R24" s="57" t="s">
        <v>116</v>
      </c>
      <c r="S24" s="57" t="s">
        <v>117</v>
      </c>
      <c r="T24" s="92" t="s">
        <v>118</v>
      </c>
      <c r="U24" s="93" t="s">
        <v>119</v>
      </c>
      <c r="V24" s="58" t="s">
        <v>114</v>
      </c>
      <c r="W24" s="58" t="s">
        <v>115</v>
      </c>
      <c r="X24" s="57" t="s">
        <v>116</v>
      </c>
      <c r="Y24" s="57" t="s">
        <v>117</v>
      </c>
      <c r="Z24" s="92" t="s">
        <v>118</v>
      </c>
      <c r="AA24" s="93" t="s">
        <v>119</v>
      </c>
      <c r="AB24" s="206"/>
      <c r="AC24" s="207"/>
    </row>
    <row r="25" spans="1:29" ht="27" customHeight="1" thickBot="1">
      <c r="A25" s="39"/>
      <c r="B25" s="208" t="s">
        <v>38</v>
      </c>
      <c r="C25" s="209"/>
      <c r="D25" s="202">
        <v>0.01</v>
      </c>
      <c r="E25" s="201">
        <f>$E$15*D25</f>
        <v>0</v>
      </c>
      <c r="F25" s="53" t="s">
        <v>120</v>
      </c>
      <c r="G25" s="53">
        <f>E25*75%</f>
        <v>0</v>
      </c>
      <c r="H25" s="94"/>
      <c r="I25" s="95"/>
      <c r="J25" s="137"/>
      <c r="K25" s="129">
        <f>$E$15*J25</f>
        <v>0</v>
      </c>
      <c r="L25" s="129"/>
      <c r="M25" s="150"/>
      <c r="N25" s="169"/>
      <c r="O25" s="95"/>
      <c r="P25" s="137"/>
      <c r="Q25" s="129">
        <f>$E$15*P25</f>
        <v>0</v>
      </c>
      <c r="R25" s="150"/>
      <c r="S25" s="150"/>
      <c r="T25" s="146"/>
      <c r="U25" s="95"/>
      <c r="V25" s="150"/>
      <c r="W25" s="129">
        <f>$E$15*V25</f>
        <v>0</v>
      </c>
      <c r="X25" s="150"/>
      <c r="Y25" s="150"/>
      <c r="Z25" s="169"/>
      <c r="AA25" s="95"/>
      <c r="AB25" s="137">
        <f>D25+J25+S25+V25</f>
        <v>0.01</v>
      </c>
      <c r="AC25" s="160">
        <f>$E$15*AB25</f>
        <v>0</v>
      </c>
    </row>
    <row r="26" spans="1:29" ht="44.25" customHeight="1" thickBot="1">
      <c r="A26" s="39"/>
      <c r="B26" s="154"/>
      <c r="C26" s="200"/>
      <c r="D26" s="188"/>
      <c r="E26" s="188"/>
      <c r="F26" s="40" t="s">
        <v>121</v>
      </c>
      <c r="G26" s="56">
        <f>E25*25%</f>
        <v>0</v>
      </c>
      <c r="H26" s="96"/>
      <c r="I26" s="97"/>
      <c r="J26" s="144"/>
      <c r="K26" s="144"/>
      <c r="L26" s="144"/>
      <c r="M26" s="144"/>
      <c r="N26" s="145"/>
      <c r="O26" s="97"/>
      <c r="P26" s="144"/>
      <c r="Q26" s="144"/>
      <c r="R26" s="144"/>
      <c r="S26" s="144"/>
      <c r="T26" s="166"/>
      <c r="U26" s="97"/>
      <c r="V26" s="144"/>
      <c r="W26" s="147"/>
      <c r="X26" s="144"/>
      <c r="Y26" s="144"/>
      <c r="Z26" s="145"/>
      <c r="AA26" s="97"/>
      <c r="AB26" s="139"/>
      <c r="AC26" s="144"/>
    </row>
    <row r="27" spans="1:29" ht="34.15" customHeight="1">
      <c r="A27" s="39"/>
      <c r="B27" s="152" t="s">
        <v>40</v>
      </c>
      <c r="C27" s="153"/>
      <c r="D27" s="203"/>
      <c r="E27" s="129">
        <f>$E$15*D27</f>
        <v>0</v>
      </c>
      <c r="F27" s="129"/>
      <c r="G27" s="129"/>
      <c r="H27" s="133"/>
      <c r="I27" s="95"/>
      <c r="J27" s="137">
        <v>0.04</v>
      </c>
      <c r="K27" s="129">
        <f>$E$15*J27</f>
        <v>0</v>
      </c>
      <c r="L27" s="129" t="s">
        <v>122</v>
      </c>
      <c r="M27" s="151"/>
      <c r="N27" s="169"/>
      <c r="O27" s="95"/>
      <c r="P27" s="137">
        <v>0.05</v>
      </c>
      <c r="Q27" s="129">
        <f>$E$15*P27</f>
        <v>0</v>
      </c>
      <c r="R27" s="150" t="s">
        <v>123</v>
      </c>
      <c r="S27" s="129"/>
      <c r="T27" s="133"/>
      <c r="U27" s="95"/>
      <c r="V27" s="137">
        <v>0.1</v>
      </c>
      <c r="W27" s="129">
        <f>$E$15*V27</f>
        <v>0</v>
      </c>
      <c r="X27" s="129" t="s">
        <v>124</v>
      </c>
      <c r="Y27" s="129">
        <f>W27*95%</f>
        <v>0</v>
      </c>
      <c r="Z27" s="142"/>
      <c r="AA27" s="95"/>
      <c r="AB27" s="137">
        <f>D27+J27+P27+V27</f>
        <v>0.19</v>
      </c>
      <c r="AC27" s="160">
        <f>$E$15*AB27</f>
        <v>0</v>
      </c>
    </row>
    <row r="28" spans="1:29" ht="15" customHeight="1" thickBot="1">
      <c r="A28" s="39"/>
      <c r="B28" s="167"/>
      <c r="C28" s="168"/>
      <c r="D28" s="158"/>
      <c r="E28" s="158"/>
      <c r="F28" s="163"/>
      <c r="G28" s="163"/>
      <c r="H28" s="190"/>
      <c r="I28" s="99"/>
      <c r="J28" s="158"/>
      <c r="K28" s="158"/>
      <c r="L28" s="163"/>
      <c r="M28" s="163"/>
      <c r="N28" s="192"/>
      <c r="O28" s="99"/>
      <c r="P28" s="158"/>
      <c r="Q28" s="158"/>
      <c r="R28" s="158"/>
      <c r="S28" s="189"/>
      <c r="T28" s="159"/>
      <c r="U28" s="99"/>
      <c r="V28" s="158"/>
      <c r="W28" s="162"/>
      <c r="X28" s="144"/>
      <c r="Y28" s="144"/>
      <c r="Z28" s="143"/>
      <c r="AA28" s="99"/>
      <c r="AB28" s="191"/>
      <c r="AC28" s="162"/>
    </row>
    <row r="29" spans="1:29" ht="32.450000000000003" customHeight="1">
      <c r="A29" s="39"/>
      <c r="B29" s="167"/>
      <c r="C29" s="168"/>
      <c r="D29" s="158"/>
      <c r="E29" s="158"/>
      <c r="F29" s="163"/>
      <c r="G29" s="163"/>
      <c r="H29" s="190"/>
      <c r="I29" s="99"/>
      <c r="J29" s="158"/>
      <c r="K29" s="158"/>
      <c r="L29" s="163"/>
      <c r="M29" s="163"/>
      <c r="N29" s="192"/>
      <c r="O29" s="99"/>
      <c r="P29" s="158"/>
      <c r="Q29" s="158"/>
      <c r="R29" s="158"/>
      <c r="S29" s="189"/>
      <c r="T29" s="159"/>
      <c r="U29" s="99"/>
      <c r="V29" s="158"/>
      <c r="W29" s="162"/>
      <c r="X29" s="129" t="s">
        <v>125</v>
      </c>
      <c r="Y29" s="129">
        <f>W27*5%</f>
        <v>0</v>
      </c>
      <c r="Z29" s="142"/>
      <c r="AA29" s="99"/>
      <c r="AB29" s="191"/>
      <c r="AC29" s="162"/>
    </row>
    <row r="30" spans="1:29" ht="26.25" customHeight="1" thickBot="1">
      <c r="A30" s="39"/>
      <c r="B30" s="154"/>
      <c r="C30" s="155"/>
      <c r="D30" s="144"/>
      <c r="E30" s="144"/>
      <c r="F30" s="138"/>
      <c r="G30" s="138"/>
      <c r="H30" s="136"/>
      <c r="I30" s="100"/>
      <c r="J30" s="144"/>
      <c r="K30" s="144"/>
      <c r="L30" s="138"/>
      <c r="M30" s="138"/>
      <c r="N30" s="165"/>
      <c r="O30" s="100"/>
      <c r="P30" s="144"/>
      <c r="Q30" s="144"/>
      <c r="R30" s="144"/>
      <c r="S30" s="130"/>
      <c r="T30" s="166"/>
      <c r="U30" s="100"/>
      <c r="V30" s="144"/>
      <c r="W30" s="147"/>
      <c r="X30" s="130"/>
      <c r="Y30" s="130"/>
      <c r="Z30" s="143"/>
      <c r="AA30" s="100"/>
      <c r="AB30" s="139"/>
      <c r="AC30" s="147"/>
    </row>
    <row r="31" spans="1:29" ht="26.25" customHeight="1" thickBot="1">
      <c r="A31" s="39"/>
      <c r="B31" s="152" t="s">
        <v>42</v>
      </c>
      <c r="C31" s="199"/>
      <c r="D31" s="202">
        <v>0.02</v>
      </c>
      <c r="E31" s="201">
        <f>$E$15*D31</f>
        <v>0</v>
      </c>
      <c r="F31" s="53" t="s">
        <v>120</v>
      </c>
      <c r="G31" s="53">
        <f>E31*75%</f>
        <v>0</v>
      </c>
      <c r="H31" s="101"/>
      <c r="I31" s="102"/>
      <c r="J31" s="137">
        <v>0.03</v>
      </c>
      <c r="K31" s="129">
        <f>$E$15*J31</f>
        <v>0</v>
      </c>
      <c r="L31" s="129" t="s">
        <v>122</v>
      </c>
      <c r="M31" s="129"/>
      <c r="N31" s="142"/>
      <c r="O31" s="102"/>
      <c r="P31" s="137">
        <v>0.1</v>
      </c>
      <c r="Q31" s="129">
        <f>$E$15*P31</f>
        <v>0</v>
      </c>
      <c r="R31" s="129" t="s">
        <v>123</v>
      </c>
      <c r="S31" s="129"/>
      <c r="T31" s="133"/>
      <c r="U31" s="102"/>
      <c r="V31" s="137">
        <v>0.1</v>
      </c>
      <c r="W31" s="129">
        <f>$E$15*V31</f>
        <v>0</v>
      </c>
      <c r="X31" s="47" t="s">
        <v>124</v>
      </c>
      <c r="Y31" s="53">
        <f>W31*95%</f>
        <v>0</v>
      </c>
      <c r="Z31" s="110"/>
      <c r="AA31" s="102"/>
      <c r="AB31" s="137">
        <f>D31+J31+P31+V31</f>
        <v>0.25</v>
      </c>
      <c r="AC31" s="160">
        <f>$E$15*AB31</f>
        <v>0</v>
      </c>
    </row>
    <row r="32" spans="1:29" ht="42.6" customHeight="1" thickBot="1">
      <c r="A32" s="39"/>
      <c r="B32" s="154"/>
      <c r="C32" s="200"/>
      <c r="D32" s="188"/>
      <c r="E32" s="188"/>
      <c r="F32" s="40" t="s">
        <v>121</v>
      </c>
      <c r="G32" s="56">
        <f>E31*25%</f>
        <v>0</v>
      </c>
      <c r="H32" s="101"/>
      <c r="I32" s="103"/>
      <c r="J32" s="144"/>
      <c r="K32" s="144"/>
      <c r="L32" s="144"/>
      <c r="M32" s="130"/>
      <c r="N32" s="145"/>
      <c r="O32" s="103"/>
      <c r="P32" s="144"/>
      <c r="Q32" s="144"/>
      <c r="R32" s="130"/>
      <c r="S32" s="130"/>
      <c r="T32" s="166"/>
      <c r="U32" s="103"/>
      <c r="V32" s="144"/>
      <c r="W32" s="147"/>
      <c r="X32" s="40" t="s">
        <v>125</v>
      </c>
      <c r="Y32" s="53">
        <f>W31*5%</f>
        <v>0</v>
      </c>
      <c r="Z32" s="110"/>
      <c r="AA32" s="103"/>
      <c r="AB32" s="139"/>
      <c r="AC32" s="147"/>
    </row>
    <row r="33" spans="1:29" ht="14.25" customHeight="1" outlineLevel="1">
      <c r="A33" s="39"/>
      <c r="B33" s="183" t="s">
        <v>44</v>
      </c>
      <c r="C33" s="175"/>
      <c r="D33" s="137">
        <v>0.02</v>
      </c>
      <c r="E33" s="129">
        <f>$E$15*D33</f>
        <v>0</v>
      </c>
      <c r="F33" s="129" t="s">
        <v>120</v>
      </c>
      <c r="G33" s="129">
        <f>E33*75%</f>
        <v>0</v>
      </c>
      <c r="H33" s="133"/>
      <c r="I33" s="95"/>
      <c r="J33" s="137">
        <v>0.03</v>
      </c>
      <c r="K33" s="129">
        <f>$E$15*J33</f>
        <v>0</v>
      </c>
      <c r="L33" s="129" t="s">
        <v>122</v>
      </c>
      <c r="M33" s="151"/>
      <c r="N33" s="169"/>
      <c r="O33" s="95"/>
      <c r="P33" s="137"/>
      <c r="Q33" s="129">
        <f>$E$15*P33</f>
        <v>0</v>
      </c>
      <c r="R33" s="137"/>
      <c r="S33" s="129"/>
      <c r="T33" s="133"/>
      <c r="U33" s="95"/>
      <c r="V33" s="137">
        <v>0.1</v>
      </c>
      <c r="W33" s="129">
        <f>$E$15*V33</f>
        <v>0</v>
      </c>
      <c r="X33" s="129" t="s">
        <v>124</v>
      </c>
      <c r="Y33" s="129">
        <f>W33*95%</f>
        <v>0</v>
      </c>
      <c r="Z33" s="142"/>
      <c r="AA33" s="95"/>
      <c r="AB33" s="137">
        <f>D33+J33+P33+V33</f>
        <v>0.15000000000000002</v>
      </c>
      <c r="AC33" s="160">
        <f>$E$15*AB33</f>
        <v>0</v>
      </c>
    </row>
    <row r="34" spans="1:29" ht="23.25" customHeight="1" outlineLevel="1" thickBot="1">
      <c r="A34" s="39"/>
      <c r="B34" s="193"/>
      <c r="C34" s="194"/>
      <c r="D34" s="158"/>
      <c r="E34" s="158"/>
      <c r="F34" s="163"/>
      <c r="G34" s="130"/>
      <c r="H34" s="134"/>
      <c r="I34" s="104"/>
      <c r="J34" s="158"/>
      <c r="K34" s="158"/>
      <c r="L34" s="163"/>
      <c r="M34" s="163"/>
      <c r="N34" s="192"/>
      <c r="O34" s="104"/>
      <c r="P34" s="191"/>
      <c r="Q34" s="189"/>
      <c r="R34" s="191"/>
      <c r="S34" s="189"/>
      <c r="T34" s="159"/>
      <c r="U34" s="104"/>
      <c r="V34" s="158"/>
      <c r="W34" s="162"/>
      <c r="X34" s="144"/>
      <c r="Y34" s="130"/>
      <c r="Z34" s="143"/>
      <c r="AA34" s="104"/>
      <c r="AB34" s="191"/>
      <c r="AC34" s="158"/>
    </row>
    <row r="35" spans="1:29" ht="17.25" customHeight="1" outlineLevel="1">
      <c r="A35" s="39"/>
      <c r="B35" s="193"/>
      <c r="C35" s="194"/>
      <c r="D35" s="158"/>
      <c r="E35" s="158"/>
      <c r="F35" s="195" t="s">
        <v>121</v>
      </c>
      <c r="G35" s="131">
        <f>E33*25%</f>
        <v>0</v>
      </c>
      <c r="H35" s="135"/>
      <c r="I35" s="99"/>
      <c r="J35" s="158"/>
      <c r="K35" s="158"/>
      <c r="L35" s="163"/>
      <c r="M35" s="163"/>
      <c r="N35" s="192"/>
      <c r="O35" s="99"/>
      <c r="P35" s="191"/>
      <c r="Q35" s="189"/>
      <c r="R35" s="191"/>
      <c r="S35" s="189"/>
      <c r="T35" s="159"/>
      <c r="U35" s="99"/>
      <c r="V35" s="158"/>
      <c r="W35" s="162"/>
      <c r="X35" s="129" t="s">
        <v>125</v>
      </c>
      <c r="Y35" s="129">
        <f>W33*5%</f>
        <v>0</v>
      </c>
      <c r="Z35" s="142"/>
      <c r="AA35" s="99"/>
      <c r="AB35" s="191"/>
      <c r="AC35" s="158"/>
    </row>
    <row r="36" spans="1:29" ht="24.6" customHeight="1" outlineLevel="1" thickBot="1">
      <c r="A36" s="39"/>
      <c r="B36" s="186"/>
      <c r="C36" s="177"/>
      <c r="D36" s="144"/>
      <c r="E36" s="144"/>
      <c r="F36" s="196"/>
      <c r="G36" s="132"/>
      <c r="H36" s="136"/>
      <c r="I36" s="100"/>
      <c r="J36" s="144"/>
      <c r="K36" s="144"/>
      <c r="L36" s="138"/>
      <c r="M36" s="138"/>
      <c r="N36" s="165"/>
      <c r="O36" s="100"/>
      <c r="P36" s="139"/>
      <c r="Q36" s="130"/>
      <c r="R36" s="139"/>
      <c r="S36" s="130"/>
      <c r="T36" s="166"/>
      <c r="U36" s="100"/>
      <c r="V36" s="144"/>
      <c r="W36" s="147"/>
      <c r="X36" s="144"/>
      <c r="Y36" s="144"/>
      <c r="Z36" s="143"/>
      <c r="AA36" s="100"/>
      <c r="AB36" s="139"/>
      <c r="AC36" s="144"/>
    </row>
    <row r="37" spans="1:29" ht="39.6" customHeight="1" outlineLevel="1" thickBot="1">
      <c r="A37" s="51" t="s">
        <v>126</v>
      </c>
      <c r="B37" s="197" t="s">
        <v>46</v>
      </c>
      <c r="C37" s="198"/>
      <c r="D37" s="33"/>
      <c r="E37" s="37">
        <f>$E$15*D37</f>
        <v>0</v>
      </c>
      <c r="F37" s="37"/>
      <c r="G37" s="37"/>
      <c r="H37" s="101"/>
      <c r="I37" s="105"/>
      <c r="J37" s="54"/>
      <c r="K37" s="37">
        <f>$E$15*J37</f>
        <v>0</v>
      </c>
      <c r="L37" s="37"/>
      <c r="M37" s="50"/>
      <c r="N37" s="109"/>
      <c r="O37" s="105"/>
      <c r="P37" s="33">
        <v>0.1</v>
      </c>
      <c r="Q37" s="37">
        <f>$E$15*P37</f>
        <v>0</v>
      </c>
      <c r="R37" s="40" t="s">
        <v>123</v>
      </c>
      <c r="S37" s="37"/>
      <c r="T37" s="101"/>
      <c r="U37" s="105"/>
      <c r="V37" s="54"/>
      <c r="W37" s="37">
        <f>$E$15*V37</f>
        <v>0</v>
      </c>
      <c r="X37" s="37"/>
      <c r="Y37" s="37"/>
      <c r="Z37" s="110"/>
      <c r="AA37" s="105"/>
      <c r="AB37" s="54">
        <f>D37+J37+P37+V37</f>
        <v>0.1</v>
      </c>
      <c r="AC37" s="49">
        <f>$E$15*AB37</f>
        <v>0</v>
      </c>
    </row>
    <row r="38" spans="1:29" ht="40.15" customHeight="1" thickBot="1">
      <c r="A38" s="39"/>
      <c r="B38" s="152" t="s">
        <v>48</v>
      </c>
      <c r="C38" s="199"/>
      <c r="D38" s="187"/>
      <c r="E38" s="201">
        <f>$E$15*D38</f>
        <v>0</v>
      </c>
      <c r="F38" s="129"/>
      <c r="G38" s="129"/>
      <c r="H38" s="133"/>
      <c r="I38" s="95"/>
      <c r="J38" s="137">
        <v>0.03</v>
      </c>
      <c r="K38" s="129">
        <f>$E$15*J38</f>
        <v>0</v>
      </c>
      <c r="L38" s="129" t="s">
        <v>122</v>
      </c>
      <c r="M38" s="129"/>
      <c r="N38" s="142"/>
      <c r="O38" s="95"/>
      <c r="P38" s="137">
        <v>0.05</v>
      </c>
      <c r="Q38" s="129">
        <f>$E$15*P38</f>
        <v>0</v>
      </c>
      <c r="R38" s="129" t="s">
        <v>123</v>
      </c>
      <c r="S38" s="129"/>
      <c r="T38" s="133"/>
      <c r="U38" s="95"/>
      <c r="V38" s="137">
        <v>0.1</v>
      </c>
      <c r="W38" s="129">
        <f>$E$15*V38</f>
        <v>0</v>
      </c>
      <c r="X38" s="47" t="s">
        <v>124</v>
      </c>
      <c r="Y38" s="37">
        <f>W38*95%</f>
        <v>0</v>
      </c>
      <c r="Z38" s="110"/>
      <c r="AA38" s="95"/>
      <c r="AB38" s="137">
        <f>D38+J38+P38+V38</f>
        <v>0.18</v>
      </c>
      <c r="AC38" s="160">
        <f>$E$15*AB38</f>
        <v>0</v>
      </c>
    </row>
    <row r="39" spans="1:29" ht="34.15" customHeight="1" thickBot="1">
      <c r="A39" s="39"/>
      <c r="B39" s="154"/>
      <c r="C39" s="200"/>
      <c r="D39" s="188"/>
      <c r="E39" s="188"/>
      <c r="F39" s="138"/>
      <c r="G39" s="138"/>
      <c r="H39" s="136"/>
      <c r="I39" s="100"/>
      <c r="J39" s="144"/>
      <c r="K39" s="144"/>
      <c r="L39" s="144"/>
      <c r="M39" s="144"/>
      <c r="N39" s="145"/>
      <c r="O39" s="100"/>
      <c r="P39" s="144"/>
      <c r="Q39" s="144"/>
      <c r="R39" s="144"/>
      <c r="S39" s="147"/>
      <c r="T39" s="166"/>
      <c r="U39" s="100"/>
      <c r="V39" s="144"/>
      <c r="W39" s="147"/>
      <c r="X39" s="40" t="s">
        <v>127</v>
      </c>
      <c r="Y39" s="37">
        <f>W38*5%</f>
        <v>0</v>
      </c>
      <c r="Z39" s="110"/>
      <c r="AA39" s="100"/>
      <c r="AB39" s="139"/>
      <c r="AC39" s="144"/>
    </row>
    <row r="40" spans="1:29" ht="28.9" customHeight="1" outlineLevel="1" thickBot="1">
      <c r="A40" s="39"/>
      <c r="B40" s="183" t="s">
        <v>50</v>
      </c>
      <c r="C40" s="174"/>
      <c r="D40" s="187"/>
      <c r="E40" s="129">
        <f>$E$15*D40</f>
        <v>0</v>
      </c>
      <c r="F40" s="129"/>
      <c r="G40" s="129"/>
      <c r="H40" s="133"/>
      <c r="I40" s="95"/>
      <c r="J40" s="137">
        <v>0.02</v>
      </c>
      <c r="K40" s="129">
        <f>$E$15*J40</f>
        <v>0</v>
      </c>
      <c r="L40" s="129" t="s">
        <v>122</v>
      </c>
      <c r="M40" s="151"/>
      <c r="N40" s="169"/>
      <c r="O40" s="95"/>
      <c r="P40" s="137">
        <v>0.02</v>
      </c>
      <c r="Q40" s="129">
        <f>$E$15*P40</f>
        <v>0</v>
      </c>
      <c r="R40" s="150" t="s">
        <v>123</v>
      </c>
      <c r="S40" s="129"/>
      <c r="T40" s="133"/>
      <c r="U40" s="95"/>
      <c r="V40" s="137">
        <v>0.05</v>
      </c>
      <c r="W40" s="129">
        <f>$E$15*V40</f>
        <v>0</v>
      </c>
      <c r="X40" s="129" t="s">
        <v>124</v>
      </c>
      <c r="Y40" s="129">
        <f>W40*95%</f>
        <v>0</v>
      </c>
      <c r="Z40" s="142"/>
      <c r="AA40" s="95"/>
      <c r="AB40" s="137">
        <f>D40+J40+P40+V40</f>
        <v>0.09</v>
      </c>
      <c r="AC40" s="160">
        <f>$E$15*AB40</f>
        <v>0</v>
      </c>
    </row>
    <row r="41" spans="1:29" ht="21" customHeight="1" outlineLevel="1" thickBot="1">
      <c r="A41" s="39"/>
      <c r="B41" s="184"/>
      <c r="C41" s="185"/>
      <c r="D41" s="187"/>
      <c r="E41" s="189"/>
      <c r="F41" s="158"/>
      <c r="G41" s="158"/>
      <c r="H41" s="159"/>
      <c r="I41" s="107"/>
      <c r="J41" s="158"/>
      <c r="K41" s="158"/>
      <c r="L41" s="163"/>
      <c r="M41" s="163"/>
      <c r="N41" s="192"/>
      <c r="O41" s="107"/>
      <c r="P41" s="158"/>
      <c r="Q41" s="158"/>
      <c r="R41" s="158"/>
      <c r="S41" s="162"/>
      <c r="T41" s="159"/>
      <c r="U41" s="107"/>
      <c r="V41" s="158"/>
      <c r="W41" s="162"/>
      <c r="X41" s="144"/>
      <c r="Y41" s="144"/>
      <c r="Z41" s="143"/>
      <c r="AA41" s="107"/>
      <c r="AB41" s="191"/>
      <c r="AC41" s="158"/>
    </row>
    <row r="42" spans="1:29" ht="28.5" customHeight="1" outlineLevel="1" thickBot="1">
      <c r="A42" s="39"/>
      <c r="B42" s="184"/>
      <c r="C42" s="185"/>
      <c r="D42" s="187"/>
      <c r="E42" s="189"/>
      <c r="F42" s="163"/>
      <c r="G42" s="163"/>
      <c r="H42" s="190"/>
      <c r="I42" s="99"/>
      <c r="J42" s="158"/>
      <c r="K42" s="158"/>
      <c r="L42" s="163"/>
      <c r="M42" s="163"/>
      <c r="N42" s="192"/>
      <c r="O42" s="99"/>
      <c r="P42" s="158"/>
      <c r="Q42" s="158"/>
      <c r="R42" s="158"/>
      <c r="S42" s="162"/>
      <c r="T42" s="159"/>
      <c r="U42" s="99"/>
      <c r="V42" s="158"/>
      <c r="W42" s="162"/>
      <c r="X42" s="129" t="s">
        <v>127</v>
      </c>
      <c r="Y42" s="129">
        <f>W40*5%</f>
        <v>0</v>
      </c>
      <c r="Z42" s="142"/>
      <c r="AA42" s="99"/>
      <c r="AB42" s="191"/>
      <c r="AC42" s="158"/>
    </row>
    <row r="43" spans="1:29" ht="27.75" customHeight="1" outlineLevel="1" thickBot="1">
      <c r="A43" s="39"/>
      <c r="B43" s="186"/>
      <c r="C43" s="176"/>
      <c r="D43" s="188"/>
      <c r="E43" s="130"/>
      <c r="F43" s="138"/>
      <c r="G43" s="138"/>
      <c r="H43" s="136"/>
      <c r="I43" s="100"/>
      <c r="J43" s="144"/>
      <c r="K43" s="144"/>
      <c r="L43" s="138"/>
      <c r="M43" s="138"/>
      <c r="N43" s="165"/>
      <c r="O43" s="100"/>
      <c r="P43" s="144"/>
      <c r="Q43" s="144"/>
      <c r="R43" s="144"/>
      <c r="S43" s="147"/>
      <c r="T43" s="166"/>
      <c r="U43" s="100"/>
      <c r="V43" s="144"/>
      <c r="W43" s="147"/>
      <c r="X43" s="144"/>
      <c r="Y43" s="144"/>
      <c r="Z43" s="143"/>
      <c r="AA43" s="100"/>
      <c r="AB43" s="139"/>
      <c r="AC43" s="144"/>
    </row>
    <row r="44" spans="1:29" ht="34.15" customHeight="1" outlineLevel="1" thickBot="1">
      <c r="A44" s="172" t="s">
        <v>126</v>
      </c>
      <c r="B44" s="174" t="s">
        <v>57</v>
      </c>
      <c r="C44" s="175"/>
      <c r="D44" s="137"/>
      <c r="E44" s="129">
        <f>$E$26*D44</f>
        <v>0</v>
      </c>
      <c r="F44" s="129"/>
      <c r="G44" s="129"/>
      <c r="H44" s="133"/>
      <c r="I44" s="95"/>
      <c r="J44" s="137">
        <v>0.01</v>
      </c>
      <c r="K44" s="129">
        <f>$E$15*J44</f>
        <v>0</v>
      </c>
      <c r="L44" s="150" t="s">
        <v>122</v>
      </c>
      <c r="M44" s="129"/>
      <c r="N44" s="142"/>
      <c r="O44" s="95"/>
      <c r="P44" s="137">
        <v>0.03</v>
      </c>
      <c r="Q44" s="129">
        <f>$E$15*P44</f>
        <v>0</v>
      </c>
      <c r="R44" s="150" t="s">
        <v>123</v>
      </c>
      <c r="S44" s="129"/>
      <c r="T44" s="133"/>
      <c r="U44" s="95"/>
      <c r="V44" s="137">
        <v>0.05</v>
      </c>
      <c r="W44" s="129">
        <f>$E$15*V44</f>
        <v>0</v>
      </c>
      <c r="X44" s="47" t="s">
        <v>124</v>
      </c>
      <c r="Y44" s="37">
        <f>W44*95%</f>
        <v>0</v>
      </c>
      <c r="Z44" s="110"/>
      <c r="AA44" s="95"/>
      <c r="AB44" s="137">
        <f>D44+J44+P44+V44</f>
        <v>0.09</v>
      </c>
      <c r="AC44" s="160">
        <f>$E$15*AB44</f>
        <v>0</v>
      </c>
    </row>
    <row r="45" spans="1:29" ht="35.450000000000003" customHeight="1" outlineLevel="1" thickBot="1">
      <c r="A45" s="173"/>
      <c r="B45" s="176"/>
      <c r="C45" s="177"/>
      <c r="D45" s="144"/>
      <c r="E45" s="130"/>
      <c r="F45" s="144"/>
      <c r="G45" s="144"/>
      <c r="H45" s="166"/>
      <c r="I45" s="97"/>
      <c r="J45" s="144"/>
      <c r="K45" s="144"/>
      <c r="L45" s="144"/>
      <c r="M45" s="144"/>
      <c r="N45" s="145"/>
      <c r="O45" s="97"/>
      <c r="P45" s="144"/>
      <c r="Q45" s="144"/>
      <c r="R45" s="144"/>
      <c r="S45" s="144"/>
      <c r="T45" s="166"/>
      <c r="U45" s="97"/>
      <c r="V45" s="144"/>
      <c r="W45" s="147"/>
      <c r="X45" s="40" t="s">
        <v>127</v>
      </c>
      <c r="Y45" s="37">
        <f>W44*5%</f>
        <v>0</v>
      </c>
      <c r="Z45" s="110"/>
      <c r="AA45" s="97"/>
      <c r="AB45" s="139"/>
      <c r="AC45" s="144"/>
    </row>
    <row r="46" spans="1:29" ht="68.45" customHeight="1" thickBot="1">
      <c r="A46" s="39"/>
      <c r="B46" s="178" t="s">
        <v>72</v>
      </c>
      <c r="C46" s="179"/>
      <c r="D46" s="33"/>
      <c r="E46" s="37">
        <f>$E$15*D46</f>
        <v>0</v>
      </c>
      <c r="F46" s="37"/>
      <c r="G46" s="37"/>
      <c r="H46" s="101"/>
      <c r="I46" s="105"/>
      <c r="J46" s="54">
        <v>0.05</v>
      </c>
      <c r="K46" s="37">
        <f>$E$15*J46</f>
        <v>0</v>
      </c>
      <c r="L46" s="53" t="s">
        <v>122</v>
      </c>
      <c r="M46" s="52"/>
      <c r="N46" s="109"/>
      <c r="O46" s="105"/>
      <c r="P46" s="33"/>
      <c r="Q46" s="37">
        <f>$E$15*P46</f>
        <v>0</v>
      </c>
      <c r="R46" s="50"/>
      <c r="S46" s="33"/>
      <c r="T46" s="101"/>
      <c r="U46" s="105"/>
      <c r="V46" s="33"/>
      <c r="W46" s="37">
        <f>$E$15*V46</f>
        <v>0</v>
      </c>
      <c r="X46" s="37"/>
      <c r="Y46" s="37"/>
      <c r="Z46" s="110"/>
      <c r="AA46" s="105"/>
      <c r="AB46" s="33">
        <f>D46+J46+S46+V46</f>
        <v>0.05</v>
      </c>
      <c r="AC46" s="49">
        <f>$E$15*AB46</f>
        <v>0</v>
      </c>
    </row>
    <row r="47" spans="1:29" ht="40.15" customHeight="1" outlineLevel="1" thickBot="1">
      <c r="A47" s="51" t="s">
        <v>126</v>
      </c>
      <c r="B47" s="180" t="s">
        <v>74</v>
      </c>
      <c r="C47" s="181"/>
      <c r="D47" s="33"/>
      <c r="E47" s="37">
        <f>$E$15*D47</f>
        <v>0</v>
      </c>
      <c r="F47" s="37"/>
      <c r="G47" s="37"/>
      <c r="H47" s="101"/>
      <c r="I47" s="105"/>
      <c r="J47" s="33"/>
      <c r="K47" s="37">
        <f>$E$15*J47</f>
        <v>0</v>
      </c>
      <c r="L47" s="37"/>
      <c r="M47" s="50"/>
      <c r="N47" s="109"/>
      <c r="O47" s="105"/>
      <c r="P47" s="33">
        <v>0.05</v>
      </c>
      <c r="Q47" s="37">
        <f>$E$15*P47</f>
        <v>0</v>
      </c>
      <c r="R47" s="40" t="s">
        <v>123</v>
      </c>
      <c r="S47" s="37"/>
      <c r="T47" s="101"/>
      <c r="U47" s="105"/>
      <c r="V47" s="33"/>
      <c r="W47" s="37">
        <f>$E$15*V47</f>
        <v>0</v>
      </c>
      <c r="X47" s="37"/>
      <c r="Y47" s="37"/>
      <c r="Z47" s="110"/>
      <c r="AA47" s="105"/>
      <c r="AB47" s="33">
        <f>D47+J47+P47+V47</f>
        <v>0.05</v>
      </c>
      <c r="AC47" s="49">
        <f>$E$15*AB47</f>
        <v>0</v>
      </c>
    </row>
    <row r="48" spans="1:29" ht="28.9" customHeight="1" thickBot="1">
      <c r="A48" s="39"/>
      <c r="B48" s="152" t="s">
        <v>78</v>
      </c>
      <c r="C48" s="153"/>
      <c r="D48" s="137"/>
      <c r="E48" s="129">
        <f>$E$15*D48</f>
        <v>0</v>
      </c>
      <c r="F48" s="129"/>
      <c r="G48" s="156"/>
      <c r="H48" s="133"/>
      <c r="I48" s="95"/>
      <c r="J48" s="129"/>
      <c r="K48" s="129">
        <f>$E$15*J48</f>
        <v>0</v>
      </c>
      <c r="L48" s="129"/>
      <c r="M48" s="129"/>
      <c r="N48" s="142"/>
      <c r="O48" s="95"/>
      <c r="P48" s="129"/>
      <c r="Q48" s="129">
        <f>$E$15*P48</f>
        <v>0</v>
      </c>
      <c r="R48" s="129"/>
      <c r="S48" s="129"/>
      <c r="T48" s="133"/>
      <c r="U48" s="95"/>
      <c r="V48" s="137">
        <v>0.14000000000000001</v>
      </c>
      <c r="W48" s="129">
        <f>$E$15*V48</f>
        <v>0</v>
      </c>
      <c r="X48" s="47" t="s">
        <v>124</v>
      </c>
      <c r="Y48" s="37">
        <f>W48*95%</f>
        <v>0</v>
      </c>
      <c r="Z48" s="110"/>
      <c r="AA48" s="95"/>
      <c r="AB48" s="137">
        <f>D48+J48+S48+V48</f>
        <v>0.14000000000000001</v>
      </c>
      <c r="AC48" s="160">
        <f>$E$15*AB48</f>
        <v>0</v>
      </c>
    </row>
    <row r="49" spans="1:29" ht="31.15" customHeight="1" thickBot="1">
      <c r="A49" s="39"/>
      <c r="B49" s="154"/>
      <c r="C49" s="155"/>
      <c r="D49" s="144"/>
      <c r="E49" s="130"/>
      <c r="F49" s="144"/>
      <c r="G49" s="182"/>
      <c r="H49" s="166"/>
      <c r="I49" s="97"/>
      <c r="J49" s="144"/>
      <c r="K49" s="144"/>
      <c r="L49" s="130"/>
      <c r="M49" s="144"/>
      <c r="N49" s="145"/>
      <c r="O49" s="97"/>
      <c r="P49" s="144"/>
      <c r="Q49" s="144"/>
      <c r="R49" s="144"/>
      <c r="S49" s="144"/>
      <c r="T49" s="166"/>
      <c r="U49" s="97"/>
      <c r="V49" s="144"/>
      <c r="W49" s="147"/>
      <c r="X49" s="40" t="s">
        <v>127</v>
      </c>
      <c r="Y49" s="37">
        <f>W48*5%</f>
        <v>0</v>
      </c>
      <c r="Z49" s="110"/>
      <c r="AA49" s="97"/>
      <c r="AB49" s="139"/>
      <c r="AC49" s="144"/>
    </row>
    <row r="50" spans="1:29" ht="29.45" customHeight="1" thickBot="1">
      <c r="A50" s="39"/>
      <c r="B50" s="152" t="s">
        <v>80</v>
      </c>
      <c r="C50" s="153"/>
      <c r="D50" s="150"/>
      <c r="E50" s="151">
        <f>$E$15*D50</f>
        <v>0</v>
      </c>
      <c r="F50" s="150"/>
      <c r="G50" s="156"/>
      <c r="H50" s="146"/>
      <c r="I50" s="108"/>
      <c r="J50" s="150"/>
      <c r="K50" s="151">
        <f>$E$15*J50</f>
        <v>0</v>
      </c>
      <c r="L50" s="150"/>
      <c r="M50" s="150"/>
      <c r="N50" s="169"/>
      <c r="O50" s="108"/>
      <c r="P50" s="150"/>
      <c r="Q50" s="151">
        <f>$E$15*P50</f>
        <v>0</v>
      </c>
      <c r="R50" s="150"/>
      <c r="S50" s="150"/>
      <c r="T50" s="146"/>
      <c r="U50" s="108"/>
      <c r="V50" s="140">
        <v>0.09</v>
      </c>
      <c r="W50" s="151">
        <f>$E$15*V50</f>
        <v>0</v>
      </c>
      <c r="X50" s="47" t="s">
        <v>124</v>
      </c>
      <c r="Y50" s="37">
        <f>W50*95%</f>
        <v>0</v>
      </c>
      <c r="Z50" s="110"/>
      <c r="AA50" s="108"/>
      <c r="AB50" s="140">
        <f>D50+K50+Q50+V50</f>
        <v>0.09</v>
      </c>
      <c r="AC50" s="171">
        <f>$E$15*AB50</f>
        <v>0</v>
      </c>
    </row>
    <row r="51" spans="1:29" ht="27.6" customHeight="1" thickBot="1">
      <c r="A51" s="39"/>
      <c r="B51" s="154"/>
      <c r="C51" s="155"/>
      <c r="D51" s="138"/>
      <c r="E51" s="147"/>
      <c r="F51" s="138"/>
      <c r="G51" s="157"/>
      <c r="H51" s="136"/>
      <c r="I51" s="100"/>
      <c r="J51" s="138"/>
      <c r="K51" s="138"/>
      <c r="L51" s="138"/>
      <c r="M51" s="138"/>
      <c r="N51" s="165"/>
      <c r="O51" s="100"/>
      <c r="P51" s="138"/>
      <c r="Q51" s="132"/>
      <c r="R51" s="138"/>
      <c r="S51" s="138"/>
      <c r="T51" s="136"/>
      <c r="U51" s="100"/>
      <c r="V51" s="170"/>
      <c r="W51" s="138"/>
      <c r="X51" s="40" t="s">
        <v>127</v>
      </c>
      <c r="Y51" s="37">
        <f>W50*5%</f>
        <v>0</v>
      </c>
      <c r="Z51" s="110"/>
      <c r="AA51" s="100"/>
      <c r="AB51" s="141"/>
      <c r="AC51" s="138"/>
    </row>
    <row r="52" spans="1:29" ht="22.5" customHeight="1">
      <c r="A52" s="39"/>
      <c r="B52" s="152" t="s">
        <v>86</v>
      </c>
      <c r="C52" s="153"/>
      <c r="D52" s="137"/>
      <c r="E52" s="129">
        <f>$E$15*D52</f>
        <v>0</v>
      </c>
      <c r="F52" s="129"/>
      <c r="G52" s="129"/>
      <c r="H52" s="133"/>
      <c r="I52" s="95"/>
      <c r="J52" s="129"/>
      <c r="K52" s="129">
        <f>$E$15*J52</f>
        <v>0</v>
      </c>
      <c r="L52" s="129"/>
      <c r="M52" s="129"/>
      <c r="N52" s="142"/>
      <c r="O52" s="95"/>
      <c r="P52" s="129"/>
      <c r="Q52" s="129">
        <f>$E$15*P52</f>
        <v>0</v>
      </c>
      <c r="R52" s="129"/>
      <c r="S52" s="129"/>
      <c r="T52" s="133"/>
      <c r="U52" s="95"/>
      <c r="V52" s="137">
        <v>0</v>
      </c>
      <c r="W52" s="129">
        <f>$E$15*V52</f>
        <v>0</v>
      </c>
      <c r="X52" s="150"/>
      <c r="Y52" s="129"/>
      <c r="Z52" s="142"/>
      <c r="AA52" s="95"/>
      <c r="AB52" s="137">
        <f>D52+J52+S52+V52</f>
        <v>0</v>
      </c>
      <c r="AC52" s="160">
        <f>$E$15*AB52</f>
        <v>0</v>
      </c>
    </row>
    <row r="53" spans="1:29" ht="21" customHeight="1" thickBot="1">
      <c r="A53" s="39"/>
      <c r="B53" s="167"/>
      <c r="C53" s="168"/>
      <c r="D53" s="158"/>
      <c r="E53" s="130"/>
      <c r="F53" s="158"/>
      <c r="G53" s="158"/>
      <c r="H53" s="159"/>
      <c r="I53" s="107"/>
      <c r="J53" s="158"/>
      <c r="K53" s="158"/>
      <c r="L53" s="158"/>
      <c r="M53" s="158"/>
      <c r="N53" s="161"/>
      <c r="O53" s="107"/>
      <c r="P53" s="158"/>
      <c r="Q53" s="158"/>
      <c r="R53" s="158"/>
      <c r="S53" s="158"/>
      <c r="T53" s="159"/>
      <c r="U53" s="107"/>
      <c r="V53" s="158"/>
      <c r="W53" s="162"/>
      <c r="X53" s="163"/>
      <c r="Y53" s="163"/>
      <c r="Z53" s="143"/>
      <c r="AA53" s="107"/>
      <c r="AB53" s="139"/>
      <c r="AC53" s="158"/>
    </row>
    <row r="54" spans="1:29" ht="27.6" customHeight="1" thickBot="1">
      <c r="A54" s="39"/>
      <c r="B54" s="148" t="s">
        <v>88</v>
      </c>
      <c r="C54" s="148"/>
      <c r="D54" s="137"/>
      <c r="E54" s="137">
        <f>$E$15*D54</f>
        <v>0</v>
      </c>
      <c r="F54" s="137"/>
      <c r="G54" s="137"/>
      <c r="H54" s="133"/>
      <c r="I54" s="95"/>
      <c r="J54" s="137"/>
      <c r="K54" s="137">
        <f>$E$15*J54</f>
        <v>0</v>
      </c>
      <c r="L54" s="137"/>
      <c r="M54" s="137"/>
      <c r="N54" s="164"/>
      <c r="O54" s="95"/>
      <c r="P54" s="137"/>
      <c r="Q54" s="137">
        <f>$E$15*P54</f>
        <v>0</v>
      </c>
      <c r="R54" s="137"/>
      <c r="S54" s="137"/>
      <c r="T54" s="133"/>
      <c r="U54" s="95"/>
      <c r="V54" s="137">
        <v>0.04</v>
      </c>
      <c r="W54" s="129">
        <f>$E$15*V54</f>
        <v>0</v>
      </c>
      <c r="X54" s="40" t="s">
        <v>124</v>
      </c>
      <c r="Y54" s="37">
        <f>W54*95%</f>
        <v>0</v>
      </c>
      <c r="Z54" s="110"/>
      <c r="AA54" s="95"/>
      <c r="AB54" s="137">
        <f>D54+J54+S54+V54</f>
        <v>0.04</v>
      </c>
      <c r="AC54" s="160">
        <f>$E$15*AB54</f>
        <v>0</v>
      </c>
    </row>
    <row r="55" spans="1:29" ht="30.6" customHeight="1" thickBot="1">
      <c r="A55" s="39"/>
      <c r="B55" s="149"/>
      <c r="C55" s="149"/>
      <c r="D55" s="138"/>
      <c r="E55" s="139"/>
      <c r="F55" s="138"/>
      <c r="G55" s="138"/>
      <c r="H55" s="136"/>
      <c r="I55" s="100"/>
      <c r="J55" s="138"/>
      <c r="K55" s="138"/>
      <c r="L55" s="138"/>
      <c r="M55" s="138"/>
      <c r="N55" s="165"/>
      <c r="O55" s="100"/>
      <c r="P55" s="138"/>
      <c r="Q55" s="138"/>
      <c r="R55" s="138"/>
      <c r="S55" s="138"/>
      <c r="T55" s="136"/>
      <c r="U55" s="100"/>
      <c r="V55" s="138"/>
      <c r="W55" s="138"/>
      <c r="X55" s="40" t="s">
        <v>127</v>
      </c>
      <c r="Y55" s="37">
        <f>W54*5%</f>
        <v>0</v>
      </c>
      <c r="Z55" s="110"/>
      <c r="AA55" s="100"/>
      <c r="AB55" s="139"/>
      <c r="AC55" s="138"/>
    </row>
    <row r="56" spans="1:29" ht="15.75" thickBot="1">
      <c r="A56" s="39"/>
      <c r="B56" s="38"/>
      <c r="C56" s="38"/>
      <c r="D56" s="33">
        <f>SUM(D25+D27+D31+D38+D46+D47+D48+D50+D52+D54)</f>
        <v>0.03</v>
      </c>
      <c r="E56" s="37">
        <f>SUM(E25:E54)-E44-E40-E37-E33</f>
        <v>0</v>
      </c>
      <c r="F56" s="36"/>
      <c r="G56" s="36"/>
      <c r="H56" s="36"/>
      <c r="I56" s="36"/>
      <c r="J56" s="31">
        <f>SUM(J25+J27+J31+J38+J46+J47+J48+J48+J50+J52+J54)</f>
        <v>0.15000000000000002</v>
      </c>
      <c r="K56" s="37">
        <f>SUM(K25:K54)-K44-K40-K37-K33</f>
        <v>0</v>
      </c>
      <c r="L56" s="36"/>
      <c r="M56" s="29"/>
      <c r="N56" s="29"/>
      <c r="O56" s="36"/>
      <c r="P56" s="31">
        <f>SUM(P25+P27+P31+P38+P46+P47+P48+P50+P52+P54)</f>
        <v>0.25</v>
      </c>
      <c r="Q56" s="37">
        <f>SUM(Q25:Q54)-Q44-Q40-Q37-Q33</f>
        <v>0</v>
      </c>
      <c r="R56" s="29"/>
      <c r="S56" s="29"/>
      <c r="T56" s="36"/>
      <c r="U56" s="36"/>
      <c r="V56" s="31">
        <f>SUM(V25+V27+V31+V38+V46+V47+V48+V50+V52+V54)</f>
        <v>0.57000000000000006</v>
      </c>
      <c r="W56" s="37">
        <f>SUM(W25:W54)-W44-W40-W37-W33</f>
        <v>0</v>
      </c>
      <c r="X56" s="32"/>
      <c r="Y56" s="32"/>
      <c r="Z56" s="32"/>
      <c r="AA56" s="36"/>
      <c r="AB56" s="35">
        <f>SUM(AB25+AB27+AB31+AB38+AB46+AB47+AB48+AB50+AB52+AB54)</f>
        <v>1</v>
      </c>
      <c r="AC56" s="34">
        <f>SUM(AC25:AC54)-AC44-AC40-AC37-AC33</f>
        <v>0</v>
      </c>
    </row>
    <row r="57" spans="1:29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X57" s="30"/>
      <c r="Y57" s="30"/>
      <c r="Z57" s="30"/>
      <c r="AA57" s="30"/>
      <c r="AB57" s="30"/>
      <c r="AC57" s="30"/>
    </row>
    <row r="58" spans="1:29" ht="15.75" customHeight="1"/>
    <row r="59" spans="1:29" ht="15.75" customHeight="1"/>
    <row r="73" spans="3:4" ht="15">
      <c r="D73"/>
    </row>
    <row r="74" spans="3:4" ht="15">
      <c r="C74"/>
      <c r="D74"/>
    </row>
    <row r="75" spans="3:4" ht="15">
      <c r="C75"/>
      <c r="D75"/>
    </row>
    <row r="76" spans="3:4" ht="15">
      <c r="C76"/>
      <c r="D76"/>
    </row>
    <row r="77" spans="3:4" ht="15">
      <c r="C77"/>
      <c r="D77"/>
    </row>
    <row r="78" spans="3:4" ht="15">
      <c r="C78"/>
      <c r="D78"/>
    </row>
  </sheetData>
  <sheetProtection algorithmName="SHA-512" hashValue="HlEm6S+WJ+m1RWoI79beZirQ5jMoAkGr1AOv7ZHbdCda9xxEksYxlTTImFShWsrtZ0joNntEnOP03olTxa3FPw==" saltValue="2xH0cbpBxVAve+ZzrHt4rA==" spinCount="100000" sheet="1" formatCells="0" formatColumns="0" formatRows="0"/>
  <mergeCells count="270">
    <mergeCell ref="A1:AC1"/>
    <mergeCell ref="B3:AC3"/>
    <mergeCell ref="B4:AC4"/>
    <mergeCell ref="B5:AC5"/>
    <mergeCell ref="A9:B9"/>
    <mergeCell ref="AB23:AC23"/>
    <mergeCell ref="AB22:AC22"/>
    <mergeCell ref="D23:I23"/>
    <mergeCell ref="D22:I22"/>
    <mergeCell ref="A10:B10"/>
    <mergeCell ref="A11:B11"/>
    <mergeCell ref="A12:B12"/>
    <mergeCell ref="A13:B13"/>
    <mergeCell ref="B22:C22"/>
    <mergeCell ref="B6:AC6"/>
    <mergeCell ref="A8:C8"/>
    <mergeCell ref="Z25:Z26"/>
    <mergeCell ref="W25:W26"/>
    <mergeCell ref="J22:O22"/>
    <mergeCell ref="V22:AA22"/>
    <mergeCell ref="P22:U22"/>
    <mergeCell ref="J23:O23"/>
    <mergeCell ref="P23:U23"/>
    <mergeCell ref="V23:AA23"/>
    <mergeCell ref="B23:C23"/>
    <mergeCell ref="X25:X26"/>
    <mergeCell ref="Y25:Y26"/>
    <mergeCell ref="B27:C30"/>
    <mergeCell ref="D27:D30"/>
    <mergeCell ref="E27:E30"/>
    <mergeCell ref="F27:F30"/>
    <mergeCell ref="G27:G30"/>
    <mergeCell ref="H27:H30"/>
    <mergeCell ref="B24:C24"/>
    <mergeCell ref="AB24:AC24"/>
    <mergeCell ref="B25:C26"/>
    <mergeCell ref="D25:D26"/>
    <mergeCell ref="E25:E26"/>
    <mergeCell ref="J25:J26"/>
    <mergeCell ref="K25:K26"/>
    <mergeCell ref="L25:L26"/>
    <mergeCell ref="M25:M26"/>
    <mergeCell ref="N25:N26"/>
    <mergeCell ref="AB25:AB26"/>
    <mergeCell ref="AC25:AC26"/>
    <mergeCell ref="P25:P26"/>
    <mergeCell ref="Q25:Q26"/>
    <mergeCell ref="R25:R26"/>
    <mergeCell ref="S25:S26"/>
    <mergeCell ref="T25:T26"/>
    <mergeCell ref="V25:V26"/>
    <mergeCell ref="J27:J30"/>
    <mergeCell ref="K27:K30"/>
    <mergeCell ref="L27:L30"/>
    <mergeCell ref="AB27:AB30"/>
    <mergeCell ref="AC27:AC30"/>
    <mergeCell ref="X29:X30"/>
    <mergeCell ref="Y29:Y30"/>
    <mergeCell ref="Z29:Z30"/>
    <mergeCell ref="T27:T30"/>
    <mergeCell ref="V27:V30"/>
    <mergeCell ref="M27:M30"/>
    <mergeCell ref="N27:N30"/>
    <mergeCell ref="P27:P30"/>
    <mergeCell ref="Q31:Q32"/>
    <mergeCell ref="R31:R32"/>
    <mergeCell ref="S31:S32"/>
    <mergeCell ref="W27:W30"/>
    <mergeCell ref="X27:X28"/>
    <mergeCell ref="Y27:Y28"/>
    <mergeCell ref="Z27:Z28"/>
    <mergeCell ref="AB31:AB32"/>
    <mergeCell ref="AC31:AC32"/>
    <mergeCell ref="Q27:Q30"/>
    <mergeCell ref="R27:R30"/>
    <mergeCell ref="S27:S30"/>
    <mergeCell ref="B31:C32"/>
    <mergeCell ref="D31:D32"/>
    <mergeCell ref="E31:E32"/>
    <mergeCell ref="J31:J32"/>
    <mergeCell ref="K31:K32"/>
    <mergeCell ref="L31:L32"/>
    <mergeCell ref="M31:M32"/>
    <mergeCell ref="N31:N32"/>
    <mergeCell ref="P31:P32"/>
    <mergeCell ref="S33:S36"/>
    <mergeCell ref="T33:T36"/>
    <mergeCell ref="V33:V36"/>
    <mergeCell ref="W33:W36"/>
    <mergeCell ref="T31:T32"/>
    <mergeCell ref="V31:V32"/>
    <mergeCell ref="W31:W32"/>
    <mergeCell ref="AC33:AC36"/>
    <mergeCell ref="X35:X36"/>
    <mergeCell ref="Y35:Y36"/>
    <mergeCell ref="Z35:Z36"/>
    <mergeCell ref="Z33:Z34"/>
    <mergeCell ref="X33:X34"/>
    <mergeCell ref="Y33:Y34"/>
    <mergeCell ref="AB33:AB36"/>
    <mergeCell ref="B33:C36"/>
    <mergeCell ref="D33:D36"/>
    <mergeCell ref="E33:E36"/>
    <mergeCell ref="W38:W39"/>
    <mergeCell ref="F33:F34"/>
    <mergeCell ref="F35:F36"/>
    <mergeCell ref="S38:S39"/>
    <mergeCell ref="T38:T39"/>
    <mergeCell ref="V38:V39"/>
    <mergeCell ref="H38:H39"/>
    <mergeCell ref="J33:J36"/>
    <mergeCell ref="K33:K36"/>
    <mergeCell ref="L33:L36"/>
    <mergeCell ref="M33:M36"/>
    <mergeCell ref="N33:N36"/>
    <mergeCell ref="P33:P36"/>
    <mergeCell ref="B37:C37"/>
    <mergeCell ref="B38:C39"/>
    <mergeCell ref="D38:D39"/>
    <mergeCell ref="E38:E39"/>
    <mergeCell ref="F38:F39"/>
    <mergeCell ref="G38:G39"/>
    <mergeCell ref="Q33:Q36"/>
    <mergeCell ref="R33:R36"/>
    <mergeCell ref="AC38:AC39"/>
    <mergeCell ref="B40:C43"/>
    <mergeCell ref="D40:D43"/>
    <mergeCell ref="E40:E43"/>
    <mergeCell ref="F40:F43"/>
    <mergeCell ref="G40:G43"/>
    <mergeCell ref="H40:H43"/>
    <mergeCell ref="P38:P39"/>
    <mergeCell ref="Q38:Q39"/>
    <mergeCell ref="R38:R39"/>
    <mergeCell ref="J38:J39"/>
    <mergeCell ref="K38:K39"/>
    <mergeCell ref="L38:L39"/>
    <mergeCell ref="M38:M39"/>
    <mergeCell ref="N38:N39"/>
    <mergeCell ref="AB40:AB43"/>
    <mergeCell ref="K40:K43"/>
    <mergeCell ref="L40:L43"/>
    <mergeCell ref="M40:M43"/>
    <mergeCell ref="N40:N43"/>
    <mergeCell ref="AC40:AC43"/>
    <mergeCell ref="Z42:Z43"/>
    <mergeCell ref="Z40:Z41"/>
    <mergeCell ref="AB38:AB39"/>
    <mergeCell ref="X40:X41"/>
    <mergeCell ref="Y40:Y41"/>
    <mergeCell ref="J40:J43"/>
    <mergeCell ref="P40:P43"/>
    <mergeCell ref="X42:X43"/>
    <mergeCell ref="Y42:Y43"/>
    <mergeCell ref="Q40:Q43"/>
    <mergeCell ref="R40:R43"/>
    <mergeCell ref="S40:S43"/>
    <mergeCell ref="T40:T43"/>
    <mergeCell ref="V40:V43"/>
    <mergeCell ref="W40:W43"/>
    <mergeCell ref="M44:M45"/>
    <mergeCell ref="N44:N45"/>
    <mergeCell ref="AB48:AB49"/>
    <mergeCell ref="P44:P45"/>
    <mergeCell ref="Q44:Q45"/>
    <mergeCell ref="A44:A45"/>
    <mergeCell ref="B44:C45"/>
    <mergeCell ref="D44:D45"/>
    <mergeCell ref="E44:E45"/>
    <mergeCell ref="F44:F45"/>
    <mergeCell ref="G44:G45"/>
    <mergeCell ref="R44:R45"/>
    <mergeCell ref="S44:S45"/>
    <mergeCell ref="H44:H45"/>
    <mergeCell ref="J44:J45"/>
    <mergeCell ref="K44:K45"/>
    <mergeCell ref="L44:L45"/>
    <mergeCell ref="B46:C46"/>
    <mergeCell ref="B47:C47"/>
    <mergeCell ref="B48:C49"/>
    <mergeCell ref="D48:D49"/>
    <mergeCell ref="E48:E49"/>
    <mergeCell ref="F48:F49"/>
    <mergeCell ref="G48:G49"/>
    <mergeCell ref="AC44:AC45"/>
    <mergeCell ref="T44:T45"/>
    <mergeCell ref="V44:V45"/>
    <mergeCell ref="AC48:AC49"/>
    <mergeCell ref="W50:W51"/>
    <mergeCell ref="V50:V51"/>
    <mergeCell ref="S48:S49"/>
    <mergeCell ref="T48:T49"/>
    <mergeCell ref="V48:V49"/>
    <mergeCell ref="W48:W49"/>
    <mergeCell ref="T50:T51"/>
    <mergeCell ref="AC50:AC51"/>
    <mergeCell ref="H48:H49"/>
    <mergeCell ref="B52:C53"/>
    <mergeCell ref="D52:D53"/>
    <mergeCell ref="E52:E53"/>
    <mergeCell ref="S50:S51"/>
    <mergeCell ref="N50:N51"/>
    <mergeCell ref="P50:P51"/>
    <mergeCell ref="Q50:Q51"/>
    <mergeCell ref="R50:R51"/>
    <mergeCell ref="AC54:AC55"/>
    <mergeCell ref="W54:W55"/>
    <mergeCell ref="J54:J55"/>
    <mergeCell ref="K54:K55"/>
    <mergeCell ref="L54:L55"/>
    <mergeCell ref="M54:M55"/>
    <mergeCell ref="H54:H55"/>
    <mergeCell ref="S52:S53"/>
    <mergeCell ref="T52:T53"/>
    <mergeCell ref="V52:V53"/>
    <mergeCell ref="L52:L53"/>
    <mergeCell ref="M52:M53"/>
    <mergeCell ref="N52:N53"/>
    <mergeCell ref="P52:P53"/>
    <mergeCell ref="Q52:Q53"/>
    <mergeCell ref="R52:R53"/>
    <mergeCell ref="AC52:AC53"/>
    <mergeCell ref="W52:W53"/>
    <mergeCell ref="X52:X53"/>
    <mergeCell ref="Y52:Y53"/>
    <mergeCell ref="K52:K53"/>
    <mergeCell ref="J52:J53"/>
    <mergeCell ref="N54:N55"/>
    <mergeCell ref="P54:P55"/>
    <mergeCell ref="B54:C55"/>
    <mergeCell ref="D54:D55"/>
    <mergeCell ref="E54:E55"/>
    <mergeCell ref="F54:F55"/>
    <mergeCell ref="G54:G55"/>
    <mergeCell ref="J50:J51"/>
    <mergeCell ref="K50:K51"/>
    <mergeCell ref="L50:L51"/>
    <mergeCell ref="M50:M51"/>
    <mergeCell ref="B50:C51"/>
    <mergeCell ref="D50:D51"/>
    <mergeCell ref="E50:E51"/>
    <mergeCell ref="F50:F51"/>
    <mergeCell ref="G50:G51"/>
    <mergeCell ref="F52:F53"/>
    <mergeCell ref="G52:G53"/>
    <mergeCell ref="H52:H53"/>
    <mergeCell ref="G33:G34"/>
    <mergeCell ref="G35:G36"/>
    <mergeCell ref="H33:H34"/>
    <mergeCell ref="H35:H36"/>
    <mergeCell ref="Q54:Q55"/>
    <mergeCell ref="R54:R55"/>
    <mergeCell ref="AB54:AB55"/>
    <mergeCell ref="AB50:AB51"/>
    <mergeCell ref="S54:S55"/>
    <mergeCell ref="T54:T55"/>
    <mergeCell ref="Z52:Z53"/>
    <mergeCell ref="AB52:AB53"/>
    <mergeCell ref="V54:V55"/>
    <mergeCell ref="Q48:Q49"/>
    <mergeCell ref="R48:R49"/>
    <mergeCell ref="J48:J49"/>
    <mergeCell ref="K48:K49"/>
    <mergeCell ref="L48:L49"/>
    <mergeCell ref="M48:M49"/>
    <mergeCell ref="N48:N49"/>
    <mergeCell ref="P48:P49"/>
    <mergeCell ref="H50:H51"/>
    <mergeCell ref="W44:W45"/>
    <mergeCell ref="AB44:AB45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AD36C-2B94-4E8B-8964-B001E31D6AD0}">
  <sheetPr>
    <tabColor rgb="FF7030A0"/>
    <pageSetUpPr fitToPage="1"/>
  </sheetPr>
  <dimension ref="A1:AC82"/>
  <sheetViews>
    <sheetView zoomScale="85" zoomScaleNormal="85" workbookViewId="0">
      <selection activeCell="F26" sqref="F26"/>
    </sheetView>
  </sheetViews>
  <sheetFormatPr defaultColWidth="9.140625" defaultRowHeight="12.75" outlineLevelRow="1" outlineLevelCol="1"/>
  <cols>
    <col min="1" max="1" width="31.28515625" style="28" customWidth="1"/>
    <col min="2" max="2" width="15.42578125" style="28" customWidth="1"/>
    <col min="3" max="3" width="19.7109375" style="28" customWidth="1"/>
    <col min="4" max="4" width="18.85546875" style="28" customWidth="1"/>
    <col min="5" max="5" width="15.28515625" style="28" customWidth="1"/>
    <col min="6" max="6" width="10.5703125" style="28" customWidth="1" outlineLevel="1"/>
    <col min="7" max="7" width="9.85546875" style="28" customWidth="1" outlineLevel="1"/>
    <col min="8" max="8" width="17.85546875" style="28" customWidth="1" outlineLevel="1"/>
    <col min="9" max="9" width="17.85546875" style="28" customWidth="1"/>
    <col min="10" max="10" width="15.140625" style="28" customWidth="1"/>
    <col min="11" max="11" width="11.140625" style="28" customWidth="1"/>
    <col min="12" max="12" width="12.7109375" style="28" customWidth="1" outlineLevel="1"/>
    <col min="13" max="13" width="10.7109375" style="28" customWidth="1" outlineLevel="1"/>
    <col min="14" max="14" width="12.5703125" style="28" customWidth="1" outlineLevel="1"/>
    <col min="15" max="15" width="15.7109375" style="28" customWidth="1"/>
    <col min="16" max="16" width="7.42578125" style="28" customWidth="1"/>
    <col min="17" max="17" width="10.85546875" style="28" customWidth="1"/>
    <col min="18" max="18" width="10.5703125" style="28" customWidth="1" outlineLevel="1"/>
    <col min="19" max="19" width="11.85546875" style="28" customWidth="1" outlineLevel="1"/>
    <col min="20" max="20" width="12.5703125" style="28" customWidth="1" outlineLevel="1"/>
    <col min="21" max="21" width="15.28515625" style="28" customWidth="1" outlineLevel="1"/>
    <col min="22" max="22" width="13.85546875" style="28" customWidth="1"/>
    <col min="23" max="23" width="11.42578125" style="29" customWidth="1"/>
    <col min="24" max="24" width="14.42578125" style="28" customWidth="1" outlineLevel="1"/>
    <col min="25" max="25" width="11.140625" style="28" customWidth="1" outlineLevel="1"/>
    <col min="26" max="26" width="12.28515625" style="28" customWidth="1" outlineLevel="1"/>
    <col min="27" max="27" width="15.140625" style="28" customWidth="1" outlineLevel="1"/>
    <col min="28" max="28" width="10.85546875" style="28" customWidth="1"/>
    <col min="29" max="29" width="11.7109375" style="28" customWidth="1"/>
    <col min="30" max="30" width="9.28515625" style="28" customWidth="1"/>
    <col min="31" max="36" width="9.140625" style="28"/>
    <col min="37" max="37" width="16.7109375" style="28" customWidth="1"/>
    <col min="38" max="16384" width="9.140625" style="28"/>
  </cols>
  <sheetData>
    <row r="1" spans="1:29" ht="72" customHeight="1">
      <c r="A1" s="226" t="s">
        <v>93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</row>
    <row r="2" spans="1:29" ht="15">
      <c r="A2"/>
      <c r="B2"/>
      <c r="C2"/>
      <c r="D2"/>
      <c r="E2"/>
      <c r="F2"/>
      <c r="G2"/>
      <c r="H2"/>
      <c r="I2"/>
      <c r="J2"/>
      <c r="K2"/>
      <c r="L2"/>
      <c r="M2"/>
      <c r="O2"/>
      <c r="U2"/>
      <c r="AA2"/>
    </row>
    <row r="3" spans="1:29" ht="21">
      <c r="A3" s="89" t="s">
        <v>94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</row>
    <row r="4" spans="1:29" ht="21">
      <c r="A4" s="72" t="s">
        <v>20</v>
      </c>
      <c r="B4" s="228" t="s">
        <v>128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</row>
    <row r="5" spans="1:29" ht="30">
      <c r="A5" s="89" t="s">
        <v>95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</row>
    <row r="6" spans="1:29" ht="21">
      <c r="A6" s="72" t="s">
        <v>96</v>
      </c>
      <c r="B6" s="252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4"/>
      <c r="AA6" s="254"/>
      <c r="AB6" s="254"/>
      <c r="AC6" s="255"/>
    </row>
    <row r="7" spans="1:29" ht="13.5" thickBo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Y7" s="61"/>
      <c r="Z7" s="61"/>
      <c r="AA7" s="61"/>
      <c r="AB7" s="60"/>
      <c r="AC7" s="59"/>
    </row>
    <row r="8" spans="1:29" ht="30.6" customHeight="1" thickBot="1">
      <c r="A8" s="249" t="s">
        <v>129</v>
      </c>
      <c r="B8" s="250"/>
      <c r="C8" s="25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Y8" s="61"/>
      <c r="Z8" s="61"/>
      <c r="AA8" s="61"/>
      <c r="AB8" s="60"/>
      <c r="AC8" s="59"/>
    </row>
    <row r="9" spans="1:29" ht="27" customHeight="1" thickBot="1">
      <c r="A9" s="267" t="s">
        <v>98</v>
      </c>
      <c r="B9" s="268"/>
      <c r="C9" s="90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Y9" s="61"/>
      <c r="Z9" s="61"/>
      <c r="AA9" s="61"/>
      <c r="AB9" s="60"/>
      <c r="AC9" s="59"/>
    </row>
    <row r="10" spans="1:29" ht="15.75" thickBot="1">
      <c r="A10" s="239"/>
      <c r="B10" s="240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Y10" s="61"/>
      <c r="Z10" s="61"/>
      <c r="AA10" s="61"/>
      <c r="AB10" s="60"/>
      <c r="AC10" s="59"/>
    </row>
    <row r="11" spans="1:29" ht="30.75" thickBot="1">
      <c r="A11" s="241" t="s">
        <v>99</v>
      </c>
      <c r="B11" s="242"/>
      <c r="C11" s="71" t="s">
        <v>100</v>
      </c>
      <c r="D11" s="71" t="s">
        <v>101</v>
      </c>
      <c r="E11" s="71" t="s">
        <v>102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"/>
      <c r="Q11" s="1"/>
      <c r="Y11" s="61"/>
      <c r="Z11" s="61"/>
      <c r="AA11" s="61"/>
      <c r="AB11" s="60"/>
      <c r="AC11" s="59"/>
    </row>
    <row r="12" spans="1:29" ht="15.75" thickBot="1">
      <c r="A12" s="241" t="s">
        <v>103</v>
      </c>
      <c r="B12" s="242"/>
      <c r="C12" s="70">
        <v>0.02</v>
      </c>
      <c r="D12" s="37">
        <f>IF(C9&gt;5000000,5000000,C9)</f>
        <v>0</v>
      </c>
      <c r="E12" s="63">
        <f>D12*C12</f>
        <v>0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"/>
      <c r="Q12" s="1"/>
      <c r="Y12" s="61"/>
      <c r="Z12" s="61"/>
      <c r="AA12" s="61"/>
      <c r="AB12" s="60"/>
      <c r="AC12" s="59"/>
    </row>
    <row r="13" spans="1:29" ht="15.75" thickBot="1">
      <c r="A13" s="241" t="s">
        <v>104</v>
      </c>
      <c r="B13" s="242"/>
      <c r="C13" s="70">
        <v>1.4999999999999999E-2</v>
      </c>
      <c r="D13" s="37">
        <f>IF(C9&gt;5000000,C9-5000000,0)</f>
        <v>0</v>
      </c>
      <c r="E13" s="69">
        <f>D13*C13</f>
        <v>0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1"/>
      <c r="Q13" s="1"/>
      <c r="Y13" s="61"/>
      <c r="Z13" s="61"/>
      <c r="AA13" s="61"/>
      <c r="AB13" s="60"/>
      <c r="AC13" s="59"/>
    </row>
    <row r="14" spans="1:29" ht="15.75" thickBot="1">
      <c r="A14" s="62"/>
      <c r="B14" s="62"/>
      <c r="C14" s="68" t="s">
        <v>105</v>
      </c>
      <c r="D14" s="37">
        <f>SUM(D12:D13)</f>
        <v>0</v>
      </c>
      <c r="E14" s="63">
        <f>SUM(E12:E13)</f>
        <v>0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1"/>
      <c r="Q14" s="1"/>
      <c r="Y14" s="61"/>
      <c r="Z14" s="61"/>
      <c r="AA14" s="61"/>
      <c r="AB14" s="60"/>
      <c r="AC14" s="59"/>
    </row>
    <row r="15" spans="1:29" ht="15.75" thickBot="1">
      <c r="A15" s="62"/>
      <c r="B15" s="62"/>
      <c r="C15" s="62"/>
      <c r="D15" s="67" t="s">
        <v>106</v>
      </c>
      <c r="E15" s="65">
        <f>E14*0.8</f>
        <v>0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1"/>
      <c r="Q15" s="1"/>
      <c r="Y15" s="61"/>
      <c r="Z15" s="61"/>
      <c r="AA15" s="61"/>
      <c r="AB15" s="60"/>
      <c r="AC15" s="59"/>
    </row>
    <row r="16" spans="1:29" ht="15.75" hidden="1" thickBot="1">
      <c r="A16" s="62"/>
      <c r="B16" s="62"/>
      <c r="C16" s="62"/>
      <c r="D16" s="66" t="s">
        <v>14</v>
      </c>
      <c r="E16" s="65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1"/>
      <c r="Q16" s="1"/>
      <c r="Y16" s="61"/>
      <c r="Z16" s="61"/>
      <c r="AA16" s="61"/>
      <c r="AB16" s="60"/>
      <c r="AC16" s="59"/>
    </row>
    <row r="17" spans="1:29" ht="15.75" hidden="1" thickBot="1">
      <c r="A17" s="62"/>
      <c r="B17" s="62"/>
      <c r="C17" s="62"/>
      <c r="D17" s="66" t="s">
        <v>15</v>
      </c>
      <c r="E17" s="6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1"/>
      <c r="Q17" s="1"/>
      <c r="Y17" s="61"/>
      <c r="Z17" s="61"/>
      <c r="AA17" s="61"/>
      <c r="AB17" s="60"/>
      <c r="AC17" s="59"/>
    </row>
    <row r="18" spans="1:29" ht="15.75" thickBot="1">
      <c r="A18" s="62"/>
      <c r="B18" s="62"/>
      <c r="C18" s="62"/>
      <c r="D18" s="64" t="s">
        <v>107</v>
      </c>
      <c r="E18" s="63">
        <f>0.2*E14</f>
        <v>0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1"/>
      <c r="Q18" s="1"/>
      <c r="Y18" s="61"/>
      <c r="Z18" s="61"/>
      <c r="AA18" s="61"/>
      <c r="AB18" s="60"/>
      <c r="AC18" s="59"/>
    </row>
    <row r="19" spans="1:29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Y19" s="61"/>
      <c r="Z19" s="61"/>
      <c r="AA19" s="61"/>
      <c r="AB19" s="60"/>
      <c r="AC19" s="59"/>
    </row>
    <row r="20" spans="1:29" ht="12.75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61"/>
      <c r="W20" s="36"/>
      <c r="X20" s="61"/>
      <c r="Y20" s="61"/>
      <c r="Z20" s="61"/>
      <c r="AA20" s="61"/>
      <c r="AB20" s="60"/>
      <c r="AC20" s="59"/>
    </row>
    <row r="21" spans="1:29" ht="13.5" thickBo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61"/>
      <c r="W21" s="36"/>
      <c r="X21" s="61"/>
      <c r="Y21" s="61"/>
      <c r="Z21" s="61"/>
      <c r="AA21" s="61"/>
      <c r="AB21" s="60"/>
      <c r="AC21" s="59"/>
    </row>
    <row r="22" spans="1:29" ht="14.45" customHeight="1" thickBot="1">
      <c r="A22" s="39"/>
      <c r="B22" s="264" t="s">
        <v>108</v>
      </c>
      <c r="C22" s="265"/>
      <c r="D22" s="236" t="s">
        <v>109</v>
      </c>
      <c r="E22" s="237"/>
      <c r="F22" s="237"/>
      <c r="G22" s="237"/>
      <c r="H22" s="237"/>
      <c r="I22" s="238"/>
      <c r="J22" s="210" t="s">
        <v>110</v>
      </c>
      <c r="K22" s="211"/>
      <c r="L22" s="211"/>
      <c r="M22" s="211"/>
      <c r="N22" s="211"/>
      <c r="O22" s="212"/>
      <c r="P22" s="215" t="s">
        <v>111</v>
      </c>
      <c r="Q22" s="216"/>
      <c r="R22" s="216"/>
      <c r="S22" s="216"/>
      <c r="T22" s="216"/>
      <c r="U22" s="251"/>
      <c r="V22" s="256" t="s">
        <v>112</v>
      </c>
      <c r="W22" s="213"/>
      <c r="X22" s="205"/>
      <c r="Y22" s="205"/>
      <c r="Z22" s="205"/>
      <c r="AA22" s="257"/>
      <c r="AB22" s="266" t="s">
        <v>113</v>
      </c>
      <c r="AC22" s="266"/>
    </row>
    <row r="23" spans="1:29" ht="24.75" customHeight="1" thickBot="1">
      <c r="A23" s="39"/>
      <c r="B23" s="224"/>
      <c r="C23" s="225"/>
      <c r="D23" s="233">
        <f>SUM(D25+D27+D31)</f>
        <v>0.03</v>
      </c>
      <c r="E23" s="234"/>
      <c r="F23" s="234"/>
      <c r="G23" s="234"/>
      <c r="H23" s="234"/>
      <c r="I23" s="235"/>
      <c r="J23" s="218">
        <f>SUM(J27+J31+J38+J46)</f>
        <v>0.21000000000000002</v>
      </c>
      <c r="K23" s="219"/>
      <c r="L23" s="219"/>
      <c r="M23" s="219"/>
      <c r="N23" s="219"/>
      <c r="O23" s="220"/>
      <c r="P23" s="218">
        <f>SUM(P27+P31+P38+P47)</f>
        <v>0.2</v>
      </c>
      <c r="Q23" s="262"/>
      <c r="R23" s="262"/>
      <c r="S23" s="262"/>
      <c r="T23" s="262"/>
      <c r="U23" s="263"/>
      <c r="V23" s="258">
        <f>(V27+V31+V38+V48+V50+V52+V54)</f>
        <v>0.56000000000000005</v>
      </c>
      <c r="W23" s="259"/>
      <c r="X23" s="260"/>
      <c r="Y23" s="260"/>
      <c r="Z23" s="260"/>
      <c r="AA23" s="261"/>
      <c r="AB23" s="231">
        <f>SUM(D23+J23+P23+V23)</f>
        <v>1</v>
      </c>
      <c r="AC23" s="232"/>
    </row>
    <row r="24" spans="1:29" ht="30" customHeight="1" thickBot="1">
      <c r="A24" s="39"/>
      <c r="B24" s="204"/>
      <c r="C24" s="205"/>
      <c r="D24" s="58" t="s">
        <v>114</v>
      </c>
      <c r="E24" s="58" t="s">
        <v>115</v>
      </c>
      <c r="F24" s="57" t="s">
        <v>116</v>
      </c>
      <c r="G24" s="57" t="s">
        <v>117</v>
      </c>
      <c r="H24" s="92" t="s">
        <v>118</v>
      </c>
      <c r="I24" s="93" t="s">
        <v>119</v>
      </c>
      <c r="J24" s="58" t="s">
        <v>114</v>
      </c>
      <c r="K24" s="58" t="s">
        <v>115</v>
      </c>
      <c r="L24" s="57" t="s">
        <v>116</v>
      </c>
      <c r="M24" s="57" t="s">
        <v>117</v>
      </c>
      <c r="N24" s="92" t="s">
        <v>118</v>
      </c>
      <c r="O24" s="93" t="s">
        <v>119</v>
      </c>
      <c r="P24" s="58" t="s">
        <v>114</v>
      </c>
      <c r="Q24" s="58" t="s">
        <v>115</v>
      </c>
      <c r="R24" s="57" t="s">
        <v>116</v>
      </c>
      <c r="S24" s="57" t="s">
        <v>117</v>
      </c>
      <c r="T24" s="92" t="s">
        <v>118</v>
      </c>
      <c r="U24" s="93" t="s">
        <v>119</v>
      </c>
      <c r="V24" s="58" t="s">
        <v>114</v>
      </c>
      <c r="W24" s="58" t="s">
        <v>115</v>
      </c>
      <c r="X24" s="57" t="s">
        <v>116</v>
      </c>
      <c r="Y24" s="57" t="s">
        <v>117</v>
      </c>
      <c r="Z24" s="92" t="s">
        <v>118</v>
      </c>
      <c r="AA24" s="93" t="s">
        <v>119</v>
      </c>
      <c r="AB24" s="206"/>
      <c r="AC24" s="207"/>
    </row>
    <row r="25" spans="1:29" ht="27" customHeight="1" thickBot="1">
      <c r="A25" s="39"/>
      <c r="B25" s="208" t="s">
        <v>38</v>
      </c>
      <c r="C25" s="209"/>
      <c r="D25" s="202">
        <v>0.01</v>
      </c>
      <c r="E25" s="201">
        <f>$E$15*D25</f>
        <v>0</v>
      </c>
      <c r="F25" s="53" t="s">
        <v>120</v>
      </c>
      <c r="G25" s="53">
        <f>E25*75%</f>
        <v>0</v>
      </c>
      <c r="H25" s="94"/>
      <c r="I25" s="95"/>
      <c r="J25" s="137"/>
      <c r="K25" s="129">
        <f>$E$15*J25</f>
        <v>0</v>
      </c>
      <c r="L25" s="129"/>
      <c r="M25" s="150"/>
      <c r="N25" s="169"/>
      <c r="O25" s="95"/>
      <c r="P25" s="137"/>
      <c r="Q25" s="129">
        <f>$E$15*P25</f>
        <v>0</v>
      </c>
      <c r="R25" s="150"/>
      <c r="S25" s="150"/>
      <c r="T25" s="146"/>
      <c r="U25" s="95"/>
      <c r="V25" s="150"/>
      <c r="W25" s="129">
        <f>$E$15*V25</f>
        <v>0</v>
      </c>
      <c r="X25" s="150"/>
      <c r="Y25" s="150"/>
      <c r="Z25" s="169"/>
      <c r="AA25" s="95"/>
      <c r="AB25" s="137">
        <f>D25+J25+S25+V25</f>
        <v>0.01</v>
      </c>
      <c r="AC25" s="160">
        <f>$E$15*AB25</f>
        <v>0</v>
      </c>
    </row>
    <row r="26" spans="1:29" ht="44.25" customHeight="1" thickBot="1">
      <c r="A26" s="39"/>
      <c r="B26" s="154"/>
      <c r="C26" s="200"/>
      <c r="D26" s="188"/>
      <c r="E26" s="188"/>
      <c r="F26" s="40" t="s">
        <v>121</v>
      </c>
      <c r="G26" s="56">
        <f>E25*25%</f>
        <v>0</v>
      </c>
      <c r="H26" s="96"/>
      <c r="I26" s="97"/>
      <c r="J26" s="144"/>
      <c r="K26" s="144"/>
      <c r="L26" s="144"/>
      <c r="M26" s="144"/>
      <c r="N26" s="145"/>
      <c r="O26" s="97"/>
      <c r="P26" s="144"/>
      <c r="Q26" s="144"/>
      <c r="R26" s="144"/>
      <c r="S26" s="144"/>
      <c r="T26" s="166"/>
      <c r="U26" s="97"/>
      <c r="V26" s="144"/>
      <c r="W26" s="147"/>
      <c r="X26" s="144"/>
      <c r="Y26" s="144"/>
      <c r="Z26" s="145"/>
      <c r="AA26" s="97"/>
      <c r="AB26" s="144"/>
      <c r="AC26" s="144"/>
    </row>
    <row r="27" spans="1:29" ht="34.15" customHeight="1">
      <c r="A27" s="39"/>
      <c r="B27" s="152" t="s">
        <v>40</v>
      </c>
      <c r="C27" s="153"/>
      <c r="D27" s="203"/>
      <c r="E27" s="129">
        <f>$E$15*D27</f>
        <v>0</v>
      </c>
      <c r="F27" s="129"/>
      <c r="G27" s="129"/>
      <c r="H27" s="133"/>
      <c r="I27" s="95"/>
      <c r="J27" s="137">
        <v>0.05</v>
      </c>
      <c r="K27" s="129">
        <f>$E$15*J27</f>
        <v>0</v>
      </c>
      <c r="L27" s="129" t="s">
        <v>122</v>
      </c>
      <c r="M27" s="151"/>
      <c r="N27" s="169"/>
      <c r="O27" s="95"/>
      <c r="P27" s="137">
        <v>0.05</v>
      </c>
      <c r="Q27" s="129">
        <f>$E$15*P27</f>
        <v>0</v>
      </c>
      <c r="R27" s="150" t="s">
        <v>123</v>
      </c>
      <c r="S27" s="129"/>
      <c r="T27" s="133"/>
      <c r="U27" s="95"/>
      <c r="V27" s="137">
        <v>0.08</v>
      </c>
      <c r="W27" s="129">
        <f>$E$15*V27</f>
        <v>0</v>
      </c>
      <c r="X27" s="129" t="s">
        <v>124</v>
      </c>
      <c r="Y27" s="129">
        <f>W27*95%</f>
        <v>0</v>
      </c>
      <c r="Z27" s="142"/>
      <c r="AA27" s="95"/>
      <c r="AB27" s="137">
        <f>D27+J27+P27+V27</f>
        <v>0.18</v>
      </c>
      <c r="AC27" s="160">
        <f>$E$15*AB27</f>
        <v>0</v>
      </c>
    </row>
    <row r="28" spans="1:29" ht="15" customHeight="1" thickBot="1">
      <c r="A28" s="39"/>
      <c r="B28" s="167"/>
      <c r="C28" s="168"/>
      <c r="D28" s="158"/>
      <c r="E28" s="158"/>
      <c r="F28" s="163"/>
      <c r="G28" s="163"/>
      <c r="H28" s="190"/>
      <c r="I28" s="99"/>
      <c r="J28" s="158"/>
      <c r="K28" s="158"/>
      <c r="L28" s="163"/>
      <c r="M28" s="163"/>
      <c r="N28" s="192"/>
      <c r="O28" s="99"/>
      <c r="P28" s="158"/>
      <c r="Q28" s="158"/>
      <c r="R28" s="158"/>
      <c r="S28" s="189"/>
      <c r="T28" s="159"/>
      <c r="U28" s="99"/>
      <c r="V28" s="158"/>
      <c r="W28" s="162"/>
      <c r="X28" s="144"/>
      <c r="Y28" s="144"/>
      <c r="Z28" s="145"/>
      <c r="AA28" s="99"/>
      <c r="AB28" s="158"/>
      <c r="AC28" s="162"/>
    </row>
    <row r="29" spans="1:29" ht="32.450000000000003" customHeight="1">
      <c r="A29" s="39"/>
      <c r="B29" s="167"/>
      <c r="C29" s="168"/>
      <c r="D29" s="158"/>
      <c r="E29" s="158"/>
      <c r="F29" s="163"/>
      <c r="G29" s="163"/>
      <c r="H29" s="190"/>
      <c r="I29" s="99"/>
      <c r="J29" s="158"/>
      <c r="K29" s="158"/>
      <c r="L29" s="163"/>
      <c r="M29" s="163"/>
      <c r="N29" s="192"/>
      <c r="O29" s="99"/>
      <c r="P29" s="158"/>
      <c r="Q29" s="158"/>
      <c r="R29" s="158"/>
      <c r="S29" s="189"/>
      <c r="T29" s="159"/>
      <c r="U29" s="99"/>
      <c r="V29" s="158"/>
      <c r="W29" s="162"/>
      <c r="X29" s="129" t="s">
        <v>125</v>
      </c>
      <c r="Y29" s="129">
        <f>W27*5%</f>
        <v>0</v>
      </c>
      <c r="Z29" s="142"/>
      <c r="AA29" s="99"/>
      <c r="AB29" s="158"/>
      <c r="AC29" s="162"/>
    </row>
    <row r="30" spans="1:29" ht="16.899999999999999" customHeight="1" thickBot="1">
      <c r="A30" s="39"/>
      <c r="B30" s="154"/>
      <c r="C30" s="155"/>
      <c r="D30" s="144"/>
      <c r="E30" s="144"/>
      <c r="F30" s="138"/>
      <c r="G30" s="138"/>
      <c r="H30" s="136"/>
      <c r="I30" s="100"/>
      <c r="J30" s="144"/>
      <c r="K30" s="144"/>
      <c r="L30" s="138"/>
      <c r="M30" s="138"/>
      <c r="N30" s="165"/>
      <c r="O30" s="100"/>
      <c r="P30" s="144"/>
      <c r="Q30" s="144"/>
      <c r="R30" s="144"/>
      <c r="S30" s="130"/>
      <c r="T30" s="166"/>
      <c r="U30" s="100"/>
      <c r="V30" s="144"/>
      <c r="W30" s="147"/>
      <c r="X30" s="130"/>
      <c r="Y30" s="130"/>
      <c r="Z30" s="143"/>
      <c r="AA30" s="100"/>
      <c r="AB30" s="144"/>
      <c r="AC30" s="147"/>
    </row>
    <row r="31" spans="1:29" ht="36.6" customHeight="1" thickBot="1">
      <c r="A31" s="39"/>
      <c r="B31" s="152" t="s">
        <v>42</v>
      </c>
      <c r="C31" s="199"/>
      <c r="D31" s="202">
        <v>0.02</v>
      </c>
      <c r="E31" s="201">
        <f>$E$15*D31</f>
        <v>0</v>
      </c>
      <c r="F31" s="53" t="s">
        <v>120</v>
      </c>
      <c r="G31" s="53">
        <f>E31*75%</f>
        <v>0</v>
      </c>
      <c r="H31" s="101"/>
      <c r="I31" s="102"/>
      <c r="J31" s="137">
        <v>0.04</v>
      </c>
      <c r="K31" s="129">
        <f>$E$15*J31</f>
        <v>0</v>
      </c>
      <c r="L31" s="129" t="s">
        <v>122</v>
      </c>
      <c r="M31" s="129"/>
      <c r="N31" s="142"/>
      <c r="O31" s="102"/>
      <c r="P31" s="137">
        <v>0.08</v>
      </c>
      <c r="Q31" s="129">
        <f>$E$15*P31</f>
        <v>0</v>
      </c>
      <c r="R31" s="129" t="s">
        <v>123</v>
      </c>
      <c r="S31" s="129"/>
      <c r="T31" s="133"/>
      <c r="U31" s="102"/>
      <c r="V31" s="137">
        <v>0.1</v>
      </c>
      <c r="W31" s="129">
        <f>$E$15*V31</f>
        <v>0</v>
      </c>
      <c r="X31" s="47" t="s">
        <v>124</v>
      </c>
      <c r="Y31" s="53">
        <f>W31*95%</f>
        <v>0</v>
      </c>
      <c r="Z31" s="110"/>
      <c r="AA31" s="102"/>
      <c r="AB31" s="137">
        <f>D31+J31+P31+V31</f>
        <v>0.24000000000000002</v>
      </c>
      <c r="AC31" s="160">
        <f>$E$15*AB31</f>
        <v>0</v>
      </c>
    </row>
    <row r="32" spans="1:29" ht="42.6" customHeight="1" thickBot="1">
      <c r="A32" s="39"/>
      <c r="B32" s="154"/>
      <c r="C32" s="200"/>
      <c r="D32" s="188"/>
      <c r="E32" s="188"/>
      <c r="F32" s="40" t="s">
        <v>121</v>
      </c>
      <c r="G32" s="56">
        <f>E31*25%</f>
        <v>0</v>
      </c>
      <c r="H32" s="101"/>
      <c r="I32" s="103"/>
      <c r="J32" s="144"/>
      <c r="K32" s="144"/>
      <c r="L32" s="144"/>
      <c r="M32" s="130"/>
      <c r="N32" s="145"/>
      <c r="O32" s="103"/>
      <c r="P32" s="144"/>
      <c r="Q32" s="144"/>
      <c r="R32" s="130"/>
      <c r="S32" s="130"/>
      <c r="T32" s="166"/>
      <c r="U32" s="103"/>
      <c r="V32" s="144"/>
      <c r="W32" s="147"/>
      <c r="X32" s="40" t="s">
        <v>125</v>
      </c>
      <c r="Y32" s="53">
        <f>W31*5%</f>
        <v>0</v>
      </c>
      <c r="Z32" s="110"/>
      <c r="AA32" s="103"/>
      <c r="AB32" s="144"/>
      <c r="AC32" s="147"/>
    </row>
    <row r="33" spans="1:29" ht="14.25" customHeight="1" outlineLevel="1">
      <c r="A33" s="39"/>
      <c r="B33" s="183" t="s">
        <v>44</v>
      </c>
      <c r="C33" s="175"/>
      <c r="D33" s="137">
        <v>0.02</v>
      </c>
      <c r="E33" s="129">
        <f>$E$15*D33</f>
        <v>0</v>
      </c>
      <c r="F33" s="129" t="s">
        <v>120</v>
      </c>
      <c r="G33" s="129">
        <f>E33*75%</f>
        <v>0</v>
      </c>
      <c r="H33" s="133"/>
      <c r="I33" s="95"/>
      <c r="J33" s="137">
        <v>0.04</v>
      </c>
      <c r="K33" s="129">
        <f>$E$15*J33</f>
        <v>0</v>
      </c>
      <c r="L33" s="129" t="s">
        <v>122</v>
      </c>
      <c r="M33" s="151"/>
      <c r="N33" s="169"/>
      <c r="O33" s="95"/>
      <c r="P33" s="137"/>
      <c r="Q33" s="129">
        <f>$E$15*P33</f>
        <v>0</v>
      </c>
      <c r="R33" s="137"/>
      <c r="S33" s="129"/>
      <c r="T33" s="133"/>
      <c r="U33" s="95"/>
      <c r="V33" s="137">
        <v>0.1</v>
      </c>
      <c r="W33" s="129">
        <f>$E$15*V33</f>
        <v>0</v>
      </c>
      <c r="X33" s="129" t="s">
        <v>124</v>
      </c>
      <c r="Y33" s="129">
        <f>W33*95%</f>
        <v>0</v>
      </c>
      <c r="Z33" s="142"/>
      <c r="AA33" s="95"/>
      <c r="AB33" s="137">
        <f>D33+J33+P33+V33</f>
        <v>0.16</v>
      </c>
      <c r="AC33" s="160">
        <f>$E$15*AB33</f>
        <v>0</v>
      </c>
    </row>
    <row r="34" spans="1:29" ht="23.25" customHeight="1" outlineLevel="1" thickBot="1">
      <c r="A34" s="39"/>
      <c r="B34" s="193"/>
      <c r="C34" s="194"/>
      <c r="D34" s="158"/>
      <c r="E34" s="158"/>
      <c r="F34" s="163"/>
      <c r="G34" s="163"/>
      <c r="H34" s="190"/>
      <c r="I34" s="104"/>
      <c r="J34" s="158"/>
      <c r="K34" s="158"/>
      <c r="L34" s="163"/>
      <c r="M34" s="163"/>
      <c r="N34" s="192"/>
      <c r="O34" s="104"/>
      <c r="P34" s="191"/>
      <c r="Q34" s="189"/>
      <c r="R34" s="191"/>
      <c r="S34" s="189"/>
      <c r="T34" s="159"/>
      <c r="U34" s="104"/>
      <c r="V34" s="158"/>
      <c r="W34" s="162"/>
      <c r="X34" s="130"/>
      <c r="Y34" s="130"/>
      <c r="Z34" s="143"/>
      <c r="AA34" s="104"/>
      <c r="AB34" s="158"/>
      <c r="AC34" s="158"/>
    </row>
    <row r="35" spans="1:29" ht="17.25" customHeight="1" outlineLevel="1">
      <c r="A35" s="39"/>
      <c r="B35" s="193"/>
      <c r="C35" s="194"/>
      <c r="D35" s="158"/>
      <c r="E35" s="158"/>
      <c r="F35" s="129" t="s">
        <v>121</v>
      </c>
      <c r="G35" s="129">
        <f>E33*25%</f>
        <v>0</v>
      </c>
      <c r="H35" s="133"/>
      <c r="I35" s="99"/>
      <c r="J35" s="158"/>
      <c r="K35" s="158"/>
      <c r="L35" s="163"/>
      <c r="M35" s="163"/>
      <c r="N35" s="192"/>
      <c r="O35" s="99"/>
      <c r="P35" s="191"/>
      <c r="Q35" s="189"/>
      <c r="R35" s="191"/>
      <c r="S35" s="189"/>
      <c r="T35" s="159"/>
      <c r="U35" s="99"/>
      <c r="V35" s="158"/>
      <c r="W35" s="162"/>
      <c r="X35" s="129" t="s">
        <v>125</v>
      </c>
      <c r="Y35" s="129">
        <f>W33*5%</f>
        <v>0</v>
      </c>
      <c r="Z35" s="142"/>
      <c r="AA35" s="99"/>
      <c r="AB35" s="158"/>
      <c r="AC35" s="158"/>
    </row>
    <row r="36" spans="1:29" ht="24.6" customHeight="1" outlineLevel="1" thickBot="1">
      <c r="A36" s="39"/>
      <c r="B36" s="186"/>
      <c r="C36" s="177"/>
      <c r="D36" s="144"/>
      <c r="E36" s="144"/>
      <c r="F36" s="138"/>
      <c r="G36" s="138"/>
      <c r="H36" s="136"/>
      <c r="I36" s="100"/>
      <c r="J36" s="144"/>
      <c r="K36" s="144"/>
      <c r="L36" s="138"/>
      <c r="M36" s="138"/>
      <c r="N36" s="165"/>
      <c r="O36" s="100"/>
      <c r="P36" s="139"/>
      <c r="Q36" s="130"/>
      <c r="R36" s="139"/>
      <c r="S36" s="130"/>
      <c r="T36" s="166"/>
      <c r="U36" s="100"/>
      <c r="V36" s="144"/>
      <c r="W36" s="147"/>
      <c r="X36" s="144"/>
      <c r="Y36" s="144"/>
      <c r="Z36" s="145"/>
      <c r="AA36" s="100"/>
      <c r="AB36" s="144"/>
      <c r="AC36" s="144"/>
    </row>
    <row r="37" spans="1:29" ht="39.6" customHeight="1" outlineLevel="1" thickBot="1">
      <c r="A37" s="51" t="s">
        <v>126</v>
      </c>
      <c r="B37" s="197" t="s">
        <v>46</v>
      </c>
      <c r="C37" s="198"/>
      <c r="D37" s="33"/>
      <c r="E37" s="37">
        <f>$E$15*D37</f>
        <v>0</v>
      </c>
      <c r="F37" s="37"/>
      <c r="G37" s="37"/>
      <c r="H37" s="101"/>
      <c r="I37" s="105"/>
      <c r="J37" s="54"/>
      <c r="K37" s="37">
        <f>$E$15*J37</f>
        <v>0</v>
      </c>
      <c r="L37" s="37"/>
      <c r="M37" s="50"/>
      <c r="N37" s="109"/>
      <c r="O37" s="105"/>
      <c r="P37" s="33">
        <v>0.08</v>
      </c>
      <c r="Q37" s="37">
        <f>$E$15*P37</f>
        <v>0</v>
      </c>
      <c r="R37" s="40" t="s">
        <v>123</v>
      </c>
      <c r="S37" s="37"/>
      <c r="T37" s="101"/>
      <c r="U37" s="105"/>
      <c r="V37" s="54"/>
      <c r="W37" s="37">
        <f>$E$15*V37</f>
        <v>0</v>
      </c>
      <c r="X37" s="37"/>
      <c r="Y37" s="37"/>
      <c r="Z37" s="110"/>
      <c r="AA37" s="105"/>
      <c r="AB37" s="54">
        <f>D37+J37+P37+V37</f>
        <v>0.08</v>
      </c>
      <c r="AC37" s="49">
        <f>$E$15*AB37</f>
        <v>0</v>
      </c>
    </row>
    <row r="38" spans="1:29" ht="40.15" customHeight="1" thickBot="1">
      <c r="A38" s="39"/>
      <c r="B38" s="152" t="s">
        <v>48</v>
      </c>
      <c r="C38" s="199"/>
      <c r="D38" s="187"/>
      <c r="E38" s="201">
        <f>$E$15*D38</f>
        <v>0</v>
      </c>
      <c r="F38" s="129"/>
      <c r="G38" s="129"/>
      <c r="H38" s="133"/>
      <c r="I38" s="95"/>
      <c r="J38" s="137">
        <v>0.05</v>
      </c>
      <c r="K38" s="129">
        <f>$E$15*J38</f>
        <v>0</v>
      </c>
      <c r="L38" s="129" t="s">
        <v>122</v>
      </c>
      <c r="M38" s="129"/>
      <c r="N38" s="142"/>
      <c r="O38" s="95"/>
      <c r="P38" s="137">
        <v>0.04</v>
      </c>
      <c r="Q38" s="129">
        <f>$E$15*P38</f>
        <v>0</v>
      </c>
      <c r="R38" s="129" t="s">
        <v>123</v>
      </c>
      <c r="S38" s="129"/>
      <c r="T38" s="133"/>
      <c r="U38" s="95"/>
      <c r="V38" s="137">
        <v>0.1</v>
      </c>
      <c r="W38" s="129">
        <f>$E$15*V38</f>
        <v>0</v>
      </c>
      <c r="X38" s="47" t="s">
        <v>124</v>
      </c>
      <c r="Y38" s="37">
        <f>W38*95%</f>
        <v>0</v>
      </c>
      <c r="Z38" s="110"/>
      <c r="AA38" s="95"/>
      <c r="AB38" s="137">
        <f>D38+J38+P38+V38</f>
        <v>0.19</v>
      </c>
      <c r="AC38" s="160">
        <f>$E$15*AB38</f>
        <v>0</v>
      </c>
    </row>
    <row r="39" spans="1:29" ht="33.6" customHeight="1" thickBot="1">
      <c r="A39" s="39"/>
      <c r="B39" s="154"/>
      <c r="C39" s="200"/>
      <c r="D39" s="188"/>
      <c r="E39" s="188"/>
      <c r="F39" s="138"/>
      <c r="G39" s="138"/>
      <c r="H39" s="136"/>
      <c r="I39" s="100"/>
      <c r="J39" s="144"/>
      <c r="K39" s="144"/>
      <c r="L39" s="144"/>
      <c r="M39" s="144"/>
      <c r="N39" s="145"/>
      <c r="O39" s="100"/>
      <c r="P39" s="144"/>
      <c r="Q39" s="144"/>
      <c r="R39" s="144"/>
      <c r="S39" s="147"/>
      <c r="T39" s="166"/>
      <c r="U39" s="100"/>
      <c r="V39" s="144"/>
      <c r="W39" s="147"/>
      <c r="X39" s="40" t="s">
        <v>127</v>
      </c>
      <c r="Y39" s="37">
        <f>W38*5%</f>
        <v>0</v>
      </c>
      <c r="Z39" s="110"/>
      <c r="AA39" s="100"/>
      <c r="AB39" s="144"/>
      <c r="AC39" s="144"/>
    </row>
    <row r="40" spans="1:29" ht="28.9" customHeight="1" outlineLevel="1" thickBot="1">
      <c r="A40" s="39"/>
      <c r="B40" s="183" t="s">
        <v>50</v>
      </c>
      <c r="C40" s="174"/>
      <c r="D40" s="187"/>
      <c r="E40" s="129">
        <f>$E$15*D40</f>
        <v>0</v>
      </c>
      <c r="F40" s="129"/>
      <c r="G40" s="129"/>
      <c r="H40" s="133"/>
      <c r="I40" s="95"/>
      <c r="J40" s="137">
        <v>0.03</v>
      </c>
      <c r="K40" s="129">
        <f>$E$15*J40</f>
        <v>0</v>
      </c>
      <c r="L40" s="129" t="s">
        <v>122</v>
      </c>
      <c r="M40" s="151"/>
      <c r="N40" s="169"/>
      <c r="O40" s="95"/>
      <c r="P40" s="137">
        <v>0.02</v>
      </c>
      <c r="Q40" s="129">
        <f>$E$15*P40</f>
        <v>0</v>
      </c>
      <c r="R40" s="150" t="s">
        <v>123</v>
      </c>
      <c r="S40" s="129"/>
      <c r="T40" s="133"/>
      <c r="U40" s="95"/>
      <c r="V40" s="137">
        <v>0.05</v>
      </c>
      <c r="W40" s="129">
        <f>$E$15*V40</f>
        <v>0</v>
      </c>
      <c r="X40" s="129" t="s">
        <v>124</v>
      </c>
      <c r="Y40" s="129">
        <f>W40*95%</f>
        <v>0</v>
      </c>
      <c r="Z40" s="142"/>
      <c r="AA40" s="95"/>
      <c r="AB40" s="137">
        <f>D40+J40+P40+V40</f>
        <v>0.1</v>
      </c>
      <c r="AC40" s="160">
        <f>$E$15*AB40</f>
        <v>0</v>
      </c>
    </row>
    <row r="41" spans="1:29" ht="12" customHeight="1" outlineLevel="1" thickBot="1">
      <c r="A41" s="39"/>
      <c r="B41" s="184"/>
      <c r="C41" s="185"/>
      <c r="D41" s="187"/>
      <c r="E41" s="189"/>
      <c r="F41" s="158"/>
      <c r="G41" s="158"/>
      <c r="H41" s="159"/>
      <c r="I41" s="107"/>
      <c r="J41" s="158"/>
      <c r="K41" s="158"/>
      <c r="L41" s="163"/>
      <c r="M41" s="163"/>
      <c r="N41" s="192"/>
      <c r="O41" s="107"/>
      <c r="P41" s="158"/>
      <c r="Q41" s="158"/>
      <c r="R41" s="158"/>
      <c r="S41" s="162"/>
      <c r="T41" s="159"/>
      <c r="U41" s="107"/>
      <c r="V41" s="158"/>
      <c r="W41" s="162"/>
      <c r="X41" s="144"/>
      <c r="Y41" s="144"/>
      <c r="Z41" s="145"/>
      <c r="AA41" s="107"/>
      <c r="AB41" s="158"/>
      <c r="AC41" s="158"/>
    </row>
    <row r="42" spans="1:29" ht="28.5" customHeight="1" outlineLevel="1" thickBot="1">
      <c r="A42" s="39"/>
      <c r="B42" s="184"/>
      <c r="C42" s="185"/>
      <c r="D42" s="187"/>
      <c r="E42" s="189"/>
      <c r="F42" s="163"/>
      <c r="G42" s="163"/>
      <c r="H42" s="190"/>
      <c r="I42" s="99"/>
      <c r="J42" s="158"/>
      <c r="K42" s="158"/>
      <c r="L42" s="163"/>
      <c r="M42" s="163"/>
      <c r="N42" s="192"/>
      <c r="O42" s="99"/>
      <c r="P42" s="158"/>
      <c r="Q42" s="158"/>
      <c r="R42" s="158"/>
      <c r="S42" s="162"/>
      <c r="T42" s="159"/>
      <c r="U42" s="99"/>
      <c r="V42" s="158"/>
      <c r="W42" s="162"/>
      <c r="X42" s="129" t="s">
        <v>127</v>
      </c>
      <c r="Y42" s="129">
        <f>W40*5%</f>
        <v>0</v>
      </c>
      <c r="Z42" s="142"/>
      <c r="AA42" s="99"/>
      <c r="AB42" s="158"/>
      <c r="AC42" s="158"/>
    </row>
    <row r="43" spans="1:29" ht="14.45" customHeight="1" outlineLevel="1" thickBot="1">
      <c r="A43" s="39"/>
      <c r="B43" s="186"/>
      <c r="C43" s="176"/>
      <c r="D43" s="188"/>
      <c r="E43" s="130"/>
      <c r="F43" s="138"/>
      <c r="G43" s="138"/>
      <c r="H43" s="136"/>
      <c r="I43" s="100"/>
      <c r="J43" s="144"/>
      <c r="K43" s="144"/>
      <c r="L43" s="138"/>
      <c r="M43" s="138"/>
      <c r="N43" s="165"/>
      <c r="O43" s="100"/>
      <c r="P43" s="144"/>
      <c r="Q43" s="144"/>
      <c r="R43" s="144"/>
      <c r="S43" s="147"/>
      <c r="T43" s="166"/>
      <c r="U43" s="100"/>
      <c r="V43" s="144"/>
      <c r="W43" s="147"/>
      <c r="X43" s="144"/>
      <c r="Y43" s="144"/>
      <c r="Z43" s="145"/>
      <c r="AA43" s="100"/>
      <c r="AB43" s="144"/>
      <c r="AC43" s="144"/>
    </row>
    <row r="44" spans="1:29" ht="42" customHeight="1" outlineLevel="1" thickBot="1">
      <c r="A44" s="172" t="s">
        <v>126</v>
      </c>
      <c r="B44" s="174" t="s">
        <v>57</v>
      </c>
      <c r="C44" s="175"/>
      <c r="D44" s="137"/>
      <c r="E44" s="129">
        <f>$E$26*D44</f>
        <v>0</v>
      </c>
      <c r="F44" s="129"/>
      <c r="G44" s="129"/>
      <c r="H44" s="133"/>
      <c r="I44" s="95"/>
      <c r="J44" s="137">
        <v>0.02</v>
      </c>
      <c r="K44" s="129">
        <f>$E$15*J44</f>
        <v>0</v>
      </c>
      <c r="L44" s="150" t="s">
        <v>122</v>
      </c>
      <c r="M44" s="129"/>
      <c r="N44" s="142"/>
      <c r="O44" s="95"/>
      <c r="P44" s="137">
        <v>0.02</v>
      </c>
      <c r="Q44" s="129">
        <f>$E$15*P44</f>
        <v>0</v>
      </c>
      <c r="R44" s="150" t="s">
        <v>123</v>
      </c>
      <c r="S44" s="129"/>
      <c r="T44" s="133"/>
      <c r="U44" s="95"/>
      <c r="V44" s="137">
        <v>0.05</v>
      </c>
      <c r="W44" s="129">
        <f>$E$15*V44</f>
        <v>0</v>
      </c>
      <c r="X44" s="47" t="s">
        <v>124</v>
      </c>
      <c r="Y44" s="37">
        <f>W44*95%</f>
        <v>0</v>
      </c>
      <c r="Z44" s="110"/>
      <c r="AA44" s="95"/>
      <c r="AB44" s="137">
        <f>D44+J44+P44+V44</f>
        <v>0.09</v>
      </c>
      <c r="AC44" s="160">
        <f>$E$15*AB44</f>
        <v>0</v>
      </c>
    </row>
    <row r="45" spans="1:29" ht="42" customHeight="1" outlineLevel="1" thickBot="1">
      <c r="A45" s="173"/>
      <c r="B45" s="176"/>
      <c r="C45" s="177"/>
      <c r="D45" s="144"/>
      <c r="E45" s="130"/>
      <c r="F45" s="144"/>
      <c r="G45" s="144"/>
      <c r="H45" s="166"/>
      <c r="I45" s="97"/>
      <c r="J45" s="144"/>
      <c r="K45" s="144"/>
      <c r="L45" s="144"/>
      <c r="M45" s="144"/>
      <c r="N45" s="145"/>
      <c r="O45" s="97"/>
      <c r="P45" s="144"/>
      <c r="Q45" s="144"/>
      <c r="R45" s="144"/>
      <c r="S45" s="144"/>
      <c r="T45" s="166"/>
      <c r="U45" s="97"/>
      <c r="V45" s="144"/>
      <c r="W45" s="147"/>
      <c r="X45" s="40" t="s">
        <v>127</v>
      </c>
      <c r="Y45" s="37">
        <f>W44*5%</f>
        <v>0</v>
      </c>
      <c r="Z45" s="110"/>
      <c r="AA45" s="97"/>
      <c r="AB45" s="144"/>
      <c r="AC45" s="144"/>
    </row>
    <row r="46" spans="1:29" ht="77.25" customHeight="1" thickBot="1">
      <c r="A46" s="39"/>
      <c r="B46" s="178" t="s">
        <v>72</v>
      </c>
      <c r="C46" s="179"/>
      <c r="D46" s="33"/>
      <c r="E46" s="37">
        <f>$E$15*D46</f>
        <v>0</v>
      </c>
      <c r="F46" s="37"/>
      <c r="G46" s="37"/>
      <c r="H46" s="101"/>
      <c r="I46" s="105"/>
      <c r="J46" s="54">
        <v>7.0000000000000007E-2</v>
      </c>
      <c r="K46" s="37">
        <f>$E$15*J46</f>
        <v>0</v>
      </c>
      <c r="L46" s="53" t="s">
        <v>122</v>
      </c>
      <c r="M46" s="52"/>
      <c r="N46" s="109"/>
      <c r="O46" s="105"/>
      <c r="P46" s="33"/>
      <c r="Q46" s="37">
        <f>$E$15*P46</f>
        <v>0</v>
      </c>
      <c r="R46" s="50"/>
      <c r="S46" s="33"/>
      <c r="T46" s="101"/>
      <c r="U46" s="105"/>
      <c r="V46" s="33"/>
      <c r="W46" s="37">
        <f>$E$15*V46</f>
        <v>0</v>
      </c>
      <c r="X46" s="37"/>
      <c r="Y46" s="37"/>
      <c r="Z46" s="110"/>
      <c r="AA46" s="105"/>
      <c r="AB46" s="33">
        <f>D46+J46+S46+V46</f>
        <v>7.0000000000000007E-2</v>
      </c>
      <c r="AC46" s="49">
        <f>$E$15*AB46</f>
        <v>0</v>
      </c>
    </row>
    <row r="47" spans="1:29" ht="40.15" customHeight="1" outlineLevel="1" thickBot="1">
      <c r="A47" s="51" t="s">
        <v>126</v>
      </c>
      <c r="B47" s="180" t="s">
        <v>74</v>
      </c>
      <c r="C47" s="181"/>
      <c r="D47" s="33"/>
      <c r="E47" s="37">
        <f>$E$15*D47</f>
        <v>0</v>
      </c>
      <c r="F47" s="37"/>
      <c r="G47" s="37"/>
      <c r="H47" s="101"/>
      <c r="I47" s="105"/>
      <c r="J47" s="33"/>
      <c r="K47" s="37">
        <f>$E$15*J47</f>
        <v>0</v>
      </c>
      <c r="L47" s="37"/>
      <c r="M47" s="50"/>
      <c r="N47" s="109"/>
      <c r="O47" s="105"/>
      <c r="P47" s="33">
        <v>0.03</v>
      </c>
      <c r="Q47" s="37">
        <f>$E$15*P47</f>
        <v>0</v>
      </c>
      <c r="R47" s="40" t="s">
        <v>123</v>
      </c>
      <c r="S47" s="37"/>
      <c r="T47" s="101"/>
      <c r="U47" s="105"/>
      <c r="V47" s="33"/>
      <c r="W47" s="37">
        <f>$E$15*V47</f>
        <v>0</v>
      </c>
      <c r="X47" s="37"/>
      <c r="Y47" s="37"/>
      <c r="Z47" s="110"/>
      <c r="AA47" s="105"/>
      <c r="AB47" s="33">
        <f>D47+J47+P47+V47</f>
        <v>0.03</v>
      </c>
      <c r="AC47" s="49">
        <f>$E$15*AB47</f>
        <v>0</v>
      </c>
    </row>
    <row r="48" spans="1:29" ht="28.9" customHeight="1" thickBot="1">
      <c r="A48" s="39"/>
      <c r="B48" s="152" t="s">
        <v>78</v>
      </c>
      <c r="C48" s="153"/>
      <c r="D48" s="137"/>
      <c r="E48" s="129">
        <f>$E$15*D48</f>
        <v>0</v>
      </c>
      <c r="F48" s="129"/>
      <c r="G48" s="156"/>
      <c r="H48" s="133"/>
      <c r="I48" s="95"/>
      <c r="J48" s="129"/>
      <c r="K48" s="129">
        <f>$E$15*J48</f>
        <v>0</v>
      </c>
      <c r="L48" s="129"/>
      <c r="M48" s="129"/>
      <c r="N48" s="142"/>
      <c r="O48" s="95"/>
      <c r="P48" s="129"/>
      <c r="Q48" s="129">
        <f>$E$15*P48</f>
        <v>0</v>
      </c>
      <c r="R48" s="129"/>
      <c r="S48" s="129"/>
      <c r="T48" s="133"/>
      <c r="U48" s="95"/>
      <c r="V48" s="137">
        <v>0.15</v>
      </c>
      <c r="W48" s="129">
        <f>$E$15*V48</f>
        <v>0</v>
      </c>
      <c r="X48" s="47" t="s">
        <v>124</v>
      </c>
      <c r="Y48" s="37">
        <f>W48*95%</f>
        <v>0</v>
      </c>
      <c r="Z48" s="110"/>
      <c r="AA48" s="95"/>
      <c r="AB48" s="137">
        <f>D48+J48+S48+V48</f>
        <v>0.15</v>
      </c>
      <c r="AC48" s="160">
        <f>$E$15*AB48</f>
        <v>0</v>
      </c>
    </row>
    <row r="49" spans="1:29" ht="31.15" customHeight="1" thickBot="1">
      <c r="A49" s="39"/>
      <c r="B49" s="154"/>
      <c r="C49" s="155"/>
      <c r="D49" s="144"/>
      <c r="E49" s="130"/>
      <c r="F49" s="144"/>
      <c r="G49" s="182"/>
      <c r="H49" s="166"/>
      <c r="I49" s="97"/>
      <c r="J49" s="144"/>
      <c r="K49" s="144"/>
      <c r="L49" s="130"/>
      <c r="M49" s="144"/>
      <c r="N49" s="145"/>
      <c r="O49" s="97"/>
      <c r="P49" s="144"/>
      <c r="Q49" s="144"/>
      <c r="R49" s="144"/>
      <c r="S49" s="144"/>
      <c r="T49" s="166"/>
      <c r="U49" s="97"/>
      <c r="V49" s="144"/>
      <c r="W49" s="147"/>
      <c r="X49" s="40" t="s">
        <v>127</v>
      </c>
      <c r="Y49" s="37">
        <f>W48*5%</f>
        <v>0</v>
      </c>
      <c r="Z49" s="110"/>
      <c r="AA49" s="97"/>
      <c r="AB49" s="144"/>
      <c r="AC49" s="144"/>
    </row>
    <row r="50" spans="1:29" ht="29.45" customHeight="1" thickBot="1">
      <c r="A50" s="39"/>
      <c r="B50" s="152" t="s">
        <v>80</v>
      </c>
      <c r="C50" s="153"/>
      <c r="D50" s="150"/>
      <c r="E50" s="151">
        <f>$E$15*D50</f>
        <v>0</v>
      </c>
      <c r="F50" s="150"/>
      <c r="G50" s="156"/>
      <c r="H50" s="146"/>
      <c r="I50" s="108"/>
      <c r="J50" s="150"/>
      <c r="K50" s="151">
        <f>$E$15*J50</f>
        <v>0</v>
      </c>
      <c r="L50" s="150"/>
      <c r="M50" s="150"/>
      <c r="N50" s="169"/>
      <c r="O50" s="108"/>
      <c r="P50" s="150"/>
      <c r="Q50" s="151">
        <f>$E$15*P50</f>
        <v>0</v>
      </c>
      <c r="R50" s="150"/>
      <c r="S50" s="150"/>
      <c r="T50" s="146"/>
      <c r="U50" s="108"/>
      <c r="V50" s="140">
        <v>0.09</v>
      </c>
      <c r="W50" s="151">
        <f>$E$15*V50</f>
        <v>0</v>
      </c>
      <c r="X50" s="47" t="s">
        <v>124</v>
      </c>
      <c r="Y50" s="37">
        <f>W50*95%</f>
        <v>0</v>
      </c>
      <c r="Z50" s="110"/>
      <c r="AA50" s="108"/>
      <c r="AB50" s="140">
        <f>D50+K50+Q50+V50</f>
        <v>0.09</v>
      </c>
      <c r="AC50" s="171">
        <f>$E$15*AB50</f>
        <v>0</v>
      </c>
    </row>
    <row r="51" spans="1:29" ht="27.6" customHeight="1" thickBot="1">
      <c r="A51" s="39"/>
      <c r="B51" s="154"/>
      <c r="C51" s="155"/>
      <c r="D51" s="138"/>
      <c r="E51" s="147"/>
      <c r="F51" s="138"/>
      <c r="G51" s="157"/>
      <c r="H51" s="136"/>
      <c r="I51" s="100"/>
      <c r="J51" s="138"/>
      <c r="K51" s="138"/>
      <c r="L51" s="138"/>
      <c r="M51" s="138"/>
      <c r="N51" s="165"/>
      <c r="O51" s="100"/>
      <c r="P51" s="138"/>
      <c r="Q51" s="132"/>
      <c r="R51" s="138"/>
      <c r="S51" s="138"/>
      <c r="T51" s="136"/>
      <c r="U51" s="100"/>
      <c r="V51" s="170"/>
      <c r="W51" s="138"/>
      <c r="X51" s="40" t="s">
        <v>127</v>
      </c>
      <c r="Y51" s="37">
        <f>W50*5%</f>
        <v>0</v>
      </c>
      <c r="Z51" s="110"/>
      <c r="AA51" s="100"/>
      <c r="AB51" s="170"/>
      <c r="AC51" s="138"/>
    </row>
    <row r="52" spans="1:29" ht="22.5" customHeight="1">
      <c r="A52" s="39"/>
      <c r="B52" s="152" t="s">
        <v>86</v>
      </c>
      <c r="C52" s="153"/>
      <c r="D52" s="137"/>
      <c r="E52" s="129">
        <f>$E$15*D52</f>
        <v>0</v>
      </c>
      <c r="F52" s="129"/>
      <c r="G52" s="129"/>
      <c r="H52" s="133"/>
      <c r="I52" s="95"/>
      <c r="J52" s="129"/>
      <c r="K52" s="129">
        <f>$E$15*J52</f>
        <v>0</v>
      </c>
      <c r="L52" s="129"/>
      <c r="M52" s="129"/>
      <c r="N52" s="142"/>
      <c r="O52" s="95"/>
      <c r="P52" s="129"/>
      <c r="Q52" s="129">
        <f>$E$15*P52</f>
        <v>0</v>
      </c>
      <c r="R52" s="129"/>
      <c r="S52" s="129"/>
      <c r="T52" s="133"/>
      <c r="U52" s="95"/>
      <c r="V52" s="137">
        <v>0</v>
      </c>
      <c r="W52" s="129">
        <f>$E$15*V52</f>
        <v>0</v>
      </c>
      <c r="X52" s="150"/>
      <c r="Y52" s="129"/>
      <c r="Z52" s="142"/>
      <c r="AA52" s="95"/>
      <c r="AB52" s="191">
        <f>D52+J52+S52+V52</f>
        <v>0</v>
      </c>
      <c r="AC52" s="160">
        <f>$E$15*AB52</f>
        <v>0</v>
      </c>
    </row>
    <row r="53" spans="1:29" ht="21" customHeight="1" thickBot="1">
      <c r="A53" s="39"/>
      <c r="B53" s="167"/>
      <c r="C53" s="168"/>
      <c r="D53" s="158"/>
      <c r="E53" s="130"/>
      <c r="F53" s="158"/>
      <c r="G53" s="158"/>
      <c r="H53" s="159"/>
      <c r="I53" s="107"/>
      <c r="J53" s="158"/>
      <c r="K53" s="158"/>
      <c r="L53" s="158"/>
      <c r="M53" s="158"/>
      <c r="N53" s="161"/>
      <c r="O53" s="107"/>
      <c r="P53" s="158"/>
      <c r="Q53" s="158"/>
      <c r="R53" s="158"/>
      <c r="S53" s="158"/>
      <c r="T53" s="159"/>
      <c r="U53" s="107"/>
      <c r="V53" s="158"/>
      <c r="W53" s="162"/>
      <c r="X53" s="163"/>
      <c r="Y53" s="163"/>
      <c r="Z53" s="192"/>
      <c r="AA53" s="107"/>
      <c r="AB53" s="158"/>
      <c r="AC53" s="158"/>
    </row>
    <row r="54" spans="1:29" ht="27.6" customHeight="1" thickBot="1">
      <c r="A54" s="39"/>
      <c r="B54" s="148" t="s">
        <v>88</v>
      </c>
      <c r="C54" s="148"/>
      <c r="D54" s="137"/>
      <c r="E54" s="137">
        <f>$E$15*D54</f>
        <v>0</v>
      </c>
      <c r="F54" s="137"/>
      <c r="G54" s="137"/>
      <c r="H54" s="133"/>
      <c r="I54" s="95"/>
      <c r="J54" s="137"/>
      <c r="K54" s="137">
        <f>$E$15*J54</f>
        <v>0</v>
      </c>
      <c r="L54" s="137"/>
      <c r="M54" s="137"/>
      <c r="N54" s="164"/>
      <c r="O54" s="95"/>
      <c r="P54" s="137"/>
      <c r="Q54" s="137">
        <f>$E$15*P54</f>
        <v>0</v>
      </c>
      <c r="R54" s="137"/>
      <c r="S54" s="137"/>
      <c r="T54" s="133"/>
      <c r="U54" s="95"/>
      <c r="V54" s="137">
        <v>0.04</v>
      </c>
      <c r="W54" s="129">
        <f>$E$15*V54</f>
        <v>0</v>
      </c>
      <c r="X54" s="40" t="s">
        <v>124</v>
      </c>
      <c r="Y54" s="37">
        <f>W54*95%</f>
        <v>0</v>
      </c>
      <c r="Z54" s="110"/>
      <c r="AA54" s="95"/>
      <c r="AB54" s="137">
        <f>D54+J54+S54+V54</f>
        <v>0.04</v>
      </c>
      <c r="AC54" s="160">
        <f>$E$15*AB54</f>
        <v>0</v>
      </c>
    </row>
    <row r="55" spans="1:29" ht="30.6" customHeight="1" thickBot="1">
      <c r="A55" s="39"/>
      <c r="B55" s="149"/>
      <c r="C55" s="149"/>
      <c r="D55" s="138"/>
      <c r="E55" s="139"/>
      <c r="F55" s="138"/>
      <c r="G55" s="138"/>
      <c r="H55" s="136"/>
      <c r="I55" s="100"/>
      <c r="J55" s="138"/>
      <c r="K55" s="138"/>
      <c r="L55" s="138"/>
      <c r="M55" s="138"/>
      <c r="N55" s="165"/>
      <c r="O55" s="100"/>
      <c r="P55" s="138"/>
      <c r="Q55" s="138"/>
      <c r="R55" s="138"/>
      <c r="S55" s="138"/>
      <c r="T55" s="136"/>
      <c r="U55" s="100"/>
      <c r="V55" s="138"/>
      <c r="W55" s="138"/>
      <c r="X55" s="40" t="s">
        <v>127</v>
      </c>
      <c r="Y55" s="37">
        <f>W54*5%</f>
        <v>0</v>
      </c>
      <c r="Z55" s="110"/>
      <c r="AA55" s="100"/>
      <c r="AB55" s="138"/>
      <c r="AC55" s="138"/>
    </row>
    <row r="56" spans="1:29" ht="15.75" thickBot="1">
      <c r="A56" s="39"/>
      <c r="B56" s="38"/>
      <c r="C56" s="38"/>
      <c r="D56" s="33">
        <f>SUM(D25+D27+D31+D38+D46+D47+D48+D50+D52+D54)</f>
        <v>0.03</v>
      </c>
      <c r="E56" s="37">
        <f>SUM(E25:E54)-E44-E40-E37-E33</f>
        <v>0</v>
      </c>
      <c r="F56" s="36"/>
      <c r="G56" s="36"/>
      <c r="H56" s="36"/>
      <c r="I56" s="36"/>
      <c r="J56" s="31">
        <f>SUM(J25+J27+J31+J38+J46+J47+J48+J48+J50+J52+J54)</f>
        <v>0.21000000000000002</v>
      </c>
      <c r="K56" s="37">
        <f>SUM(K25:K54)-K44-K40-K37-K33</f>
        <v>0</v>
      </c>
      <c r="L56" s="36"/>
      <c r="M56" s="29"/>
      <c r="N56" s="29"/>
      <c r="O56" s="29"/>
      <c r="P56" s="31">
        <f>SUM(P25+P27+P31+P38+P46+P47+P48+P50+P52+P54)</f>
        <v>0.2</v>
      </c>
      <c r="Q56" s="37">
        <f>SUM(Q25:Q54)-Q44-Q40-Q37-Q33</f>
        <v>0</v>
      </c>
      <c r="R56" s="29"/>
      <c r="S56" s="29"/>
      <c r="T56" s="36"/>
      <c r="U56" s="36"/>
      <c r="V56" s="31">
        <f>SUM(V25+V27+V31+V38+V46+V47+V48+V50+V52+V54)</f>
        <v>0.56000000000000005</v>
      </c>
      <c r="W56" s="37">
        <f>SUM(W25:W54)-W44-W40-W37-W33</f>
        <v>0</v>
      </c>
      <c r="X56" s="32"/>
      <c r="Y56" s="32"/>
      <c r="Z56" s="32"/>
      <c r="AA56" s="32"/>
      <c r="AB56" s="35">
        <f>SUM(AB25+AB27+AB31+AB38+AB46+AB47+AB48+AB50+AB52+AB54)</f>
        <v>1.0000000000000002</v>
      </c>
      <c r="AC56" s="34">
        <f>SUM(AC25:AC54)-AC44-AC40-AC37-AC33</f>
        <v>0</v>
      </c>
    </row>
    <row r="57" spans="1:29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X57" s="30"/>
      <c r="Y57" s="30"/>
      <c r="Z57" s="30"/>
      <c r="AA57" s="30"/>
      <c r="AB57" s="30"/>
      <c r="AC57" s="30"/>
    </row>
    <row r="58" spans="1:29" ht="15.75" customHeight="1"/>
    <row r="59" spans="1:29" ht="15.75" customHeight="1"/>
    <row r="60" spans="1:29" ht="15.75" customHeight="1"/>
    <row r="61" spans="1:29" ht="15.75" customHeight="1"/>
    <row r="62" spans="1:29" ht="15.75" customHeight="1"/>
    <row r="63" spans="1:29" ht="15.75" customHeight="1"/>
    <row r="77" spans="3:4" ht="15">
      <c r="D77"/>
    </row>
    <row r="78" spans="3:4" ht="15">
      <c r="C78"/>
      <c r="D78"/>
    </row>
    <row r="79" spans="3:4" ht="15">
      <c r="C79"/>
      <c r="D79"/>
    </row>
    <row r="80" spans="3:4" ht="15">
      <c r="C80"/>
      <c r="D80"/>
    </row>
    <row r="81" spans="3:4" ht="15">
      <c r="C81"/>
      <c r="D81"/>
    </row>
    <row r="82" spans="3:4" ht="15">
      <c r="C82"/>
      <c r="D82"/>
    </row>
  </sheetData>
  <sheetProtection algorithmName="SHA-512" hashValue="SJ9cIDTW1f5SFmL9I0nEFcq69U5HRtFPD80QRZ42DYMBFZbP3ups1JTsKhWphXIr0K4vVPB7MB8wbjONLOz+hw==" saltValue="9D2V4SY1euDSoR5hWhi+AA==" spinCount="100000" sheet="1" scenarios="1" formatCells="0" formatColumns="0" formatRows="0"/>
  <mergeCells count="270">
    <mergeCell ref="AC44:AC45"/>
    <mergeCell ref="Y52:Y53"/>
    <mergeCell ref="AB27:AB30"/>
    <mergeCell ref="AC27:AC30"/>
    <mergeCell ref="X29:X30"/>
    <mergeCell ref="Y29:Y30"/>
    <mergeCell ref="Z52:Z53"/>
    <mergeCell ref="AB52:AB53"/>
    <mergeCell ref="A9:B9"/>
    <mergeCell ref="B24:C24"/>
    <mergeCell ref="AB24:AC24"/>
    <mergeCell ref="Z29:Z30"/>
    <mergeCell ref="T27:T30"/>
    <mergeCell ref="V27:V30"/>
    <mergeCell ref="W27:W30"/>
    <mergeCell ref="X27:X28"/>
    <mergeCell ref="Y27:Y28"/>
    <mergeCell ref="Z27:Z28"/>
    <mergeCell ref="B27:C30"/>
    <mergeCell ref="D27:D30"/>
    <mergeCell ref="W25:W26"/>
    <mergeCell ref="X25:X26"/>
    <mergeCell ref="R25:R26"/>
    <mergeCell ref="S25:S26"/>
    <mergeCell ref="A1:AC1"/>
    <mergeCell ref="B3:AC3"/>
    <mergeCell ref="B4:AC4"/>
    <mergeCell ref="B5:AC5"/>
    <mergeCell ref="B23:C23"/>
    <mergeCell ref="B22:C22"/>
    <mergeCell ref="AB25:AB26"/>
    <mergeCell ref="AC25:AC26"/>
    <mergeCell ref="P25:P26"/>
    <mergeCell ref="Q25:Q26"/>
    <mergeCell ref="D23:I23"/>
    <mergeCell ref="D22:I22"/>
    <mergeCell ref="AB23:AC23"/>
    <mergeCell ref="AB22:AC22"/>
    <mergeCell ref="Y25:Y26"/>
    <mergeCell ref="Z25:Z26"/>
    <mergeCell ref="B25:C26"/>
    <mergeCell ref="D25:D26"/>
    <mergeCell ref="E25:E26"/>
    <mergeCell ref="J25:J26"/>
    <mergeCell ref="K25:K26"/>
    <mergeCell ref="L25:L26"/>
    <mergeCell ref="M25:M26"/>
    <mergeCell ref="N25:N26"/>
    <mergeCell ref="T25:T26"/>
    <mergeCell ref="V25:V26"/>
    <mergeCell ref="E27:E30"/>
    <mergeCell ref="J27:J30"/>
    <mergeCell ref="K27:K30"/>
    <mergeCell ref="L27:L30"/>
    <mergeCell ref="F27:F30"/>
    <mergeCell ref="G27:G30"/>
    <mergeCell ref="H27:H30"/>
    <mergeCell ref="M27:M30"/>
    <mergeCell ref="N27:N30"/>
    <mergeCell ref="P27:P30"/>
    <mergeCell ref="Q27:Q30"/>
    <mergeCell ref="R27:R30"/>
    <mergeCell ref="S27:S30"/>
    <mergeCell ref="AB31:AB32"/>
    <mergeCell ref="AC31:AC32"/>
    <mergeCell ref="B33:C36"/>
    <mergeCell ref="D33:D36"/>
    <mergeCell ref="E33:E36"/>
    <mergeCell ref="M31:M32"/>
    <mergeCell ref="N31:N32"/>
    <mergeCell ref="P31:P32"/>
    <mergeCell ref="Q31:Q32"/>
    <mergeCell ref="R31:R32"/>
    <mergeCell ref="Z33:Z34"/>
    <mergeCell ref="AB33:AB36"/>
    <mergeCell ref="AC33:AC36"/>
    <mergeCell ref="X35:X36"/>
    <mergeCell ref="Z35:Z36"/>
    <mergeCell ref="P33:P36"/>
    <mergeCell ref="Q33:Q36"/>
    <mergeCell ref="X33:X34"/>
    <mergeCell ref="Y33:Y34"/>
    <mergeCell ref="Y35:Y36"/>
    <mergeCell ref="L33:L36"/>
    <mergeCell ref="M33:M36"/>
    <mergeCell ref="B37:C37"/>
    <mergeCell ref="T31:T32"/>
    <mergeCell ref="V31:V32"/>
    <mergeCell ref="W31:W32"/>
    <mergeCell ref="B38:C39"/>
    <mergeCell ref="D38:D39"/>
    <mergeCell ref="E38:E39"/>
    <mergeCell ref="F38:F39"/>
    <mergeCell ref="G38:G39"/>
    <mergeCell ref="W33:W36"/>
    <mergeCell ref="S31:S32"/>
    <mergeCell ref="B31:C32"/>
    <mergeCell ref="D31:D32"/>
    <mergeCell ref="E31:E32"/>
    <mergeCell ref="J31:J32"/>
    <mergeCell ref="K31:K32"/>
    <mergeCell ref="L31:L32"/>
    <mergeCell ref="F35:F36"/>
    <mergeCell ref="G33:G34"/>
    <mergeCell ref="H33:H34"/>
    <mergeCell ref="G35:G36"/>
    <mergeCell ref="H35:H36"/>
    <mergeCell ref="J33:J36"/>
    <mergeCell ref="K33:K36"/>
    <mergeCell ref="AB38:AB39"/>
    <mergeCell ref="R38:R39"/>
    <mergeCell ref="S38:S39"/>
    <mergeCell ref="T38:T39"/>
    <mergeCell ref="V38:V39"/>
    <mergeCell ref="K38:K39"/>
    <mergeCell ref="L38:L39"/>
    <mergeCell ref="M38:M39"/>
    <mergeCell ref="N38:N39"/>
    <mergeCell ref="J38:J39"/>
    <mergeCell ref="N33:N36"/>
    <mergeCell ref="W38:W39"/>
    <mergeCell ref="R33:R36"/>
    <mergeCell ref="S33:S36"/>
    <mergeCell ref="T33:T36"/>
    <mergeCell ref="V33:V36"/>
    <mergeCell ref="K40:K43"/>
    <mergeCell ref="L40:L43"/>
    <mergeCell ref="M40:M43"/>
    <mergeCell ref="N40:N43"/>
    <mergeCell ref="P40:P43"/>
    <mergeCell ref="Q40:Q43"/>
    <mergeCell ref="AC40:AC43"/>
    <mergeCell ref="X42:X43"/>
    <mergeCell ref="Y42:Y43"/>
    <mergeCell ref="X40:X41"/>
    <mergeCell ref="M48:M49"/>
    <mergeCell ref="V44:V45"/>
    <mergeCell ref="Y40:Y41"/>
    <mergeCell ref="Z40:Z41"/>
    <mergeCell ref="W48:W49"/>
    <mergeCell ref="AB48:AB49"/>
    <mergeCell ref="AC48:AC49"/>
    <mergeCell ref="R48:R49"/>
    <mergeCell ref="N48:N49"/>
    <mergeCell ref="S48:S49"/>
    <mergeCell ref="W44:W45"/>
    <mergeCell ref="AB44:AB45"/>
    <mergeCell ref="V48:V49"/>
    <mergeCell ref="Z42:Z43"/>
    <mergeCell ref="R40:R43"/>
    <mergeCell ref="S40:S43"/>
    <mergeCell ref="T40:T43"/>
    <mergeCell ref="V40:V43"/>
    <mergeCell ref="W40:W43"/>
    <mergeCell ref="AB40:AB43"/>
    <mergeCell ref="J52:J53"/>
    <mergeCell ref="B50:C51"/>
    <mergeCell ref="D50:D51"/>
    <mergeCell ref="E50:E51"/>
    <mergeCell ref="F50:F51"/>
    <mergeCell ref="G50:G51"/>
    <mergeCell ref="H50:H51"/>
    <mergeCell ref="B48:C49"/>
    <mergeCell ref="D48:D49"/>
    <mergeCell ref="E48:E49"/>
    <mergeCell ref="F48:F49"/>
    <mergeCell ref="G48:G49"/>
    <mergeCell ref="H48:H49"/>
    <mergeCell ref="J48:J49"/>
    <mergeCell ref="AB54:AB55"/>
    <mergeCell ref="AC54:AC55"/>
    <mergeCell ref="V54:V55"/>
    <mergeCell ref="W54:W55"/>
    <mergeCell ref="AC50:AC51"/>
    <mergeCell ref="B52:C53"/>
    <mergeCell ref="D52:D53"/>
    <mergeCell ref="E52:E53"/>
    <mergeCell ref="F52:F53"/>
    <mergeCell ref="G52:G53"/>
    <mergeCell ref="H52:H53"/>
    <mergeCell ref="J50:J51"/>
    <mergeCell ref="P50:P51"/>
    <mergeCell ref="Q50:Q51"/>
    <mergeCell ref="M52:M53"/>
    <mergeCell ref="N52:N53"/>
    <mergeCell ref="P52:P53"/>
    <mergeCell ref="Q52:Q53"/>
    <mergeCell ref="R52:R53"/>
    <mergeCell ref="S52:S53"/>
    <mergeCell ref="V50:V51"/>
    <mergeCell ref="W50:W51"/>
    <mergeCell ref="AB50:AB51"/>
    <mergeCell ref="K50:K51"/>
    <mergeCell ref="K52:K53"/>
    <mergeCell ref="L52:L53"/>
    <mergeCell ref="R50:R51"/>
    <mergeCell ref="S50:S51"/>
    <mergeCell ref="T50:T51"/>
    <mergeCell ref="T52:T53"/>
    <mergeCell ref="V52:V53"/>
    <mergeCell ref="AC52:AC53"/>
    <mergeCell ref="W52:W53"/>
    <mergeCell ref="X52:X53"/>
    <mergeCell ref="L50:L51"/>
    <mergeCell ref="M50:M51"/>
    <mergeCell ref="N50:N51"/>
    <mergeCell ref="P48:P49"/>
    <mergeCell ref="Q48:Q49"/>
    <mergeCell ref="T48:T49"/>
    <mergeCell ref="M44:M45"/>
    <mergeCell ref="N44:N45"/>
    <mergeCell ref="B46:C46"/>
    <mergeCell ref="B47:C47"/>
    <mergeCell ref="A44:A45"/>
    <mergeCell ref="B44:C45"/>
    <mergeCell ref="D44:D45"/>
    <mergeCell ref="E44:E45"/>
    <mergeCell ref="F44:F45"/>
    <mergeCell ref="P44:P45"/>
    <mergeCell ref="Q44:Q45"/>
    <mergeCell ref="R44:R45"/>
    <mergeCell ref="S44:S45"/>
    <mergeCell ref="T44:T45"/>
    <mergeCell ref="H44:H45"/>
    <mergeCell ref="J44:J45"/>
    <mergeCell ref="K44:K45"/>
    <mergeCell ref="L44:L45"/>
    <mergeCell ref="G44:G45"/>
    <mergeCell ref="K48:K49"/>
    <mergeCell ref="L48:L49"/>
    <mergeCell ref="L54:L55"/>
    <mergeCell ref="M54:M55"/>
    <mergeCell ref="S54:S55"/>
    <mergeCell ref="T54:T55"/>
    <mergeCell ref="R54:R55"/>
    <mergeCell ref="B54:C55"/>
    <mergeCell ref="D54:D55"/>
    <mergeCell ref="E54:E55"/>
    <mergeCell ref="F54:F55"/>
    <mergeCell ref="G54:G55"/>
    <mergeCell ref="H54:H55"/>
    <mergeCell ref="J54:J55"/>
    <mergeCell ref="K54:K55"/>
    <mergeCell ref="N54:N55"/>
    <mergeCell ref="P54:P55"/>
    <mergeCell ref="Q54:Q55"/>
    <mergeCell ref="B40:C43"/>
    <mergeCell ref="D40:D43"/>
    <mergeCell ref="E40:E43"/>
    <mergeCell ref="F40:F43"/>
    <mergeCell ref="G40:G43"/>
    <mergeCell ref="H40:H43"/>
    <mergeCell ref="J40:J43"/>
    <mergeCell ref="F33:F34"/>
    <mergeCell ref="B6:AC6"/>
    <mergeCell ref="A8:C8"/>
    <mergeCell ref="V22:AA22"/>
    <mergeCell ref="V23:AA23"/>
    <mergeCell ref="P22:U22"/>
    <mergeCell ref="P23:U23"/>
    <mergeCell ref="A11:B11"/>
    <mergeCell ref="A12:B12"/>
    <mergeCell ref="A13:B13"/>
    <mergeCell ref="A10:B10"/>
    <mergeCell ref="J22:O22"/>
    <mergeCell ref="J23:O23"/>
    <mergeCell ref="H38:H39"/>
    <mergeCell ref="AC38:AC39"/>
    <mergeCell ref="P38:P39"/>
    <mergeCell ref="Q38:Q39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6BF1B-FEE1-4F8A-AC37-0F8FB1D2035A}">
  <sheetPr>
    <tabColor rgb="FF7030A0"/>
    <pageSetUpPr fitToPage="1"/>
  </sheetPr>
  <dimension ref="A1:AC74"/>
  <sheetViews>
    <sheetView zoomScale="85" zoomScaleNormal="85" workbookViewId="0">
      <selection activeCell="G25" sqref="G25"/>
    </sheetView>
  </sheetViews>
  <sheetFormatPr defaultColWidth="9.140625" defaultRowHeight="12.75" outlineLevelRow="1" outlineLevelCol="1"/>
  <cols>
    <col min="1" max="1" width="26.7109375" style="28" customWidth="1"/>
    <col min="2" max="2" width="15.42578125" style="28" customWidth="1"/>
    <col min="3" max="3" width="19.7109375" style="28" customWidth="1"/>
    <col min="4" max="4" width="18.28515625" style="28" customWidth="1"/>
    <col min="5" max="5" width="17.85546875" style="28" customWidth="1"/>
    <col min="6" max="6" width="10.5703125" style="28" customWidth="1" outlineLevel="1"/>
    <col min="7" max="7" width="9.85546875" style="28" customWidth="1" outlineLevel="1"/>
    <col min="8" max="8" width="17.85546875" style="28" customWidth="1" outlineLevel="1"/>
    <col min="9" max="9" width="15.5703125" style="28" customWidth="1"/>
    <col min="10" max="10" width="15.140625" style="28" customWidth="1"/>
    <col min="11" max="11" width="11.140625" style="28" customWidth="1"/>
    <col min="12" max="12" width="12.7109375" style="28" customWidth="1" outlineLevel="1"/>
    <col min="13" max="13" width="10.7109375" style="28" customWidth="1" outlineLevel="1"/>
    <col min="14" max="14" width="12.5703125" style="28" customWidth="1" outlineLevel="1"/>
    <col min="15" max="15" width="14.5703125" style="28" customWidth="1"/>
    <col min="16" max="16" width="7.42578125" style="28" customWidth="1"/>
    <col min="17" max="17" width="10.85546875" style="28" customWidth="1"/>
    <col min="18" max="18" width="10.5703125" style="28" customWidth="1" outlineLevel="1"/>
    <col min="19" max="19" width="11.85546875" style="28" customWidth="1" outlineLevel="1"/>
    <col min="20" max="20" width="13" style="28" customWidth="1" outlineLevel="1"/>
    <col min="21" max="21" width="13" style="28" customWidth="1"/>
    <col min="22" max="22" width="13.85546875" style="28" customWidth="1"/>
    <col min="23" max="23" width="11.42578125" style="29" customWidth="1"/>
    <col min="24" max="24" width="14.42578125" style="28" customWidth="1" outlineLevel="1"/>
    <col min="25" max="25" width="11.140625" style="28" customWidth="1" outlineLevel="1"/>
    <col min="26" max="26" width="12.28515625" style="28" customWidth="1" outlineLevel="1"/>
    <col min="27" max="27" width="14.140625" style="28" customWidth="1"/>
    <col min="28" max="28" width="10.85546875" style="28" customWidth="1"/>
    <col min="29" max="29" width="11.7109375" style="28" customWidth="1"/>
    <col min="30" max="30" width="9.28515625" style="28" customWidth="1"/>
    <col min="31" max="36" width="9.140625" style="28"/>
    <col min="37" max="37" width="16.7109375" style="28" customWidth="1"/>
    <col min="38" max="16384" width="9.140625" style="28"/>
  </cols>
  <sheetData>
    <row r="1" spans="1:29" ht="72" customHeight="1">
      <c r="A1" s="226" t="s">
        <v>93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</row>
    <row r="2" spans="1:29" ht="15">
      <c r="A2"/>
      <c r="B2"/>
      <c r="C2"/>
      <c r="D2"/>
      <c r="E2"/>
      <c r="F2"/>
      <c r="G2"/>
      <c r="H2"/>
      <c r="I2"/>
      <c r="J2"/>
      <c r="K2"/>
      <c r="L2"/>
      <c r="M2"/>
      <c r="O2"/>
      <c r="U2"/>
      <c r="AA2"/>
    </row>
    <row r="3" spans="1:29" ht="30">
      <c r="A3" s="89" t="s">
        <v>94</v>
      </c>
      <c r="B3" s="228" t="s">
        <v>128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</row>
    <row r="4" spans="1:29" ht="21">
      <c r="A4" s="72" t="s">
        <v>20</v>
      </c>
      <c r="B4" s="228" t="s">
        <v>128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</row>
    <row r="5" spans="1:29" ht="45">
      <c r="A5" s="89" t="s">
        <v>95</v>
      </c>
      <c r="B5" s="228" t="s">
        <v>128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</row>
    <row r="6" spans="1:29" ht="21">
      <c r="A6" s="72" t="s">
        <v>96</v>
      </c>
      <c r="B6" s="252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4"/>
      <c r="AA6" s="254"/>
      <c r="AB6" s="254"/>
      <c r="AC6" s="255"/>
    </row>
    <row r="7" spans="1:29" ht="13.5" thickBo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Y7" s="61"/>
      <c r="Z7" s="61"/>
      <c r="AA7" s="61"/>
      <c r="AB7" s="60"/>
      <c r="AC7" s="59"/>
    </row>
    <row r="8" spans="1:29" ht="30.6" customHeight="1" thickBot="1">
      <c r="A8" s="274" t="s">
        <v>130</v>
      </c>
      <c r="B8" s="275"/>
      <c r="C8" s="276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Y8" s="61"/>
      <c r="Z8" s="61"/>
      <c r="AA8" s="61"/>
      <c r="AB8" s="60"/>
      <c r="AC8" s="59"/>
    </row>
    <row r="9" spans="1:29" ht="34.15" customHeight="1" thickBot="1">
      <c r="A9" s="229" t="s">
        <v>98</v>
      </c>
      <c r="B9" s="230"/>
      <c r="C9" s="90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Y9" s="61"/>
      <c r="Z9" s="61"/>
      <c r="AA9" s="61"/>
      <c r="AB9" s="60"/>
      <c r="AC9" s="59"/>
    </row>
    <row r="10" spans="1:29" ht="15.75" thickBot="1">
      <c r="A10" s="239"/>
      <c r="B10" s="240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Y10" s="61"/>
      <c r="Z10" s="61"/>
      <c r="AA10" s="61"/>
      <c r="AB10" s="60"/>
      <c r="AC10" s="59"/>
    </row>
    <row r="11" spans="1:29" ht="30.75" thickBot="1">
      <c r="A11" s="241" t="s">
        <v>99</v>
      </c>
      <c r="B11" s="242"/>
      <c r="C11" s="71" t="s">
        <v>100</v>
      </c>
      <c r="D11" s="71" t="s">
        <v>101</v>
      </c>
      <c r="E11" s="71" t="s">
        <v>102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"/>
      <c r="Q11" s="1"/>
      <c r="Y11" s="61"/>
      <c r="Z11" s="61"/>
      <c r="AA11" s="61"/>
      <c r="AB11" s="60"/>
      <c r="AC11" s="59"/>
    </row>
    <row r="12" spans="1:29" ht="15.75" thickBot="1">
      <c r="A12" s="241" t="s">
        <v>103</v>
      </c>
      <c r="B12" s="242"/>
      <c r="C12" s="70">
        <v>0.02</v>
      </c>
      <c r="D12" s="37">
        <f>IF(C9&gt;5000000,5000000,C9)</f>
        <v>0</v>
      </c>
      <c r="E12" s="63">
        <f>D12*C12</f>
        <v>0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"/>
      <c r="Q12" s="1"/>
      <c r="Y12" s="61"/>
      <c r="Z12" s="61"/>
      <c r="AA12" s="61"/>
      <c r="AB12" s="60"/>
      <c r="AC12" s="59"/>
    </row>
    <row r="13" spans="1:29" ht="15.75" thickBot="1">
      <c r="A13" s="241" t="s">
        <v>104</v>
      </c>
      <c r="B13" s="242"/>
      <c r="C13" s="70">
        <v>1.4999999999999999E-2</v>
      </c>
      <c r="D13" s="37">
        <f>IF(C9&gt;5000000,C9-5000000,0)</f>
        <v>0</v>
      </c>
      <c r="E13" s="69">
        <f>D13*C13</f>
        <v>0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1"/>
      <c r="Q13" s="1"/>
      <c r="Y13" s="61"/>
      <c r="Z13" s="61"/>
      <c r="AA13" s="61"/>
      <c r="AB13" s="60"/>
      <c r="AC13" s="59"/>
    </row>
    <row r="14" spans="1:29" ht="15.75" thickBot="1">
      <c r="A14" s="62"/>
      <c r="B14" s="62"/>
      <c r="C14" s="68" t="s">
        <v>105</v>
      </c>
      <c r="D14" s="37">
        <f>SUM(D12:D13)</f>
        <v>0</v>
      </c>
      <c r="E14" s="63">
        <f>SUM(E12:E13)</f>
        <v>0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1"/>
      <c r="Q14" s="1"/>
      <c r="Y14" s="61"/>
      <c r="Z14" s="61"/>
      <c r="AA14" s="61"/>
      <c r="AB14" s="60"/>
      <c r="AC14" s="59"/>
    </row>
    <row r="15" spans="1:29" ht="15.75" thickBot="1">
      <c r="A15" s="62"/>
      <c r="B15" s="62"/>
      <c r="C15" s="62"/>
      <c r="D15" s="67" t="s">
        <v>106</v>
      </c>
      <c r="E15" s="65">
        <f>E14*0.8</f>
        <v>0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1"/>
      <c r="Q15" s="1"/>
      <c r="Y15" s="61"/>
      <c r="Z15" s="61"/>
      <c r="AA15" s="61"/>
      <c r="AB15" s="60"/>
      <c r="AC15" s="59"/>
    </row>
    <row r="16" spans="1:29" ht="15.75" hidden="1" thickBot="1">
      <c r="A16" s="62"/>
      <c r="B16" s="62"/>
      <c r="C16" s="62"/>
      <c r="D16" s="66" t="s">
        <v>14</v>
      </c>
      <c r="E16" s="65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1"/>
      <c r="Q16" s="1"/>
      <c r="Y16" s="61"/>
      <c r="Z16" s="61"/>
      <c r="AA16" s="61"/>
      <c r="AB16" s="60"/>
      <c r="AC16" s="59"/>
    </row>
    <row r="17" spans="1:29" ht="15.75" hidden="1" thickBot="1">
      <c r="A17" s="62"/>
      <c r="B17" s="62"/>
      <c r="C17" s="62"/>
      <c r="D17" s="66" t="s">
        <v>15</v>
      </c>
      <c r="E17" s="6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1"/>
      <c r="Q17" s="1"/>
      <c r="Y17" s="61"/>
      <c r="Z17" s="61"/>
      <c r="AA17" s="61"/>
      <c r="AB17" s="60"/>
      <c r="AC17" s="59"/>
    </row>
    <row r="18" spans="1:29" ht="15.75" thickBot="1">
      <c r="A18" s="62"/>
      <c r="B18" s="62"/>
      <c r="C18" s="62"/>
      <c r="D18" s="64" t="s">
        <v>107</v>
      </c>
      <c r="E18" s="63">
        <f>0.2*E14</f>
        <v>0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1"/>
      <c r="Q18" s="1"/>
      <c r="Y18" s="61"/>
      <c r="Z18" s="61"/>
      <c r="AA18" s="61"/>
      <c r="AB18" s="60"/>
      <c r="AC18" s="59"/>
    </row>
    <row r="19" spans="1:29" ht="15">
      <c r="A19" s="39"/>
      <c r="B19" s="39"/>
      <c r="C19" s="39"/>
      <c r="D19" s="39"/>
      <c r="E19" s="39"/>
      <c r="F19" s="62"/>
      <c r="G19" s="39"/>
      <c r="H19" s="39"/>
      <c r="I19" s="39"/>
      <c r="J19" s="39"/>
      <c r="K19" s="39"/>
      <c r="L19" s="39"/>
      <c r="M19" s="39"/>
      <c r="N19" s="39"/>
      <c r="O19" s="39"/>
      <c r="Y19" s="61"/>
      <c r="Z19" s="61"/>
      <c r="AA19" s="61"/>
      <c r="AB19" s="60"/>
      <c r="AC19" s="59"/>
    </row>
    <row r="20" spans="1:29" ht="12.75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61"/>
      <c r="W20" s="36"/>
      <c r="X20" s="61"/>
      <c r="Y20" s="61"/>
      <c r="Z20" s="61"/>
      <c r="AA20" s="61"/>
      <c r="AB20" s="60"/>
      <c r="AC20" s="59"/>
    </row>
    <row r="21" spans="1:29" ht="13.5" thickBo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61"/>
      <c r="W21" s="36"/>
      <c r="X21" s="61"/>
      <c r="Y21" s="61"/>
      <c r="Z21" s="61"/>
      <c r="AA21" s="61"/>
      <c r="AB21" s="60"/>
      <c r="AC21" s="59"/>
    </row>
    <row r="22" spans="1:29" ht="14.45" customHeight="1" thickBot="1">
      <c r="A22" s="39"/>
      <c r="B22" s="264" t="s">
        <v>108</v>
      </c>
      <c r="C22" s="265"/>
      <c r="D22" s="236" t="s">
        <v>109</v>
      </c>
      <c r="E22" s="237"/>
      <c r="F22" s="216"/>
      <c r="G22" s="216"/>
      <c r="H22" s="216"/>
      <c r="I22" s="251"/>
      <c r="J22" s="210" t="s">
        <v>110</v>
      </c>
      <c r="K22" s="211"/>
      <c r="L22" s="211"/>
      <c r="M22" s="211"/>
      <c r="N22" s="211"/>
      <c r="O22" s="251"/>
      <c r="P22" s="210" t="s">
        <v>111</v>
      </c>
      <c r="Q22" s="211"/>
      <c r="R22" s="211"/>
      <c r="S22" s="211"/>
      <c r="T22" s="211"/>
      <c r="U22" s="251"/>
      <c r="V22" s="210" t="s">
        <v>112</v>
      </c>
      <c r="W22" s="211"/>
      <c r="X22" s="211"/>
      <c r="Y22" s="211"/>
      <c r="Z22" s="211"/>
      <c r="AA22" s="251"/>
      <c r="AB22" s="266" t="s">
        <v>113</v>
      </c>
      <c r="AC22" s="266"/>
    </row>
    <row r="23" spans="1:29" ht="24.75" customHeight="1" thickBot="1">
      <c r="A23" s="39"/>
      <c r="B23" s="224"/>
      <c r="C23" s="225"/>
      <c r="D23" s="233">
        <f>SUM(D25+D27+D31)</f>
        <v>0.03</v>
      </c>
      <c r="E23" s="234"/>
      <c r="F23" s="219"/>
      <c r="G23" s="219"/>
      <c r="H23" s="219"/>
      <c r="I23" s="272"/>
      <c r="J23" s="233">
        <f>SUM(J27+J31+J38+J46)</f>
        <v>0.22</v>
      </c>
      <c r="K23" s="234"/>
      <c r="L23" s="219"/>
      <c r="M23" s="219"/>
      <c r="N23" s="219"/>
      <c r="O23" s="251"/>
      <c r="P23" s="233">
        <f>SUM(P27+P31+P38+P47)</f>
        <v>0.15</v>
      </c>
      <c r="Q23" s="234"/>
      <c r="R23" s="219"/>
      <c r="S23" s="219"/>
      <c r="T23" s="219"/>
      <c r="U23" s="263"/>
      <c r="V23" s="233">
        <f>(V27+V31+V38+V48+V50+V52+V54)</f>
        <v>0.6</v>
      </c>
      <c r="W23" s="234"/>
      <c r="X23" s="219"/>
      <c r="Y23" s="219"/>
      <c r="Z23" s="219"/>
      <c r="AA23" s="273"/>
      <c r="AB23" s="270">
        <f>SUM(D23+J23+P23+V23)</f>
        <v>1</v>
      </c>
      <c r="AC23" s="271"/>
    </row>
    <row r="24" spans="1:29" ht="30" customHeight="1" thickBot="1">
      <c r="A24" s="39"/>
      <c r="B24" s="204"/>
      <c r="C24" s="205"/>
      <c r="D24" s="58" t="s">
        <v>114</v>
      </c>
      <c r="E24" s="58" t="s">
        <v>115</v>
      </c>
      <c r="F24" s="57" t="s">
        <v>116</v>
      </c>
      <c r="G24" s="57" t="s">
        <v>117</v>
      </c>
      <c r="H24" s="92" t="s">
        <v>118</v>
      </c>
      <c r="I24" s="93" t="s">
        <v>119</v>
      </c>
      <c r="J24" s="58" t="s">
        <v>114</v>
      </c>
      <c r="K24" s="58" t="s">
        <v>115</v>
      </c>
      <c r="L24" s="57" t="s">
        <v>116</v>
      </c>
      <c r="M24" s="57" t="s">
        <v>117</v>
      </c>
      <c r="N24" s="92" t="s">
        <v>118</v>
      </c>
      <c r="O24" s="93" t="s">
        <v>119</v>
      </c>
      <c r="P24" s="58" t="s">
        <v>114</v>
      </c>
      <c r="Q24" s="58" t="s">
        <v>115</v>
      </c>
      <c r="R24" s="57" t="s">
        <v>116</v>
      </c>
      <c r="S24" s="57" t="s">
        <v>117</v>
      </c>
      <c r="T24" s="92" t="s">
        <v>118</v>
      </c>
      <c r="U24" s="93" t="s">
        <v>119</v>
      </c>
      <c r="V24" s="58" t="s">
        <v>114</v>
      </c>
      <c r="W24" s="58" t="s">
        <v>115</v>
      </c>
      <c r="X24" s="57" t="s">
        <v>116</v>
      </c>
      <c r="Y24" s="57" t="s">
        <v>117</v>
      </c>
      <c r="Z24" s="92" t="s">
        <v>118</v>
      </c>
      <c r="AA24" s="93" t="s">
        <v>119</v>
      </c>
      <c r="AB24" s="206"/>
      <c r="AC24" s="207"/>
    </row>
    <row r="25" spans="1:29" ht="27" customHeight="1" thickBot="1">
      <c r="A25" s="39"/>
      <c r="B25" s="208" t="s">
        <v>38</v>
      </c>
      <c r="C25" s="209"/>
      <c r="D25" s="202">
        <v>0.01</v>
      </c>
      <c r="E25" s="201">
        <f>$E$15*D25</f>
        <v>0</v>
      </c>
      <c r="F25" s="53" t="s">
        <v>120</v>
      </c>
      <c r="G25" s="53">
        <f>E25*75%</f>
        <v>0</v>
      </c>
      <c r="H25" s="94"/>
      <c r="I25" s="95"/>
      <c r="J25" s="137"/>
      <c r="K25" s="129">
        <f>$E$15*J25</f>
        <v>0</v>
      </c>
      <c r="L25" s="129"/>
      <c r="M25" s="150"/>
      <c r="N25" s="169"/>
      <c r="O25" s="95"/>
      <c r="P25" s="137"/>
      <c r="Q25" s="129">
        <f>$E$15*P25</f>
        <v>0</v>
      </c>
      <c r="R25" s="150"/>
      <c r="S25" s="150"/>
      <c r="T25" s="146"/>
      <c r="U25" s="95"/>
      <c r="V25" s="150"/>
      <c r="W25" s="129">
        <f>$E$15*V25</f>
        <v>0</v>
      </c>
      <c r="X25" s="150"/>
      <c r="Y25" s="150"/>
      <c r="Z25" s="169"/>
      <c r="AA25" s="95"/>
      <c r="AB25" s="137">
        <f>D25+J25+S25+V25</f>
        <v>0.01</v>
      </c>
      <c r="AC25" s="160">
        <f>$E$15*AB25</f>
        <v>0</v>
      </c>
    </row>
    <row r="26" spans="1:29" ht="44.25" customHeight="1" thickBot="1">
      <c r="A26" s="39"/>
      <c r="B26" s="154"/>
      <c r="C26" s="200"/>
      <c r="D26" s="188"/>
      <c r="E26" s="188"/>
      <c r="F26" s="40" t="s">
        <v>121</v>
      </c>
      <c r="G26" s="56">
        <f>E25*25%</f>
        <v>0</v>
      </c>
      <c r="H26" s="96"/>
      <c r="I26" s="97"/>
      <c r="J26" s="144"/>
      <c r="K26" s="144"/>
      <c r="L26" s="144"/>
      <c r="M26" s="144"/>
      <c r="N26" s="145"/>
      <c r="O26" s="97"/>
      <c r="P26" s="144"/>
      <c r="Q26" s="144"/>
      <c r="R26" s="144"/>
      <c r="S26" s="144"/>
      <c r="T26" s="166"/>
      <c r="U26" s="97"/>
      <c r="V26" s="144"/>
      <c r="W26" s="147"/>
      <c r="X26" s="144"/>
      <c r="Y26" s="144"/>
      <c r="Z26" s="145"/>
      <c r="AA26" s="97"/>
      <c r="AB26" s="144"/>
      <c r="AC26" s="144"/>
    </row>
    <row r="27" spans="1:29" ht="27" customHeight="1">
      <c r="A27" s="39"/>
      <c r="B27" s="152" t="s">
        <v>40</v>
      </c>
      <c r="C27" s="153"/>
      <c r="D27" s="203"/>
      <c r="E27" s="129">
        <f>$E$15*D27</f>
        <v>0</v>
      </c>
      <c r="F27" s="129"/>
      <c r="G27" s="129"/>
      <c r="H27" s="133"/>
      <c r="I27" s="95"/>
      <c r="J27" s="137">
        <v>0.05</v>
      </c>
      <c r="K27" s="129">
        <f>$E$15*J27</f>
        <v>0</v>
      </c>
      <c r="L27" s="129" t="s">
        <v>122</v>
      </c>
      <c r="M27" s="151"/>
      <c r="N27" s="169"/>
      <c r="O27" s="95"/>
      <c r="P27" s="137">
        <v>0.03</v>
      </c>
      <c r="Q27" s="129">
        <f>$E$15*P27</f>
        <v>0</v>
      </c>
      <c r="R27" s="150" t="s">
        <v>123</v>
      </c>
      <c r="S27" s="129"/>
      <c r="T27" s="133"/>
      <c r="U27" s="95"/>
      <c r="V27" s="137">
        <v>0.12</v>
      </c>
      <c r="W27" s="129">
        <f>$E$15*V27</f>
        <v>0</v>
      </c>
      <c r="X27" s="129" t="s">
        <v>124</v>
      </c>
      <c r="Y27" s="129">
        <f>W27*95%</f>
        <v>0</v>
      </c>
      <c r="Z27" s="142"/>
      <c r="AA27" s="95"/>
      <c r="AB27" s="137">
        <f>D27+J27+P27+V27</f>
        <v>0.2</v>
      </c>
      <c r="AC27" s="160">
        <f>$E$15*AB27</f>
        <v>0</v>
      </c>
    </row>
    <row r="28" spans="1:29" ht="15" customHeight="1" thickBot="1">
      <c r="A28" s="39"/>
      <c r="B28" s="167"/>
      <c r="C28" s="168"/>
      <c r="D28" s="158"/>
      <c r="E28" s="158"/>
      <c r="F28" s="163"/>
      <c r="G28" s="163"/>
      <c r="H28" s="190"/>
      <c r="I28" s="99"/>
      <c r="J28" s="158"/>
      <c r="K28" s="158"/>
      <c r="L28" s="163"/>
      <c r="M28" s="163"/>
      <c r="N28" s="192"/>
      <c r="O28" s="99"/>
      <c r="P28" s="158"/>
      <c r="Q28" s="158"/>
      <c r="R28" s="158"/>
      <c r="S28" s="189"/>
      <c r="T28" s="159"/>
      <c r="U28" s="99"/>
      <c r="V28" s="158"/>
      <c r="W28" s="162"/>
      <c r="X28" s="144"/>
      <c r="Y28" s="144"/>
      <c r="Z28" s="145"/>
      <c r="AA28" s="99"/>
      <c r="AB28" s="158"/>
      <c r="AC28" s="162"/>
    </row>
    <row r="29" spans="1:29" ht="19.149999999999999" customHeight="1">
      <c r="A29" s="39"/>
      <c r="B29" s="167"/>
      <c r="C29" s="168"/>
      <c r="D29" s="158"/>
      <c r="E29" s="158"/>
      <c r="F29" s="163"/>
      <c r="G29" s="163"/>
      <c r="H29" s="190"/>
      <c r="I29" s="99"/>
      <c r="J29" s="158"/>
      <c r="K29" s="158"/>
      <c r="L29" s="163"/>
      <c r="M29" s="163"/>
      <c r="N29" s="192"/>
      <c r="O29" s="99"/>
      <c r="P29" s="158"/>
      <c r="Q29" s="158"/>
      <c r="R29" s="158"/>
      <c r="S29" s="189"/>
      <c r="T29" s="159"/>
      <c r="U29" s="99"/>
      <c r="V29" s="158"/>
      <c r="W29" s="162"/>
      <c r="X29" s="129" t="s">
        <v>127</v>
      </c>
      <c r="Y29" s="129">
        <f>W27*5%</f>
        <v>0</v>
      </c>
      <c r="Z29" s="142"/>
      <c r="AA29" s="99"/>
      <c r="AB29" s="158"/>
      <c r="AC29" s="162"/>
    </row>
    <row r="30" spans="1:29" ht="16.899999999999999" customHeight="1" thickBot="1">
      <c r="A30" s="39"/>
      <c r="B30" s="154"/>
      <c r="C30" s="155"/>
      <c r="D30" s="144"/>
      <c r="E30" s="144"/>
      <c r="F30" s="138"/>
      <c r="G30" s="138"/>
      <c r="H30" s="136"/>
      <c r="I30" s="100"/>
      <c r="J30" s="144"/>
      <c r="K30" s="144"/>
      <c r="L30" s="138"/>
      <c r="M30" s="138"/>
      <c r="N30" s="165"/>
      <c r="O30" s="100"/>
      <c r="P30" s="144"/>
      <c r="Q30" s="144"/>
      <c r="R30" s="144"/>
      <c r="S30" s="130"/>
      <c r="T30" s="166"/>
      <c r="U30" s="100"/>
      <c r="V30" s="144"/>
      <c r="W30" s="147"/>
      <c r="X30" s="130"/>
      <c r="Y30" s="130"/>
      <c r="Z30" s="143"/>
      <c r="AA30" s="100"/>
      <c r="AB30" s="144"/>
      <c r="AC30" s="147"/>
    </row>
    <row r="31" spans="1:29" ht="36.6" customHeight="1" thickBot="1">
      <c r="A31" s="39"/>
      <c r="B31" s="152" t="s">
        <v>42</v>
      </c>
      <c r="C31" s="199"/>
      <c r="D31" s="202">
        <v>0.02</v>
      </c>
      <c r="E31" s="201">
        <f>$E$15*D31</f>
        <v>0</v>
      </c>
      <c r="F31" s="53" t="s">
        <v>120</v>
      </c>
      <c r="G31" s="53">
        <f>E31*75%</f>
        <v>0</v>
      </c>
      <c r="H31" s="101"/>
      <c r="I31" s="102"/>
      <c r="J31" s="137">
        <v>0.05</v>
      </c>
      <c r="K31" s="129">
        <f>$E$15*J31</f>
        <v>0</v>
      </c>
      <c r="L31" s="129" t="s">
        <v>122</v>
      </c>
      <c r="M31" s="129"/>
      <c r="N31" s="142"/>
      <c r="O31" s="102"/>
      <c r="P31" s="137">
        <v>0.06</v>
      </c>
      <c r="Q31" s="129">
        <f>$E$15*P31</f>
        <v>0</v>
      </c>
      <c r="R31" s="129" t="s">
        <v>123</v>
      </c>
      <c r="S31" s="129"/>
      <c r="T31" s="133"/>
      <c r="U31" s="102"/>
      <c r="V31" s="137">
        <v>0.05</v>
      </c>
      <c r="W31" s="129">
        <f>$E$15*V31</f>
        <v>0</v>
      </c>
      <c r="X31" s="47" t="s">
        <v>124</v>
      </c>
      <c r="Y31" s="53">
        <f>W31*95%</f>
        <v>0</v>
      </c>
      <c r="Z31" s="110"/>
      <c r="AA31" s="102"/>
      <c r="AB31" s="137">
        <f>D31+J31+P31+V31</f>
        <v>0.18</v>
      </c>
      <c r="AC31" s="160">
        <f>$E$15*AB31</f>
        <v>0</v>
      </c>
    </row>
    <row r="32" spans="1:29" ht="37.9" customHeight="1" thickBot="1">
      <c r="A32" s="39"/>
      <c r="B32" s="154"/>
      <c r="C32" s="200"/>
      <c r="D32" s="188"/>
      <c r="E32" s="188"/>
      <c r="F32" s="40" t="s">
        <v>121</v>
      </c>
      <c r="G32" s="56">
        <f>E31*25%</f>
        <v>0</v>
      </c>
      <c r="H32" s="101"/>
      <c r="I32" s="103"/>
      <c r="J32" s="144"/>
      <c r="K32" s="144"/>
      <c r="L32" s="144"/>
      <c r="M32" s="130"/>
      <c r="N32" s="145"/>
      <c r="O32" s="103"/>
      <c r="P32" s="144"/>
      <c r="Q32" s="144"/>
      <c r="R32" s="130"/>
      <c r="S32" s="130"/>
      <c r="T32" s="166"/>
      <c r="U32" s="103"/>
      <c r="V32" s="144"/>
      <c r="W32" s="147"/>
      <c r="X32" s="40" t="s">
        <v>127</v>
      </c>
      <c r="Y32" s="53">
        <f>W31*5%</f>
        <v>0</v>
      </c>
      <c r="Z32" s="110"/>
      <c r="AA32" s="103"/>
      <c r="AB32" s="144"/>
      <c r="AC32" s="147"/>
    </row>
    <row r="33" spans="1:29" ht="14.25" customHeight="1" outlineLevel="1">
      <c r="A33" s="39"/>
      <c r="B33" s="183" t="s">
        <v>44</v>
      </c>
      <c r="C33" s="175"/>
      <c r="D33" s="137">
        <v>0.02</v>
      </c>
      <c r="E33" s="129">
        <f>$E$15*D33</f>
        <v>0</v>
      </c>
      <c r="F33" s="129" t="s">
        <v>120</v>
      </c>
      <c r="G33" s="129">
        <f>E33*75%</f>
        <v>0</v>
      </c>
      <c r="H33" s="133"/>
      <c r="I33" s="95"/>
      <c r="J33" s="137">
        <v>0.05</v>
      </c>
      <c r="K33" s="129">
        <f>$E$15*J33</f>
        <v>0</v>
      </c>
      <c r="L33" s="129" t="s">
        <v>122</v>
      </c>
      <c r="M33" s="151"/>
      <c r="N33" s="169"/>
      <c r="O33" s="95"/>
      <c r="P33" s="137"/>
      <c r="Q33" s="129">
        <f>$E$15*P33</f>
        <v>0</v>
      </c>
      <c r="R33" s="137"/>
      <c r="S33" s="129"/>
      <c r="T33" s="133"/>
      <c r="U33" s="95"/>
      <c r="V33" s="137">
        <v>0.05</v>
      </c>
      <c r="W33" s="129">
        <f>$E$15*V33</f>
        <v>0</v>
      </c>
      <c r="X33" s="129" t="s">
        <v>124</v>
      </c>
      <c r="Y33" s="129">
        <f>W33*95%</f>
        <v>0</v>
      </c>
      <c r="Z33" s="142"/>
      <c r="AA33" s="95"/>
      <c r="AB33" s="137">
        <f>D33+J33+P33+V33</f>
        <v>0.12000000000000001</v>
      </c>
      <c r="AC33" s="160">
        <f>$E$15*AB33</f>
        <v>0</v>
      </c>
    </row>
    <row r="34" spans="1:29" ht="23.25" customHeight="1" outlineLevel="1" thickBot="1">
      <c r="A34" s="39"/>
      <c r="B34" s="193"/>
      <c r="C34" s="194"/>
      <c r="D34" s="158"/>
      <c r="E34" s="158"/>
      <c r="F34" s="138"/>
      <c r="G34" s="138"/>
      <c r="H34" s="136"/>
      <c r="I34" s="104"/>
      <c r="J34" s="158"/>
      <c r="K34" s="158"/>
      <c r="L34" s="163"/>
      <c r="M34" s="163"/>
      <c r="N34" s="192"/>
      <c r="O34" s="104"/>
      <c r="P34" s="191"/>
      <c r="Q34" s="189"/>
      <c r="R34" s="191"/>
      <c r="S34" s="189"/>
      <c r="T34" s="159"/>
      <c r="U34" s="104"/>
      <c r="V34" s="158"/>
      <c r="W34" s="162"/>
      <c r="X34" s="130"/>
      <c r="Y34" s="130"/>
      <c r="Z34" s="143"/>
      <c r="AA34" s="104"/>
      <c r="AB34" s="158"/>
      <c r="AC34" s="158"/>
    </row>
    <row r="35" spans="1:29" ht="13.9" customHeight="1" outlineLevel="1">
      <c r="A35" s="39"/>
      <c r="B35" s="193"/>
      <c r="C35" s="194"/>
      <c r="D35" s="158"/>
      <c r="E35" s="158"/>
      <c r="F35" s="269" t="s">
        <v>121</v>
      </c>
      <c r="G35" s="131">
        <f>E33*25%</f>
        <v>0</v>
      </c>
      <c r="H35" s="135"/>
      <c r="I35" s="99"/>
      <c r="J35" s="158"/>
      <c r="K35" s="158"/>
      <c r="L35" s="163"/>
      <c r="M35" s="163"/>
      <c r="N35" s="192"/>
      <c r="O35" s="99"/>
      <c r="P35" s="191"/>
      <c r="Q35" s="189"/>
      <c r="R35" s="191"/>
      <c r="S35" s="189"/>
      <c r="T35" s="159"/>
      <c r="U35" s="99"/>
      <c r="V35" s="158"/>
      <c r="W35" s="162"/>
      <c r="X35" s="129" t="s">
        <v>127</v>
      </c>
      <c r="Y35" s="129">
        <f>W33*5%</f>
        <v>0</v>
      </c>
      <c r="Z35" s="142"/>
      <c r="AA35" s="99"/>
      <c r="AB35" s="158"/>
      <c r="AC35" s="158"/>
    </row>
    <row r="36" spans="1:29" ht="24.6" customHeight="1" outlineLevel="1" thickBot="1">
      <c r="A36" s="39"/>
      <c r="B36" s="186"/>
      <c r="C36" s="177"/>
      <c r="D36" s="144"/>
      <c r="E36" s="144"/>
      <c r="F36" s="138"/>
      <c r="G36" s="138"/>
      <c r="H36" s="136"/>
      <c r="I36" s="100"/>
      <c r="J36" s="144"/>
      <c r="K36" s="144"/>
      <c r="L36" s="138"/>
      <c r="M36" s="138"/>
      <c r="N36" s="165"/>
      <c r="O36" s="100"/>
      <c r="P36" s="139"/>
      <c r="Q36" s="130"/>
      <c r="R36" s="139"/>
      <c r="S36" s="130"/>
      <c r="T36" s="166"/>
      <c r="U36" s="100"/>
      <c r="V36" s="144"/>
      <c r="W36" s="147"/>
      <c r="X36" s="144"/>
      <c r="Y36" s="144"/>
      <c r="Z36" s="145"/>
      <c r="AA36" s="100"/>
      <c r="AB36" s="144"/>
      <c r="AC36" s="144"/>
    </row>
    <row r="37" spans="1:29" ht="39.6" customHeight="1" outlineLevel="1" thickBot="1">
      <c r="A37" s="51" t="s">
        <v>126</v>
      </c>
      <c r="B37" s="197" t="s">
        <v>46</v>
      </c>
      <c r="C37" s="198"/>
      <c r="D37" s="33"/>
      <c r="E37" s="37">
        <f>$E$15*D37</f>
        <v>0</v>
      </c>
      <c r="F37" s="37"/>
      <c r="G37" s="37"/>
      <c r="H37" s="101"/>
      <c r="I37" s="105"/>
      <c r="J37" s="54"/>
      <c r="K37" s="37">
        <f>$E$15*J37</f>
        <v>0</v>
      </c>
      <c r="L37" s="37"/>
      <c r="M37" s="50"/>
      <c r="N37" s="109"/>
      <c r="O37" s="105"/>
      <c r="P37" s="33">
        <v>0.06</v>
      </c>
      <c r="Q37" s="37">
        <f>$E$15*P37</f>
        <v>0</v>
      </c>
      <c r="R37" s="40" t="s">
        <v>123</v>
      </c>
      <c r="S37" s="37"/>
      <c r="T37" s="101"/>
      <c r="U37" s="105"/>
      <c r="V37" s="54"/>
      <c r="W37" s="37">
        <f>$E$15*V37</f>
        <v>0</v>
      </c>
      <c r="X37" s="37"/>
      <c r="Y37" s="37"/>
      <c r="Z37" s="110"/>
      <c r="AA37" s="105"/>
      <c r="AB37" s="54">
        <f>D37+J37+P37+V37</f>
        <v>0.06</v>
      </c>
      <c r="AC37" s="49">
        <f>$E$15*AB37</f>
        <v>0</v>
      </c>
    </row>
    <row r="38" spans="1:29" ht="36" customHeight="1" thickBot="1">
      <c r="A38" s="39"/>
      <c r="B38" s="152" t="s">
        <v>48</v>
      </c>
      <c r="C38" s="199"/>
      <c r="D38" s="187"/>
      <c r="E38" s="201">
        <f>$E$15*D38</f>
        <v>0</v>
      </c>
      <c r="F38" s="129"/>
      <c r="G38" s="129"/>
      <c r="H38" s="133"/>
      <c r="I38" s="95"/>
      <c r="J38" s="137">
        <v>0.08</v>
      </c>
      <c r="K38" s="129">
        <f>$E$15*J38</f>
        <v>0</v>
      </c>
      <c r="L38" s="129" t="s">
        <v>122</v>
      </c>
      <c r="M38" s="129"/>
      <c r="N38" s="142"/>
      <c r="O38" s="95"/>
      <c r="P38" s="137">
        <v>0.04</v>
      </c>
      <c r="Q38" s="129">
        <f>$E$15*P38</f>
        <v>0</v>
      </c>
      <c r="R38" s="129" t="s">
        <v>123</v>
      </c>
      <c r="S38" s="129"/>
      <c r="T38" s="133"/>
      <c r="U38" s="95"/>
      <c r="V38" s="137">
        <v>0.06</v>
      </c>
      <c r="W38" s="129">
        <f>$E$15*V38</f>
        <v>0</v>
      </c>
      <c r="X38" s="47" t="s">
        <v>124</v>
      </c>
      <c r="Y38" s="37">
        <f>W38*95%</f>
        <v>0</v>
      </c>
      <c r="Z38" s="110"/>
      <c r="AA38" s="95"/>
      <c r="AB38" s="137">
        <f>D38+J38+P38+V38</f>
        <v>0.18</v>
      </c>
      <c r="AC38" s="160">
        <f>$E$15*AB38</f>
        <v>0</v>
      </c>
    </row>
    <row r="39" spans="1:29" ht="28.15" customHeight="1" thickBot="1">
      <c r="A39" s="39"/>
      <c r="B39" s="154"/>
      <c r="C39" s="200"/>
      <c r="D39" s="188"/>
      <c r="E39" s="188"/>
      <c r="F39" s="138"/>
      <c r="G39" s="138"/>
      <c r="H39" s="136"/>
      <c r="I39" s="100"/>
      <c r="J39" s="144"/>
      <c r="K39" s="144"/>
      <c r="L39" s="144"/>
      <c r="M39" s="144"/>
      <c r="N39" s="145"/>
      <c r="O39" s="100"/>
      <c r="P39" s="144"/>
      <c r="Q39" s="144"/>
      <c r="R39" s="144"/>
      <c r="S39" s="147"/>
      <c r="T39" s="166"/>
      <c r="U39" s="100"/>
      <c r="V39" s="144"/>
      <c r="W39" s="147"/>
      <c r="X39" s="40" t="s">
        <v>127</v>
      </c>
      <c r="Y39" s="37">
        <f>W38*5%</f>
        <v>0</v>
      </c>
      <c r="Z39" s="110"/>
      <c r="AA39" s="100"/>
      <c r="AB39" s="144"/>
      <c r="AC39" s="144"/>
    </row>
    <row r="40" spans="1:29" ht="18" customHeight="1" outlineLevel="1" thickBot="1">
      <c r="A40" s="39"/>
      <c r="B40" s="183" t="s">
        <v>50</v>
      </c>
      <c r="C40" s="174"/>
      <c r="D40" s="187"/>
      <c r="E40" s="129">
        <f>$E$15*D40</f>
        <v>0</v>
      </c>
      <c r="F40" s="129"/>
      <c r="G40" s="129"/>
      <c r="H40" s="133"/>
      <c r="I40" s="95"/>
      <c r="J40" s="137">
        <v>0.04</v>
      </c>
      <c r="K40" s="129">
        <f>$E$15*J40</f>
        <v>0</v>
      </c>
      <c r="L40" s="129" t="s">
        <v>122</v>
      </c>
      <c r="M40" s="151"/>
      <c r="N40" s="169"/>
      <c r="O40" s="95"/>
      <c r="P40" s="137">
        <v>0.02</v>
      </c>
      <c r="Q40" s="129">
        <f>$E$15*P40</f>
        <v>0</v>
      </c>
      <c r="R40" s="150" t="s">
        <v>123</v>
      </c>
      <c r="S40" s="129"/>
      <c r="T40" s="133"/>
      <c r="U40" s="95"/>
      <c r="V40" s="137">
        <v>0.03</v>
      </c>
      <c r="W40" s="129">
        <f>$E$15*V40</f>
        <v>0</v>
      </c>
      <c r="X40" s="129" t="s">
        <v>124</v>
      </c>
      <c r="Y40" s="129">
        <f>W40*95%</f>
        <v>0</v>
      </c>
      <c r="Z40" s="142"/>
      <c r="AA40" s="95"/>
      <c r="AB40" s="137">
        <f>D40+J40+P40+V40</f>
        <v>0.09</v>
      </c>
      <c r="AC40" s="160">
        <f>$E$15*AB40</f>
        <v>0</v>
      </c>
    </row>
    <row r="41" spans="1:29" ht="21" customHeight="1" outlineLevel="1" thickBot="1">
      <c r="A41" s="39"/>
      <c r="B41" s="184"/>
      <c r="C41" s="185"/>
      <c r="D41" s="187"/>
      <c r="E41" s="189"/>
      <c r="F41" s="158"/>
      <c r="G41" s="158"/>
      <c r="H41" s="159"/>
      <c r="I41" s="107"/>
      <c r="J41" s="158"/>
      <c r="K41" s="158"/>
      <c r="L41" s="163"/>
      <c r="M41" s="163"/>
      <c r="N41" s="192"/>
      <c r="O41" s="107"/>
      <c r="P41" s="158"/>
      <c r="Q41" s="158"/>
      <c r="R41" s="158"/>
      <c r="S41" s="162"/>
      <c r="T41" s="159"/>
      <c r="U41" s="107"/>
      <c r="V41" s="158"/>
      <c r="W41" s="162"/>
      <c r="X41" s="144"/>
      <c r="Y41" s="144"/>
      <c r="Z41" s="145"/>
      <c r="AA41" s="107"/>
      <c r="AB41" s="158"/>
      <c r="AC41" s="158"/>
    </row>
    <row r="42" spans="1:29" ht="15.6" customHeight="1" outlineLevel="1" thickBot="1">
      <c r="A42" s="39"/>
      <c r="B42" s="184"/>
      <c r="C42" s="185"/>
      <c r="D42" s="187"/>
      <c r="E42" s="189"/>
      <c r="F42" s="163"/>
      <c r="G42" s="163"/>
      <c r="H42" s="190"/>
      <c r="I42" s="99"/>
      <c r="J42" s="158"/>
      <c r="K42" s="158"/>
      <c r="L42" s="163"/>
      <c r="M42" s="163"/>
      <c r="N42" s="192"/>
      <c r="O42" s="99"/>
      <c r="P42" s="158"/>
      <c r="Q42" s="158"/>
      <c r="R42" s="158"/>
      <c r="S42" s="162"/>
      <c r="T42" s="159"/>
      <c r="U42" s="99"/>
      <c r="V42" s="158"/>
      <c r="W42" s="162"/>
      <c r="X42" s="129" t="s">
        <v>127</v>
      </c>
      <c r="Y42" s="129">
        <f>W40*5%</f>
        <v>0</v>
      </c>
      <c r="Z42" s="142"/>
      <c r="AA42" s="99"/>
      <c r="AB42" s="158"/>
      <c r="AC42" s="158"/>
    </row>
    <row r="43" spans="1:29" ht="27.75" customHeight="1" outlineLevel="1" thickBot="1">
      <c r="A43" s="39"/>
      <c r="B43" s="186"/>
      <c r="C43" s="176"/>
      <c r="D43" s="188"/>
      <c r="E43" s="130"/>
      <c r="F43" s="138"/>
      <c r="G43" s="138"/>
      <c r="H43" s="136"/>
      <c r="I43" s="100"/>
      <c r="J43" s="144"/>
      <c r="K43" s="144"/>
      <c r="L43" s="138"/>
      <c r="M43" s="138"/>
      <c r="N43" s="165"/>
      <c r="O43" s="100"/>
      <c r="P43" s="144"/>
      <c r="Q43" s="144"/>
      <c r="R43" s="144"/>
      <c r="S43" s="147"/>
      <c r="T43" s="166"/>
      <c r="U43" s="100"/>
      <c r="V43" s="144"/>
      <c r="W43" s="147"/>
      <c r="X43" s="144"/>
      <c r="Y43" s="144"/>
      <c r="Z43" s="145"/>
      <c r="AA43" s="100"/>
      <c r="AB43" s="144"/>
      <c r="AC43" s="144"/>
    </row>
    <row r="44" spans="1:29" ht="42" customHeight="1" outlineLevel="1" thickBot="1">
      <c r="A44" s="172" t="s">
        <v>126</v>
      </c>
      <c r="B44" s="174" t="s">
        <v>57</v>
      </c>
      <c r="C44" s="175"/>
      <c r="D44" s="137"/>
      <c r="E44" s="129">
        <f>$E$26*D44</f>
        <v>0</v>
      </c>
      <c r="F44" s="129"/>
      <c r="G44" s="129"/>
      <c r="H44" s="133"/>
      <c r="I44" s="95"/>
      <c r="J44" s="137">
        <v>0.04</v>
      </c>
      <c r="K44" s="129">
        <f>$E$15*J44</f>
        <v>0</v>
      </c>
      <c r="L44" s="150" t="s">
        <v>122</v>
      </c>
      <c r="M44" s="129"/>
      <c r="N44" s="142"/>
      <c r="O44" s="95"/>
      <c r="P44" s="137">
        <v>0.02</v>
      </c>
      <c r="Q44" s="129">
        <f>$E$15*P44</f>
        <v>0</v>
      </c>
      <c r="R44" s="150" t="s">
        <v>123</v>
      </c>
      <c r="S44" s="129"/>
      <c r="T44" s="133"/>
      <c r="U44" s="95"/>
      <c r="V44" s="137">
        <v>0.03</v>
      </c>
      <c r="W44" s="129">
        <f>$E$15*V44</f>
        <v>0</v>
      </c>
      <c r="X44" s="47" t="s">
        <v>124</v>
      </c>
      <c r="Y44" s="37">
        <f>W44*95%</f>
        <v>0</v>
      </c>
      <c r="Z44" s="110"/>
      <c r="AA44" s="95"/>
      <c r="AB44" s="137">
        <f>D44+J44+P44+V44</f>
        <v>0.09</v>
      </c>
      <c r="AC44" s="160">
        <f>$E$15*AB44</f>
        <v>0</v>
      </c>
    </row>
    <row r="45" spans="1:29" ht="42" customHeight="1" outlineLevel="1" thickBot="1">
      <c r="A45" s="173"/>
      <c r="B45" s="176"/>
      <c r="C45" s="177"/>
      <c r="D45" s="144"/>
      <c r="E45" s="130"/>
      <c r="F45" s="144"/>
      <c r="G45" s="144"/>
      <c r="H45" s="166"/>
      <c r="I45" s="97"/>
      <c r="J45" s="144"/>
      <c r="K45" s="144"/>
      <c r="L45" s="144"/>
      <c r="M45" s="144"/>
      <c r="N45" s="145"/>
      <c r="O45" s="97"/>
      <c r="P45" s="144"/>
      <c r="Q45" s="144"/>
      <c r="R45" s="144"/>
      <c r="S45" s="144"/>
      <c r="T45" s="166"/>
      <c r="U45" s="97"/>
      <c r="V45" s="144"/>
      <c r="W45" s="147"/>
      <c r="X45" s="40" t="s">
        <v>127</v>
      </c>
      <c r="Y45" s="37">
        <f>W44*5%</f>
        <v>0</v>
      </c>
      <c r="Z45" s="110"/>
      <c r="AA45" s="97"/>
      <c r="AB45" s="144"/>
      <c r="AC45" s="144"/>
    </row>
    <row r="46" spans="1:29" ht="68.45" customHeight="1" thickBot="1">
      <c r="A46" s="39"/>
      <c r="B46" s="178" t="s">
        <v>72</v>
      </c>
      <c r="C46" s="179"/>
      <c r="D46" s="33"/>
      <c r="E46" s="37">
        <f>$E$15*D46</f>
        <v>0</v>
      </c>
      <c r="F46" s="37"/>
      <c r="G46" s="37"/>
      <c r="H46" s="101"/>
      <c r="I46" s="105"/>
      <c r="J46" s="54">
        <v>0.04</v>
      </c>
      <c r="K46" s="37">
        <f>$E$15*J46</f>
        <v>0</v>
      </c>
      <c r="L46" s="53" t="s">
        <v>122</v>
      </c>
      <c r="M46" s="52"/>
      <c r="N46" s="109"/>
      <c r="O46" s="105"/>
      <c r="P46" s="33"/>
      <c r="Q46" s="37">
        <f>$E$15*P46</f>
        <v>0</v>
      </c>
      <c r="R46" s="50"/>
      <c r="S46" s="33"/>
      <c r="T46" s="101"/>
      <c r="U46" s="105"/>
      <c r="V46" s="33"/>
      <c r="W46" s="37">
        <f>$E$15*V46</f>
        <v>0</v>
      </c>
      <c r="X46" s="37"/>
      <c r="Y46" s="37"/>
      <c r="Z46" s="110"/>
      <c r="AA46" s="105"/>
      <c r="AB46" s="33">
        <f>D46+J46+S46+V46</f>
        <v>0.04</v>
      </c>
      <c r="AC46" s="49">
        <f>$E$15*AB46</f>
        <v>0</v>
      </c>
    </row>
    <row r="47" spans="1:29" ht="40.15" customHeight="1" outlineLevel="1" thickBot="1">
      <c r="A47" s="51" t="s">
        <v>126</v>
      </c>
      <c r="B47" s="180" t="s">
        <v>74</v>
      </c>
      <c r="C47" s="181"/>
      <c r="D47" s="33"/>
      <c r="E47" s="37">
        <f>$E$15*D47</f>
        <v>0</v>
      </c>
      <c r="F47" s="37"/>
      <c r="G47" s="37"/>
      <c r="H47" s="101"/>
      <c r="I47" s="105"/>
      <c r="J47" s="33"/>
      <c r="K47" s="37">
        <f>$E$15*J47</f>
        <v>0</v>
      </c>
      <c r="L47" s="37"/>
      <c r="M47" s="50"/>
      <c r="N47" s="109"/>
      <c r="O47" s="105"/>
      <c r="P47" s="33">
        <v>0.02</v>
      </c>
      <c r="Q47" s="37">
        <f>$E$15*P47</f>
        <v>0</v>
      </c>
      <c r="R47" s="40" t="s">
        <v>123</v>
      </c>
      <c r="S47" s="37"/>
      <c r="T47" s="101"/>
      <c r="U47" s="105"/>
      <c r="V47" s="33"/>
      <c r="W47" s="37">
        <f>$E$15*V47</f>
        <v>0</v>
      </c>
      <c r="X47" s="37"/>
      <c r="Y47" s="37"/>
      <c r="Z47" s="110"/>
      <c r="AA47" s="105"/>
      <c r="AB47" s="33">
        <f>D47+J47+P47+V47</f>
        <v>0.02</v>
      </c>
      <c r="AC47" s="49">
        <f>$E$15*AB47</f>
        <v>0</v>
      </c>
    </row>
    <row r="48" spans="1:29" ht="28.9" customHeight="1" thickBot="1">
      <c r="A48" s="39"/>
      <c r="B48" s="152" t="s">
        <v>78</v>
      </c>
      <c r="C48" s="153"/>
      <c r="D48" s="137"/>
      <c r="E48" s="129">
        <f>$E$15*D48</f>
        <v>0</v>
      </c>
      <c r="F48" s="129"/>
      <c r="G48" s="156"/>
      <c r="H48" s="133"/>
      <c r="I48" s="95"/>
      <c r="J48" s="129"/>
      <c r="K48" s="129">
        <f>$E$15*J48</f>
        <v>0</v>
      </c>
      <c r="L48" s="129"/>
      <c r="M48" s="129"/>
      <c r="N48" s="142"/>
      <c r="O48" s="95"/>
      <c r="P48" s="129"/>
      <c r="Q48" s="129">
        <f>$E$15*P48</f>
        <v>0</v>
      </c>
      <c r="R48" s="129"/>
      <c r="S48" s="129"/>
      <c r="T48" s="133"/>
      <c r="U48" s="95"/>
      <c r="V48" s="137">
        <v>0.2</v>
      </c>
      <c r="W48" s="129">
        <f>$E$15*V48</f>
        <v>0</v>
      </c>
      <c r="X48" s="47" t="s">
        <v>124</v>
      </c>
      <c r="Y48" s="37">
        <f>W48*95%</f>
        <v>0</v>
      </c>
      <c r="Z48" s="110"/>
      <c r="AA48" s="95"/>
      <c r="AB48" s="137">
        <f>D48+J48+S48+V48</f>
        <v>0.2</v>
      </c>
      <c r="AC48" s="160">
        <f>$E$15*AB48</f>
        <v>0</v>
      </c>
    </row>
    <row r="49" spans="1:29" ht="31.15" customHeight="1" thickBot="1">
      <c r="A49" s="39"/>
      <c r="B49" s="154"/>
      <c r="C49" s="155"/>
      <c r="D49" s="144"/>
      <c r="E49" s="130"/>
      <c r="F49" s="144"/>
      <c r="G49" s="182"/>
      <c r="H49" s="166"/>
      <c r="I49" s="97"/>
      <c r="J49" s="144"/>
      <c r="K49" s="144"/>
      <c r="L49" s="130"/>
      <c r="M49" s="144"/>
      <c r="N49" s="145"/>
      <c r="O49" s="97"/>
      <c r="P49" s="144"/>
      <c r="Q49" s="144"/>
      <c r="R49" s="144"/>
      <c r="S49" s="144"/>
      <c r="T49" s="166"/>
      <c r="U49" s="97"/>
      <c r="V49" s="144"/>
      <c r="W49" s="147"/>
      <c r="X49" s="40" t="s">
        <v>127</v>
      </c>
      <c r="Y49" s="37">
        <f>W48*5%</f>
        <v>0</v>
      </c>
      <c r="Z49" s="110"/>
      <c r="AA49" s="97"/>
      <c r="AB49" s="144"/>
      <c r="AC49" s="144"/>
    </row>
    <row r="50" spans="1:29" ht="29.45" customHeight="1" thickBot="1">
      <c r="A50" s="39"/>
      <c r="B50" s="152" t="s">
        <v>80</v>
      </c>
      <c r="C50" s="153"/>
      <c r="D50" s="150"/>
      <c r="E50" s="151">
        <f>$E$15*D50</f>
        <v>0</v>
      </c>
      <c r="F50" s="150"/>
      <c r="G50" s="156"/>
      <c r="H50" s="146"/>
      <c r="I50" s="108"/>
      <c r="J50" s="150"/>
      <c r="K50" s="151">
        <f>$E$15*J50</f>
        <v>0</v>
      </c>
      <c r="L50" s="150"/>
      <c r="M50" s="150"/>
      <c r="N50" s="169"/>
      <c r="O50" s="108"/>
      <c r="P50" s="150"/>
      <c r="Q50" s="151">
        <f>$E$15*P50</f>
        <v>0</v>
      </c>
      <c r="R50" s="150"/>
      <c r="S50" s="150"/>
      <c r="T50" s="146"/>
      <c r="U50" s="108"/>
      <c r="V50" s="140">
        <v>0.15</v>
      </c>
      <c r="W50" s="151">
        <f>$E$15*V50</f>
        <v>0</v>
      </c>
      <c r="X50" s="47" t="s">
        <v>124</v>
      </c>
      <c r="Y50" s="37">
        <f>W50*95%</f>
        <v>0</v>
      </c>
      <c r="Z50" s="110"/>
      <c r="AA50" s="108"/>
      <c r="AB50" s="140">
        <f>D50+K50+Q50+V50</f>
        <v>0.15</v>
      </c>
      <c r="AC50" s="171">
        <f>$E$15*AB50</f>
        <v>0</v>
      </c>
    </row>
    <row r="51" spans="1:29" ht="27.6" customHeight="1" thickBot="1">
      <c r="A51" s="39"/>
      <c r="B51" s="154"/>
      <c r="C51" s="155"/>
      <c r="D51" s="138"/>
      <c r="E51" s="147"/>
      <c r="F51" s="138"/>
      <c r="G51" s="157"/>
      <c r="H51" s="136"/>
      <c r="I51" s="100"/>
      <c r="J51" s="138"/>
      <c r="K51" s="138"/>
      <c r="L51" s="138"/>
      <c r="M51" s="138"/>
      <c r="N51" s="165"/>
      <c r="O51" s="100"/>
      <c r="P51" s="138"/>
      <c r="Q51" s="132"/>
      <c r="R51" s="138"/>
      <c r="S51" s="138"/>
      <c r="T51" s="136"/>
      <c r="U51" s="100"/>
      <c r="V51" s="170"/>
      <c r="W51" s="138"/>
      <c r="X51" s="40" t="s">
        <v>127</v>
      </c>
      <c r="Y51" s="37">
        <f>W50*5%</f>
        <v>0</v>
      </c>
      <c r="Z51" s="110"/>
      <c r="AA51" s="100"/>
      <c r="AB51" s="170"/>
      <c r="AC51" s="138"/>
    </row>
    <row r="52" spans="1:29" ht="22.5" customHeight="1">
      <c r="A52" s="39"/>
      <c r="B52" s="152" t="s">
        <v>86</v>
      </c>
      <c r="C52" s="153"/>
      <c r="D52" s="137"/>
      <c r="E52" s="129">
        <f>$E$15*D52</f>
        <v>0</v>
      </c>
      <c r="F52" s="129"/>
      <c r="G52" s="129"/>
      <c r="H52" s="133"/>
      <c r="I52" s="95"/>
      <c r="J52" s="129"/>
      <c r="K52" s="129">
        <f>$E$15*J52</f>
        <v>0</v>
      </c>
      <c r="L52" s="129"/>
      <c r="M52" s="129"/>
      <c r="N52" s="142"/>
      <c r="O52" s="95"/>
      <c r="P52" s="129"/>
      <c r="Q52" s="129">
        <f>$E$15*P52</f>
        <v>0</v>
      </c>
      <c r="R52" s="129"/>
      <c r="S52" s="129"/>
      <c r="T52" s="133"/>
      <c r="U52" s="95"/>
      <c r="V52" s="137">
        <v>0</v>
      </c>
      <c r="W52" s="129">
        <f>$E$15*V52</f>
        <v>0</v>
      </c>
      <c r="X52" s="150"/>
      <c r="Y52" s="129"/>
      <c r="Z52" s="142"/>
      <c r="AA52" s="95"/>
      <c r="AB52" s="191">
        <f>D52+J52+S52+V52</f>
        <v>0</v>
      </c>
      <c r="AC52" s="160">
        <f>$E$15*AB52</f>
        <v>0</v>
      </c>
    </row>
    <row r="53" spans="1:29" ht="21" customHeight="1" thickBot="1">
      <c r="A53" s="39"/>
      <c r="B53" s="167"/>
      <c r="C53" s="168"/>
      <c r="D53" s="158"/>
      <c r="E53" s="130"/>
      <c r="F53" s="158"/>
      <c r="G53" s="158"/>
      <c r="H53" s="159"/>
      <c r="I53" s="107"/>
      <c r="J53" s="158"/>
      <c r="K53" s="158"/>
      <c r="L53" s="158"/>
      <c r="M53" s="158"/>
      <c r="N53" s="161"/>
      <c r="O53" s="107"/>
      <c r="P53" s="158"/>
      <c r="Q53" s="158"/>
      <c r="R53" s="158"/>
      <c r="S53" s="158"/>
      <c r="T53" s="159"/>
      <c r="U53" s="107"/>
      <c r="V53" s="158"/>
      <c r="W53" s="162"/>
      <c r="X53" s="163"/>
      <c r="Y53" s="163"/>
      <c r="Z53" s="192"/>
      <c r="AA53" s="107"/>
      <c r="AB53" s="158"/>
      <c r="AC53" s="158"/>
    </row>
    <row r="54" spans="1:29" ht="27.6" customHeight="1" thickBot="1">
      <c r="A54" s="39"/>
      <c r="B54" s="148" t="s">
        <v>88</v>
      </c>
      <c r="C54" s="148"/>
      <c r="D54" s="137"/>
      <c r="E54" s="137">
        <f>$E$15*D54</f>
        <v>0</v>
      </c>
      <c r="F54" s="137"/>
      <c r="G54" s="137"/>
      <c r="H54" s="133"/>
      <c r="I54" s="95"/>
      <c r="J54" s="137"/>
      <c r="K54" s="137">
        <f>$E$15*J54</f>
        <v>0</v>
      </c>
      <c r="L54" s="137"/>
      <c r="M54" s="137"/>
      <c r="N54" s="164"/>
      <c r="O54" s="95"/>
      <c r="P54" s="137"/>
      <c r="Q54" s="137">
        <f>$E$15*P54</f>
        <v>0</v>
      </c>
      <c r="R54" s="137"/>
      <c r="S54" s="137"/>
      <c r="T54" s="133"/>
      <c r="U54" s="95"/>
      <c r="V54" s="137">
        <v>0.02</v>
      </c>
      <c r="W54" s="129">
        <f>$E$15*V54</f>
        <v>0</v>
      </c>
      <c r="X54" s="40" t="s">
        <v>124</v>
      </c>
      <c r="Y54" s="37">
        <f>W54*95%</f>
        <v>0</v>
      </c>
      <c r="Z54" s="110"/>
      <c r="AA54" s="95"/>
      <c r="AB54" s="137">
        <f>D54+J54+S54+V54</f>
        <v>0.02</v>
      </c>
      <c r="AC54" s="160">
        <f>$E$15*AB54</f>
        <v>0</v>
      </c>
    </row>
    <row r="55" spans="1:29" ht="30.6" customHeight="1" thickBot="1">
      <c r="A55" s="39"/>
      <c r="B55" s="149"/>
      <c r="C55" s="149"/>
      <c r="D55" s="138"/>
      <c r="E55" s="139"/>
      <c r="F55" s="138"/>
      <c r="G55" s="138"/>
      <c r="H55" s="136"/>
      <c r="I55" s="100"/>
      <c r="J55" s="138"/>
      <c r="K55" s="138"/>
      <c r="L55" s="138"/>
      <c r="M55" s="138"/>
      <c r="N55" s="165"/>
      <c r="O55" s="100"/>
      <c r="P55" s="138"/>
      <c r="Q55" s="138"/>
      <c r="R55" s="138"/>
      <c r="S55" s="138"/>
      <c r="T55" s="136"/>
      <c r="U55" s="100"/>
      <c r="V55" s="138"/>
      <c r="W55" s="138"/>
      <c r="X55" s="40" t="s">
        <v>127</v>
      </c>
      <c r="Y55" s="37">
        <f>W54*5%</f>
        <v>0</v>
      </c>
      <c r="Z55" s="110"/>
      <c r="AA55" s="100"/>
      <c r="AB55" s="138"/>
      <c r="AC55" s="138"/>
    </row>
    <row r="56" spans="1:29" ht="15.75" thickBot="1">
      <c r="A56" s="39"/>
      <c r="B56" s="38"/>
      <c r="C56" s="38"/>
      <c r="D56" s="33">
        <f>SUM(D25+D27+D31+D38+D46+D47+D48+D50+D52+D54)</f>
        <v>0.03</v>
      </c>
      <c r="E56" s="37">
        <f>SUM(E25:E54)-E44-E40-E37-E33</f>
        <v>0</v>
      </c>
      <c r="F56" s="36"/>
      <c r="G56" s="36"/>
      <c r="H56" s="36"/>
      <c r="I56" s="36"/>
      <c r="J56" s="31">
        <f>SUM(J25+J27+J31+J38+J46+J47+J48+J48+J50+J52+J54)</f>
        <v>0.22</v>
      </c>
      <c r="K56" s="37">
        <f>SUM(K25:K54)-K44-K40-K37-K33</f>
        <v>0</v>
      </c>
      <c r="L56" s="36"/>
      <c r="M56" s="29"/>
      <c r="N56" s="29"/>
      <c r="O56" s="29"/>
      <c r="P56" s="31">
        <f>SUM(P25+P27+P31+P38+P46+P47+P48+P50+P52+P54)</f>
        <v>0.15</v>
      </c>
      <c r="Q56" s="37">
        <f>SUM(Q25:Q54)-Q44-Q40-Q37-Q33</f>
        <v>0</v>
      </c>
      <c r="R56" s="29"/>
      <c r="S56" s="29"/>
      <c r="T56" s="36"/>
      <c r="U56" s="36"/>
      <c r="V56" s="31">
        <f>SUM(V25+V27+V31+V38+V46+V47+V48+V50+V52+V54)</f>
        <v>0.6</v>
      </c>
      <c r="W56" s="37">
        <f>SUM(W25:W54)-W44-W40-W37-W33</f>
        <v>0</v>
      </c>
      <c r="X56" s="32"/>
      <c r="Y56" s="32"/>
      <c r="Z56" s="32"/>
      <c r="AA56" s="32"/>
      <c r="AB56" s="35">
        <f>SUM(AB25+AB27+AB31+AB38+AB46+AB47+AB48+AB50+AB52+AB54)</f>
        <v>1</v>
      </c>
      <c r="AC56" s="34">
        <f>SUM(AC25:AC54)-AC44-AC40-AC37-AC33</f>
        <v>0</v>
      </c>
    </row>
    <row r="57" spans="1:29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X57" s="30"/>
      <c r="Y57" s="30"/>
      <c r="Z57" s="30"/>
      <c r="AA57" s="30"/>
      <c r="AB57" s="30"/>
      <c r="AC57" s="30"/>
    </row>
    <row r="58" spans="1:29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X58" s="30"/>
      <c r="Y58" s="30"/>
      <c r="Z58" s="30"/>
      <c r="AA58" s="30"/>
      <c r="AB58" s="30"/>
      <c r="AC58" s="30"/>
    </row>
    <row r="69" spans="3:4" ht="15">
      <c r="D69"/>
    </row>
    <row r="70" spans="3:4" ht="15">
      <c r="C70"/>
      <c r="D70"/>
    </row>
    <row r="71" spans="3:4" ht="15">
      <c r="C71"/>
      <c r="D71"/>
    </row>
    <row r="72" spans="3:4" ht="15">
      <c r="C72"/>
      <c r="D72"/>
    </row>
    <row r="73" spans="3:4" ht="15">
      <c r="C73"/>
      <c r="D73"/>
    </row>
    <row r="74" spans="3:4" ht="15">
      <c r="C74"/>
      <c r="D74"/>
    </row>
  </sheetData>
  <sheetProtection algorithmName="SHA-512" hashValue="f5CobzcEaeZKGgSh7EJMcw8vc+ckgNIFC6sycW+V4cqFeGBHz3hIypJ1nC9sqFujGUdWwFcB9nWDa1DpZH7xoA==" saltValue="oW0xRaIYo2GjblxIIe7gtA==" spinCount="100000" sheet="1" scenarios="1" formatCells="0" formatColumns="0" formatRows="0"/>
  <mergeCells count="270">
    <mergeCell ref="A13:B13"/>
    <mergeCell ref="B22:C22"/>
    <mergeCell ref="A1:AC1"/>
    <mergeCell ref="B3:AC3"/>
    <mergeCell ref="B4:AC4"/>
    <mergeCell ref="B5:AC5"/>
    <mergeCell ref="A9:B9"/>
    <mergeCell ref="A10:B10"/>
    <mergeCell ref="A11:B11"/>
    <mergeCell ref="A12:B12"/>
    <mergeCell ref="AB22:AC22"/>
    <mergeCell ref="B6:AC6"/>
    <mergeCell ref="A8:C8"/>
    <mergeCell ref="D22:I22"/>
    <mergeCell ref="J22:O22"/>
    <mergeCell ref="P22:U22"/>
    <mergeCell ref="V22:AA22"/>
    <mergeCell ref="B23:C23"/>
    <mergeCell ref="AB23:AC23"/>
    <mergeCell ref="B24:C24"/>
    <mergeCell ref="AB24:AC24"/>
    <mergeCell ref="B25:C26"/>
    <mergeCell ref="D25:D26"/>
    <mergeCell ref="E25:E26"/>
    <mergeCell ref="J25:J26"/>
    <mergeCell ref="K25:K26"/>
    <mergeCell ref="L25:L26"/>
    <mergeCell ref="M25:M26"/>
    <mergeCell ref="N25:N26"/>
    <mergeCell ref="D23:I23"/>
    <mergeCell ref="J23:O23"/>
    <mergeCell ref="P23:U23"/>
    <mergeCell ref="V23:AA23"/>
    <mergeCell ref="S25:S26"/>
    <mergeCell ref="T25:T26"/>
    <mergeCell ref="V25:V26"/>
    <mergeCell ref="W25:W26"/>
    <mergeCell ref="X25:X26"/>
    <mergeCell ref="Y25:Y26"/>
    <mergeCell ref="Z25:Z26"/>
    <mergeCell ref="AB25:AB26"/>
    <mergeCell ref="B27:C30"/>
    <mergeCell ref="D27:D30"/>
    <mergeCell ref="E27:E30"/>
    <mergeCell ref="F27:F30"/>
    <mergeCell ref="G27:G30"/>
    <mergeCell ref="H27:H30"/>
    <mergeCell ref="J27:J30"/>
    <mergeCell ref="K27:K30"/>
    <mergeCell ref="L27:L30"/>
    <mergeCell ref="AC25:AC26"/>
    <mergeCell ref="B31:C32"/>
    <mergeCell ref="D31:D32"/>
    <mergeCell ref="E31:E32"/>
    <mergeCell ref="J31:J32"/>
    <mergeCell ref="K31:K32"/>
    <mergeCell ref="L31:L32"/>
    <mergeCell ref="P25:P26"/>
    <mergeCell ref="Q25:Q26"/>
    <mergeCell ref="R25:R26"/>
    <mergeCell ref="Q31:Q32"/>
    <mergeCell ref="R31:R32"/>
    <mergeCell ref="M27:M30"/>
    <mergeCell ref="N27:N30"/>
    <mergeCell ref="P27:P30"/>
    <mergeCell ref="Q27:Q30"/>
    <mergeCell ref="R27:R30"/>
    <mergeCell ref="S27:S30"/>
    <mergeCell ref="T27:T30"/>
    <mergeCell ref="V27:V30"/>
    <mergeCell ref="W27:W30"/>
    <mergeCell ref="X27:X28"/>
    <mergeCell ref="Y27:Y28"/>
    <mergeCell ref="Z27:Z28"/>
    <mergeCell ref="AB27:AB30"/>
    <mergeCell ref="AC27:AC30"/>
    <mergeCell ref="X29:X30"/>
    <mergeCell ref="Y29:Y30"/>
    <mergeCell ref="Z29:Z30"/>
    <mergeCell ref="M31:M32"/>
    <mergeCell ref="N31:N32"/>
    <mergeCell ref="P31:P32"/>
    <mergeCell ref="S31:S32"/>
    <mergeCell ref="T31:T32"/>
    <mergeCell ref="V31:V32"/>
    <mergeCell ref="W31:W32"/>
    <mergeCell ref="T33:T36"/>
    <mergeCell ref="V33:V36"/>
    <mergeCell ref="W33:W36"/>
    <mergeCell ref="AB33:AB36"/>
    <mergeCell ref="AC33:AC36"/>
    <mergeCell ref="AB31:AB32"/>
    <mergeCell ref="AC31:AC32"/>
    <mergeCell ref="X35:X36"/>
    <mergeCell ref="Y35:Y36"/>
    <mergeCell ref="Z35:Z36"/>
    <mergeCell ref="X33:X34"/>
    <mergeCell ref="Y33:Y34"/>
    <mergeCell ref="Z33:Z34"/>
    <mergeCell ref="B37:C37"/>
    <mergeCell ref="B38:C39"/>
    <mergeCell ref="D38:D39"/>
    <mergeCell ref="E38:E39"/>
    <mergeCell ref="F38:F39"/>
    <mergeCell ref="G38:G39"/>
    <mergeCell ref="Q33:Q36"/>
    <mergeCell ref="R33:R36"/>
    <mergeCell ref="S33:S36"/>
    <mergeCell ref="B33:C36"/>
    <mergeCell ref="D33:D36"/>
    <mergeCell ref="E33:E36"/>
    <mergeCell ref="F33:F34"/>
    <mergeCell ref="F35:F36"/>
    <mergeCell ref="J33:J36"/>
    <mergeCell ref="K33:K36"/>
    <mergeCell ref="L33:L36"/>
    <mergeCell ref="M33:M36"/>
    <mergeCell ref="N33:N36"/>
    <mergeCell ref="P33:P36"/>
    <mergeCell ref="W38:W39"/>
    <mergeCell ref="Q38:Q39"/>
    <mergeCell ref="R38:R39"/>
    <mergeCell ref="S38:S39"/>
    <mergeCell ref="T38:T39"/>
    <mergeCell ref="V38:V39"/>
    <mergeCell ref="AB38:AB39"/>
    <mergeCell ref="B40:C43"/>
    <mergeCell ref="D40:D43"/>
    <mergeCell ref="E40:E43"/>
    <mergeCell ref="F40:F43"/>
    <mergeCell ref="G40:G43"/>
    <mergeCell ref="H40:H43"/>
    <mergeCell ref="P38:P39"/>
    <mergeCell ref="H38:H39"/>
    <mergeCell ref="J38:J39"/>
    <mergeCell ref="K38:K39"/>
    <mergeCell ref="L38:L39"/>
    <mergeCell ref="M38:M39"/>
    <mergeCell ref="N38:N39"/>
    <mergeCell ref="X42:X43"/>
    <mergeCell ref="Y42:Y43"/>
    <mergeCell ref="AC38:AC39"/>
    <mergeCell ref="AB40:AB43"/>
    <mergeCell ref="AC40:AC43"/>
    <mergeCell ref="A44:A45"/>
    <mergeCell ref="B44:C45"/>
    <mergeCell ref="D44:D45"/>
    <mergeCell ref="E44:E45"/>
    <mergeCell ref="F44:F45"/>
    <mergeCell ref="G44:G45"/>
    <mergeCell ref="X40:X41"/>
    <mergeCell ref="R40:R43"/>
    <mergeCell ref="S40:S43"/>
    <mergeCell ref="T40:T43"/>
    <mergeCell ref="V40:V43"/>
    <mergeCell ref="W40:W43"/>
    <mergeCell ref="Y40:Y41"/>
    <mergeCell ref="Z40:Z41"/>
    <mergeCell ref="J40:J43"/>
    <mergeCell ref="K40:K43"/>
    <mergeCell ref="L40:L43"/>
    <mergeCell ref="M40:M43"/>
    <mergeCell ref="N40:N43"/>
    <mergeCell ref="P40:P43"/>
    <mergeCell ref="H44:H45"/>
    <mergeCell ref="B50:C51"/>
    <mergeCell ref="D50:D51"/>
    <mergeCell ref="E50:E51"/>
    <mergeCell ref="F50:F51"/>
    <mergeCell ref="G50:G51"/>
    <mergeCell ref="AC44:AC45"/>
    <mergeCell ref="B46:C46"/>
    <mergeCell ref="B47:C47"/>
    <mergeCell ref="P44:P45"/>
    <mergeCell ref="Q44:Q45"/>
    <mergeCell ref="R44:R45"/>
    <mergeCell ref="S44:S45"/>
    <mergeCell ref="T44:T45"/>
    <mergeCell ref="V44:V45"/>
    <mergeCell ref="E48:E49"/>
    <mergeCell ref="F48:F49"/>
    <mergeCell ref="G48:G49"/>
    <mergeCell ref="H48:H49"/>
    <mergeCell ref="W44:W45"/>
    <mergeCell ref="B48:C49"/>
    <mergeCell ref="D48:D49"/>
    <mergeCell ref="AC50:AC51"/>
    <mergeCell ref="AC48:AC49"/>
    <mergeCell ref="AB44:AB45"/>
    <mergeCell ref="D52:D53"/>
    <mergeCell ref="E52:E53"/>
    <mergeCell ref="F52:F53"/>
    <mergeCell ref="G52:G53"/>
    <mergeCell ref="H52:H53"/>
    <mergeCell ref="J52:J53"/>
    <mergeCell ref="V48:V49"/>
    <mergeCell ref="W48:W49"/>
    <mergeCell ref="J48:J49"/>
    <mergeCell ref="K48:K49"/>
    <mergeCell ref="L48:L49"/>
    <mergeCell ref="M48:M49"/>
    <mergeCell ref="N48:N49"/>
    <mergeCell ref="P48:P49"/>
    <mergeCell ref="H50:H51"/>
    <mergeCell ref="J50:J51"/>
    <mergeCell ref="Q48:Q49"/>
    <mergeCell ref="R48:R49"/>
    <mergeCell ref="AC52:AC53"/>
    <mergeCell ref="W52:W53"/>
    <mergeCell ref="X52:X53"/>
    <mergeCell ref="Y52:Y53"/>
    <mergeCell ref="K52:K53"/>
    <mergeCell ref="S50:S51"/>
    <mergeCell ref="T50:T51"/>
    <mergeCell ref="K50:K51"/>
    <mergeCell ref="L50:L51"/>
    <mergeCell ref="M50:M51"/>
    <mergeCell ref="N50:N51"/>
    <mergeCell ref="P50:P51"/>
    <mergeCell ref="Q50:Q51"/>
    <mergeCell ref="R50:R51"/>
    <mergeCell ref="R52:R53"/>
    <mergeCell ref="AC54:AC55"/>
    <mergeCell ref="AB52:AB53"/>
    <mergeCell ref="R54:R55"/>
    <mergeCell ref="S54:S55"/>
    <mergeCell ref="T54:T55"/>
    <mergeCell ref="Z52:Z53"/>
    <mergeCell ref="B52:C53"/>
    <mergeCell ref="AB54:AB55"/>
    <mergeCell ref="V54:V55"/>
    <mergeCell ref="P54:P55"/>
    <mergeCell ref="W54:W55"/>
    <mergeCell ref="J54:J55"/>
    <mergeCell ref="K54:K55"/>
    <mergeCell ref="L54:L55"/>
    <mergeCell ref="M54:M55"/>
    <mergeCell ref="N54:N55"/>
    <mergeCell ref="S52:S53"/>
    <mergeCell ref="T52:T53"/>
    <mergeCell ref="V52:V53"/>
    <mergeCell ref="L52:L53"/>
    <mergeCell ref="M52:M53"/>
    <mergeCell ref="N52:N53"/>
    <mergeCell ref="P52:P53"/>
    <mergeCell ref="Q52:Q53"/>
    <mergeCell ref="B54:C55"/>
    <mergeCell ref="D54:D55"/>
    <mergeCell ref="E54:E55"/>
    <mergeCell ref="F54:F55"/>
    <mergeCell ref="G54:G55"/>
    <mergeCell ref="W50:W51"/>
    <mergeCell ref="AB50:AB51"/>
    <mergeCell ref="G33:G34"/>
    <mergeCell ref="H33:H34"/>
    <mergeCell ref="G35:G36"/>
    <mergeCell ref="H35:H36"/>
    <mergeCell ref="Q54:Q55"/>
    <mergeCell ref="V50:V51"/>
    <mergeCell ref="M44:M45"/>
    <mergeCell ref="N44:N45"/>
    <mergeCell ref="AB48:AB49"/>
    <mergeCell ref="J44:J45"/>
    <mergeCell ref="K44:K45"/>
    <mergeCell ref="L44:L45"/>
    <mergeCell ref="Z42:Z43"/>
    <mergeCell ref="Q40:Q43"/>
    <mergeCell ref="H54:H55"/>
    <mergeCell ref="S48:S49"/>
    <mergeCell ref="T48:T49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A01C2-484D-46BA-8143-8E9EF210004E}">
  <sheetPr>
    <tabColor rgb="FF7030A0"/>
    <pageSetUpPr fitToPage="1"/>
  </sheetPr>
  <dimension ref="A1:AC76"/>
  <sheetViews>
    <sheetView zoomScale="85" zoomScaleNormal="85" workbookViewId="0">
      <selection activeCell="F27" sqref="F27:F30"/>
    </sheetView>
  </sheetViews>
  <sheetFormatPr defaultColWidth="9.140625" defaultRowHeight="12.75" outlineLevelRow="1" outlineLevelCol="1"/>
  <cols>
    <col min="1" max="1" width="30.42578125" style="28" customWidth="1"/>
    <col min="2" max="2" width="15.42578125" style="28" customWidth="1"/>
    <col min="3" max="3" width="19.7109375" style="28" customWidth="1"/>
    <col min="4" max="4" width="16.7109375" style="28" customWidth="1"/>
    <col min="5" max="5" width="16.85546875" style="28" customWidth="1"/>
    <col min="6" max="6" width="12.140625" style="28" customWidth="1" outlineLevel="1"/>
    <col min="7" max="7" width="9.85546875" style="28" customWidth="1" outlineLevel="1"/>
    <col min="8" max="8" width="17.85546875" style="28" customWidth="1" outlineLevel="1"/>
    <col min="9" max="9" width="17.85546875" style="28" customWidth="1"/>
    <col min="10" max="10" width="9.85546875" style="28" customWidth="1"/>
    <col min="11" max="11" width="11.140625" style="28" customWidth="1"/>
    <col min="12" max="12" width="12.7109375" style="28" customWidth="1" outlineLevel="1"/>
    <col min="13" max="13" width="10.7109375" style="28" customWidth="1" outlineLevel="1"/>
    <col min="14" max="14" width="12.5703125" style="28" customWidth="1" outlineLevel="1"/>
    <col min="15" max="15" width="14.7109375" style="28" customWidth="1"/>
    <col min="16" max="16" width="9.140625" style="28" customWidth="1"/>
    <col min="17" max="17" width="10.85546875" style="28" customWidth="1"/>
    <col min="18" max="18" width="10.5703125" style="28" customWidth="1" outlineLevel="1"/>
    <col min="19" max="19" width="11.85546875" style="28" customWidth="1" outlineLevel="1"/>
    <col min="20" max="20" width="13.140625" style="28" customWidth="1" outlineLevel="1"/>
    <col min="21" max="21" width="13.140625" style="28" customWidth="1"/>
    <col min="22" max="22" width="8.7109375" style="28" customWidth="1"/>
    <col min="23" max="23" width="11.42578125" style="29" customWidth="1"/>
    <col min="24" max="24" width="14.42578125" style="28" customWidth="1" outlineLevel="1"/>
    <col min="25" max="25" width="11.140625" style="28" customWidth="1" outlineLevel="1"/>
    <col min="26" max="26" width="12.28515625" style="28" customWidth="1" outlineLevel="1"/>
    <col min="27" max="27" width="13.85546875" style="28" customWidth="1"/>
    <col min="28" max="28" width="10.85546875" style="28" customWidth="1"/>
    <col min="29" max="29" width="11.7109375" style="28" customWidth="1"/>
    <col min="30" max="30" width="9.28515625" style="28" customWidth="1"/>
    <col min="31" max="36" width="9.140625" style="28"/>
    <col min="37" max="37" width="16.7109375" style="28" customWidth="1"/>
    <col min="38" max="16384" width="9.140625" style="28"/>
  </cols>
  <sheetData>
    <row r="1" spans="1:29" ht="72" customHeight="1">
      <c r="A1" s="226" t="s">
        <v>93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</row>
    <row r="2" spans="1:29" ht="15">
      <c r="A2"/>
      <c r="B2"/>
      <c r="C2"/>
      <c r="D2"/>
      <c r="E2"/>
      <c r="F2"/>
      <c r="G2"/>
      <c r="H2"/>
      <c r="I2"/>
      <c r="J2"/>
      <c r="K2"/>
      <c r="L2"/>
      <c r="M2"/>
      <c r="O2"/>
      <c r="U2"/>
      <c r="AA2"/>
    </row>
    <row r="3" spans="1:29" ht="21">
      <c r="A3" s="89" t="s">
        <v>94</v>
      </c>
      <c r="B3" s="228" t="s">
        <v>128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</row>
    <row r="4" spans="1:29" ht="21">
      <c r="A4" s="72" t="s">
        <v>20</v>
      </c>
      <c r="B4" s="228" t="s">
        <v>128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</row>
    <row r="5" spans="1:29" ht="30">
      <c r="A5" s="89" t="s">
        <v>95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</row>
    <row r="6" spans="1:29" ht="21">
      <c r="A6" s="72" t="s">
        <v>96</v>
      </c>
      <c r="B6" s="252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4"/>
      <c r="AA6" s="254"/>
      <c r="AB6" s="254"/>
      <c r="AC6" s="255"/>
    </row>
    <row r="7" spans="1:29" ht="13.5" thickBo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Y7" s="61"/>
      <c r="Z7" s="61"/>
      <c r="AA7" s="61"/>
      <c r="AB7" s="60"/>
      <c r="AC7" s="59"/>
    </row>
    <row r="8" spans="1:29" ht="30.6" customHeight="1" thickBot="1">
      <c r="A8" s="274" t="s">
        <v>131</v>
      </c>
      <c r="B8" s="275"/>
      <c r="C8" s="276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Y8" s="61"/>
      <c r="Z8" s="61"/>
      <c r="AA8" s="61"/>
      <c r="AB8" s="60"/>
      <c r="AC8" s="59"/>
    </row>
    <row r="9" spans="1:29" ht="27.6" customHeight="1" thickBot="1">
      <c r="A9" s="229" t="s">
        <v>98</v>
      </c>
      <c r="B9" s="230"/>
      <c r="C9" s="90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Y9" s="61"/>
      <c r="Z9" s="61"/>
      <c r="AA9" s="61"/>
      <c r="AB9" s="60"/>
      <c r="AC9" s="59"/>
    </row>
    <row r="10" spans="1:29" ht="15.75" thickBot="1">
      <c r="A10" s="280"/>
      <c r="B10" s="281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Y10" s="61"/>
      <c r="Z10" s="61"/>
      <c r="AA10" s="61"/>
      <c r="AB10" s="60"/>
      <c r="AC10" s="59"/>
    </row>
    <row r="11" spans="1:29" ht="30.75" thickBot="1">
      <c r="A11" s="241" t="s">
        <v>99</v>
      </c>
      <c r="B11" s="242"/>
      <c r="C11" s="71" t="s">
        <v>100</v>
      </c>
      <c r="D11" s="71" t="s">
        <v>101</v>
      </c>
      <c r="E11" s="71" t="s">
        <v>102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"/>
      <c r="Q11" s="1"/>
      <c r="Y11" s="61"/>
      <c r="Z11" s="61"/>
      <c r="AA11" s="61"/>
      <c r="AB11" s="60"/>
      <c r="AC11" s="59"/>
    </row>
    <row r="12" spans="1:29" ht="15.75" thickBot="1">
      <c r="A12" s="241" t="s">
        <v>103</v>
      </c>
      <c r="B12" s="242"/>
      <c r="C12" s="70">
        <v>0.02</v>
      </c>
      <c r="D12" s="37">
        <f>IF(C9&gt;5000000,5000000,C9)</f>
        <v>0</v>
      </c>
      <c r="E12" s="63">
        <f>D12*C12</f>
        <v>0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"/>
      <c r="Q12" s="1"/>
      <c r="Y12" s="61"/>
      <c r="Z12" s="61"/>
      <c r="AA12" s="61"/>
      <c r="AB12" s="60"/>
      <c r="AC12" s="59"/>
    </row>
    <row r="13" spans="1:29" ht="15.75" thickBot="1">
      <c r="A13" s="241" t="s">
        <v>104</v>
      </c>
      <c r="B13" s="242"/>
      <c r="C13" s="70">
        <v>1.4999999999999999E-2</v>
      </c>
      <c r="D13" s="37">
        <f>IF(C9&gt;5000000,C9-5000000,0)</f>
        <v>0</v>
      </c>
      <c r="E13" s="69">
        <f>D13*C13</f>
        <v>0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1"/>
      <c r="Q13" s="1"/>
      <c r="Y13" s="61"/>
      <c r="Z13" s="61"/>
      <c r="AA13" s="61"/>
      <c r="AB13" s="60"/>
      <c r="AC13" s="59"/>
    </row>
    <row r="14" spans="1:29" ht="15.75" thickBot="1">
      <c r="A14" s="62"/>
      <c r="B14" s="62"/>
      <c r="C14" s="68" t="s">
        <v>105</v>
      </c>
      <c r="D14" s="37">
        <f>SUM(D12:D13)</f>
        <v>0</v>
      </c>
      <c r="E14" s="63">
        <f>SUM(E12:E13)</f>
        <v>0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1"/>
      <c r="Q14" s="1"/>
      <c r="Y14" s="61"/>
      <c r="Z14" s="61"/>
      <c r="AA14" s="61"/>
      <c r="AB14" s="60"/>
      <c r="AC14" s="59"/>
    </row>
    <row r="15" spans="1:29" ht="15.75" thickBot="1">
      <c r="A15" s="62"/>
      <c r="B15" s="62"/>
      <c r="C15" s="62"/>
      <c r="D15" s="67" t="s">
        <v>106</v>
      </c>
      <c r="E15" s="65">
        <f>E14*0.8</f>
        <v>0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1"/>
      <c r="Q15" s="1"/>
      <c r="Y15" s="61"/>
      <c r="Z15" s="61"/>
      <c r="AA15" s="61"/>
      <c r="AB15" s="60"/>
      <c r="AC15" s="59"/>
    </row>
    <row r="16" spans="1:29" ht="15.75" hidden="1" thickBot="1">
      <c r="A16" s="62"/>
      <c r="B16" s="62"/>
      <c r="C16" s="62"/>
      <c r="D16" s="66" t="s">
        <v>14</v>
      </c>
      <c r="E16" s="65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1"/>
      <c r="Q16" s="1"/>
      <c r="Y16" s="61"/>
      <c r="Z16" s="61"/>
      <c r="AA16" s="61"/>
      <c r="AB16" s="60"/>
      <c r="AC16" s="59"/>
    </row>
    <row r="17" spans="1:29" ht="15.75" hidden="1" thickBot="1">
      <c r="A17" s="62"/>
      <c r="B17" s="62"/>
      <c r="C17" s="62"/>
      <c r="D17" s="66" t="s">
        <v>15</v>
      </c>
      <c r="E17" s="6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1"/>
      <c r="Q17" s="1"/>
      <c r="Y17" s="61"/>
      <c r="Z17" s="61"/>
      <c r="AA17" s="61"/>
      <c r="AB17" s="60"/>
      <c r="AC17" s="59"/>
    </row>
    <row r="18" spans="1:29" ht="15.75" thickBot="1">
      <c r="A18" s="62"/>
      <c r="B18" s="62"/>
      <c r="C18" s="62"/>
      <c r="D18" s="64" t="s">
        <v>107</v>
      </c>
      <c r="E18" s="63">
        <f>0.2*E14</f>
        <v>0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1"/>
      <c r="Q18" s="1"/>
      <c r="Y18" s="61"/>
      <c r="Z18" s="61"/>
      <c r="AA18" s="61"/>
      <c r="AB18" s="60"/>
      <c r="AC18" s="59"/>
    </row>
    <row r="19" spans="1:29" ht="15">
      <c r="A19" s="39"/>
      <c r="B19" s="39"/>
      <c r="C19" s="39"/>
      <c r="D19" s="39"/>
      <c r="E19" s="39"/>
      <c r="F19" s="62"/>
      <c r="G19" s="39"/>
      <c r="H19" s="39"/>
      <c r="I19" s="39"/>
      <c r="J19" s="39"/>
      <c r="K19" s="39"/>
      <c r="L19" s="39"/>
      <c r="M19" s="39"/>
      <c r="N19" s="39"/>
      <c r="O19" s="39"/>
      <c r="Y19" s="61"/>
      <c r="Z19" s="61"/>
      <c r="AA19" s="61"/>
      <c r="AB19" s="60"/>
      <c r="AC19" s="59"/>
    </row>
    <row r="20" spans="1:29" ht="12.75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61"/>
      <c r="W20" s="36"/>
      <c r="X20" s="61"/>
      <c r="Y20" s="61"/>
      <c r="Z20" s="61"/>
      <c r="AA20" s="61"/>
      <c r="AB20" s="60"/>
      <c r="AC20" s="59"/>
    </row>
    <row r="21" spans="1:29" ht="13.5" thickBo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61"/>
      <c r="W21" s="36"/>
      <c r="X21" s="61"/>
      <c r="Y21" s="61"/>
      <c r="Z21" s="61"/>
      <c r="AA21" s="61"/>
      <c r="AB21" s="60"/>
      <c r="AC21" s="59"/>
    </row>
    <row r="22" spans="1:29" ht="14.45" customHeight="1" thickBot="1">
      <c r="A22" s="39"/>
      <c r="B22" s="264" t="s">
        <v>108</v>
      </c>
      <c r="C22" s="265"/>
      <c r="D22" s="236" t="s">
        <v>109</v>
      </c>
      <c r="E22" s="237"/>
      <c r="F22" s="216"/>
      <c r="G22" s="216"/>
      <c r="H22" s="216"/>
      <c r="I22" s="251"/>
      <c r="J22" s="236" t="s">
        <v>110</v>
      </c>
      <c r="K22" s="237"/>
      <c r="L22" s="216"/>
      <c r="M22" s="216"/>
      <c r="N22" s="216"/>
      <c r="O22" s="251"/>
      <c r="P22" s="236" t="s">
        <v>111</v>
      </c>
      <c r="Q22" s="237"/>
      <c r="R22" s="216"/>
      <c r="S22" s="216"/>
      <c r="T22" s="216"/>
      <c r="U22" s="251"/>
      <c r="V22" s="256" t="s">
        <v>112</v>
      </c>
      <c r="W22" s="213"/>
      <c r="X22" s="205"/>
      <c r="Y22" s="205"/>
      <c r="Z22" s="205"/>
      <c r="AA22" s="257"/>
      <c r="AB22" s="266" t="s">
        <v>113</v>
      </c>
      <c r="AC22" s="266"/>
    </row>
    <row r="23" spans="1:29" ht="24.75" customHeight="1" thickBot="1">
      <c r="A23" s="39"/>
      <c r="B23" s="224"/>
      <c r="C23" s="225"/>
      <c r="D23" s="233">
        <f>SUM(D25+D27+D31)</f>
        <v>0.03</v>
      </c>
      <c r="E23" s="234"/>
      <c r="F23" s="219"/>
      <c r="G23" s="219"/>
      <c r="H23" s="219"/>
      <c r="I23" s="272"/>
      <c r="J23" s="218">
        <f>SUM(J27+J31+J38+J46)</f>
        <v>0.27</v>
      </c>
      <c r="K23" s="219"/>
      <c r="L23" s="219"/>
      <c r="M23" s="219"/>
      <c r="N23" s="219"/>
      <c r="O23" s="251"/>
      <c r="P23" s="277">
        <f>SUM(P27+P31+P38+P47)</f>
        <v>0.1</v>
      </c>
      <c r="Q23" s="278"/>
      <c r="R23" s="278"/>
      <c r="S23" s="278"/>
      <c r="T23" s="278"/>
      <c r="U23" s="279"/>
      <c r="V23" s="258">
        <f>(V27+V31+V38+V48+V50+V52+V54)</f>
        <v>0.6</v>
      </c>
      <c r="W23" s="259"/>
      <c r="X23" s="260"/>
      <c r="Y23" s="260"/>
      <c r="Z23" s="260"/>
      <c r="AA23" s="261"/>
      <c r="AB23" s="231">
        <f>SUM(D23+J23+P23+V23)</f>
        <v>1</v>
      </c>
      <c r="AC23" s="232"/>
    </row>
    <row r="24" spans="1:29" ht="30" customHeight="1" thickBot="1">
      <c r="A24" s="39"/>
      <c r="B24" s="204"/>
      <c r="C24" s="205"/>
      <c r="D24" s="58" t="s">
        <v>114</v>
      </c>
      <c r="E24" s="58" t="s">
        <v>115</v>
      </c>
      <c r="F24" s="57" t="s">
        <v>116</v>
      </c>
      <c r="G24" s="57" t="s">
        <v>117</v>
      </c>
      <c r="H24" s="92" t="s">
        <v>118</v>
      </c>
      <c r="I24" s="93" t="s">
        <v>119</v>
      </c>
      <c r="J24" s="58" t="s">
        <v>114</v>
      </c>
      <c r="K24" s="58" t="s">
        <v>115</v>
      </c>
      <c r="L24" s="57" t="s">
        <v>116</v>
      </c>
      <c r="M24" s="57" t="s">
        <v>117</v>
      </c>
      <c r="N24" s="92" t="s">
        <v>118</v>
      </c>
      <c r="O24" s="93" t="s">
        <v>119</v>
      </c>
      <c r="P24" s="58" t="s">
        <v>114</v>
      </c>
      <c r="Q24" s="58" t="s">
        <v>115</v>
      </c>
      <c r="R24" s="57" t="s">
        <v>116</v>
      </c>
      <c r="S24" s="57" t="s">
        <v>117</v>
      </c>
      <c r="T24" s="92" t="s">
        <v>118</v>
      </c>
      <c r="U24" s="93" t="s">
        <v>119</v>
      </c>
      <c r="V24" s="58" t="s">
        <v>114</v>
      </c>
      <c r="W24" s="58" t="s">
        <v>115</v>
      </c>
      <c r="X24" s="57" t="s">
        <v>116</v>
      </c>
      <c r="Y24" s="57" t="s">
        <v>117</v>
      </c>
      <c r="Z24" s="92" t="s">
        <v>118</v>
      </c>
      <c r="AA24" s="93" t="s">
        <v>119</v>
      </c>
      <c r="AB24" s="206"/>
      <c r="AC24" s="207"/>
    </row>
    <row r="25" spans="1:29" ht="27" customHeight="1" thickBot="1">
      <c r="A25" s="39"/>
      <c r="B25" s="208" t="s">
        <v>38</v>
      </c>
      <c r="C25" s="209"/>
      <c r="D25" s="202">
        <v>0.01</v>
      </c>
      <c r="E25" s="201">
        <f>$E$15*D25</f>
        <v>0</v>
      </c>
      <c r="F25" s="53" t="s">
        <v>120</v>
      </c>
      <c r="G25" s="53">
        <f>E25*75%</f>
        <v>0</v>
      </c>
      <c r="H25" s="94"/>
      <c r="I25" s="95"/>
      <c r="J25" s="137"/>
      <c r="K25" s="129">
        <f>$E$15*J25</f>
        <v>0</v>
      </c>
      <c r="L25" s="129"/>
      <c r="M25" s="150"/>
      <c r="N25" s="146"/>
      <c r="O25" s="95"/>
      <c r="P25" s="137"/>
      <c r="Q25" s="129">
        <f>$E$15*P25</f>
        <v>0</v>
      </c>
      <c r="R25" s="150"/>
      <c r="S25" s="150"/>
      <c r="T25" s="146"/>
      <c r="U25" s="95"/>
      <c r="V25" s="150"/>
      <c r="W25" s="129">
        <f>$E$15*V25</f>
        <v>0</v>
      </c>
      <c r="X25" s="150"/>
      <c r="Y25" s="150"/>
      <c r="Z25" s="146"/>
      <c r="AA25" s="95"/>
      <c r="AB25" s="137">
        <f>D25+J25+S25+V25</f>
        <v>0.01</v>
      </c>
      <c r="AC25" s="160">
        <f>$E$15*AB25</f>
        <v>0</v>
      </c>
    </row>
    <row r="26" spans="1:29" ht="44.25" customHeight="1" thickBot="1">
      <c r="A26" s="39"/>
      <c r="B26" s="154"/>
      <c r="C26" s="200"/>
      <c r="D26" s="188"/>
      <c r="E26" s="188"/>
      <c r="F26" s="40" t="s">
        <v>121</v>
      </c>
      <c r="G26" s="56">
        <f>E25*25%</f>
        <v>0</v>
      </c>
      <c r="H26" s="96"/>
      <c r="I26" s="97"/>
      <c r="J26" s="144"/>
      <c r="K26" s="144"/>
      <c r="L26" s="144"/>
      <c r="M26" s="144"/>
      <c r="N26" s="166"/>
      <c r="O26" s="97"/>
      <c r="P26" s="144"/>
      <c r="Q26" s="144"/>
      <c r="R26" s="144"/>
      <c r="S26" s="144"/>
      <c r="T26" s="166"/>
      <c r="U26" s="97"/>
      <c r="V26" s="144"/>
      <c r="W26" s="147"/>
      <c r="X26" s="144"/>
      <c r="Y26" s="144"/>
      <c r="Z26" s="166"/>
      <c r="AA26" s="97"/>
      <c r="AB26" s="144"/>
      <c r="AC26" s="144"/>
    </row>
    <row r="27" spans="1:29" ht="27" customHeight="1">
      <c r="A27" s="39"/>
      <c r="B27" s="152" t="s">
        <v>40</v>
      </c>
      <c r="C27" s="153"/>
      <c r="D27" s="203"/>
      <c r="E27" s="129">
        <f>$E$15*D27</f>
        <v>0</v>
      </c>
      <c r="F27" s="129"/>
      <c r="G27" s="129"/>
      <c r="H27" s="133"/>
      <c r="I27" s="95"/>
      <c r="J27" s="137">
        <v>0.06</v>
      </c>
      <c r="K27" s="129">
        <f>$E$15*J27</f>
        <v>0</v>
      </c>
      <c r="L27" s="129" t="s">
        <v>122</v>
      </c>
      <c r="M27" s="151"/>
      <c r="N27" s="146"/>
      <c r="O27" s="95"/>
      <c r="P27" s="137">
        <v>0.02</v>
      </c>
      <c r="Q27" s="129">
        <f>$E$15*P27</f>
        <v>0</v>
      </c>
      <c r="R27" s="150" t="s">
        <v>123</v>
      </c>
      <c r="S27" s="129"/>
      <c r="T27" s="133"/>
      <c r="U27" s="95"/>
      <c r="V27" s="137">
        <v>0.12</v>
      </c>
      <c r="W27" s="129">
        <f>$E$15*V27</f>
        <v>0</v>
      </c>
      <c r="X27" s="129" t="s">
        <v>124</v>
      </c>
      <c r="Y27" s="129">
        <f>W27*95%</f>
        <v>0</v>
      </c>
      <c r="Z27" s="133"/>
      <c r="AA27" s="95"/>
      <c r="AB27" s="137">
        <f>D27+J27+P27+V27</f>
        <v>0.2</v>
      </c>
      <c r="AC27" s="160">
        <f>$E$15*AB27</f>
        <v>0</v>
      </c>
    </row>
    <row r="28" spans="1:29" ht="15" customHeight="1" thickBot="1">
      <c r="A28" s="39"/>
      <c r="B28" s="167"/>
      <c r="C28" s="168"/>
      <c r="D28" s="158"/>
      <c r="E28" s="158"/>
      <c r="F28" s="163"/>
      <c r="G28" s="163"/>
      <c r="H28" s="190"/>
      <c r="I28" s="99"/>
      <c r="J28" s="158"/>
      <c r="K28" s="158"/>
      <c r="L28" s="163"/>
      <c r="M28" s="163"/>
      <c r="N28" s="190"/>
      <c r="O28" s="99"/>
      <c r="P28" s="158"/>
      <c r="Q28" s="158"/>
      <c r="R28" s="158"/>
      <c r="S28" s="189"/>
      <c r="T28" s="159"/>
      <c r="U28" s="99"/>
      <c r="V28" s="158"/>
      <c r="W28" s="162"/>
      <c r="X28" s="144"/>
      <c r="Y28" s="144"/>
      <c r="Z28" s="166"/>
      <c r="AA28" s="99"/>
      <c r="AB28" s="158"/>
      <c r="AC28" s="162"/>
    </row>
    <row r="29" spans="1:29" ht="19.149999999999999" customHeight="1">
      <c r="A29" s="39"/>
      <c r="B29" s="167"/>
      <c r="C29" s="168"/>
      <c r="D29" s="158"/>
      <c r="E29" s="158"/>
      <c r="F29" s="163"/>
      <c r="G29" s="163"/>
      <c r="H29" s="190"/>
      <c r="I29" s="99"/>
      <c r="J29" s="158"/>
      <c r="K29" s="158"/>
      <c r="L29" s="163"/>
      <c r="M29" s="163"/>
      <c r="N29" s="190"/>
      <c r="O29" s="99"/>
      <c r="P29" s="158"/>
      <c r="Q29" s="158"/>
      <c r="R29" s="158"/>
      <c r="S29" s="189"/>
      <c r="T29" s="159"/>
      <c r="U29" s="99"/>
      <c r="V29" s="158"/>
      <c r="W29" s="162"/>
      <c r="X29" s="129" t="s">
        <v>127</v>
      </c>
      <c r="Y29" s="129">
        <f>W27*5%</f>
        <v>0</v>
      </c>
      <c r="Z29" s="133"/>
      <c r="AA29" s="99"/>
      <c r="AB29" s="158"/>
      <c r="AC29" s="162"/>
    </row>
    <row r="30" spans="1:29" ht="16.899999999999999" customHeight="1" thickBot="1">
      <c r="A30" s="39"/>
      <c r="B30" s="154"/>
      <c r="C30" s="155"/>
      <c r="D30" s="144"/>
      <c r="E30" s="144"/>
      <c r="F30" s="138"/>
      <c r="G30" s="138"/>
      <c r="H30" s="136"/>
      <c r="I30" s="100"/>
      <c r="J30" s="144"/>
      <c r="K30" s="144"/>
      <c r="L30" s="138"/>
      <c r="M30" s="138"/>
      <c r="N30" s="136"/>
      <c r="O30" s="100"/>
      <c r="P30" s="144"/>
      <c r="Q30" s="144"/>
      <c r="R30" s="144"/>
      <c r="S30" s="130"/>
      <c r="T30" s="166"/>
      <c r="U30" s="100"/>
      <c r="V30" s="144"/>
      <c r="W30" s="147"/>
      <c r="X30" s="130"/>
      <c r="Y30" s="130"/>
      <c r="Z30" s="134"/>
      <c r="AA30" s="100"/>
      <c r="AB30" s="144"/>
      <c r="AC30" s="147"/>
    </row>
    <row r="31" spans="1:29" ht="36.6" customHeight="1" thickBot="1">
      <c r="A31" s="39"/>
      <c r="B31" s="152" t="s">
        <v>42</v>
      </c>
      <c r="C31" s="199"/>
      <c r="D31" s="202">
        <v>0.02</v>
      </c>
      <c r="E31" s="201">
        <f>$E$15*D31</f>
        <v>0</v>
      </c>
      <c r="F31" s="53" t="s">
        <v>120</v>
      </c>
      <c r="G31" s="53">
        <f>E31*75%</f>
        <v>0</v>
      </c>
      <c r="H31" s="101"/>
      <c r="I31" s="102"/>
      <c r="J31" s="137">
        <v>0.05</v>
      </c>
      <c r="K31" s="129">
        <f>$E$15*J31</f>
        <v>0</v>
      </c>
      <c r="L31" s="129" t="s">
        <v>122</v>
      </c>
      <c r="M31" s="129"/>
      <c r="N31" s="133"/>
      <c r="O31" s="102"/>
      <c r="P31" s="137">
        <v>0.05</v>
      </c>
      <c r="Q31" s="129">
        <f>$E$15*P31</f>
        <v>0</v>
      </c>
      <c r="R31" s="129" t="s">
        <v>123</v>
      </c>
      <c r="S31" s="129"/>
      <c r="T31" s="133"/>
      <c r="U31" s="102"/>
      <c r="V31" s="137">
        <v>0.05</v>
      </c>
      <c r="W31" s="129">
        <f>$E$15*V31</f>
        <v>0</v>
      </c>
      <c r="X31" s="47" t="s">
        <v>124</v>
      </c>
      <c r="Y31" s="53">
        <f>W31*95%</f>
        <v>0</v>
      </c>
      <c r="Z31" s="101"/>
      <c r="AA31" s="102"/>
      <c r="AB31" s="137">
        <f>D31+J31+P31+V31</f>
        <v>0.17</v>
      </c>
      <c r="AC31" s="160">
        <f>$E$15*AB31</f>
        <v>0</v>
      </c>
    </row>
    <row r="32" spans="1:29" ht="37.9" customHeight="1" thickBot="1">
      <c r="A32" s="39"/>
      <c r="B32" s="154"/>
      <c r="C32" s="200"/>
      <c r="D32" s="188"/>
      <c r="E32" s="188"/>
      <c r="F32" s="40" t="s">
        <v>121</v>
      </c>
      <c r="G32" s="56">
        <f>E31*25%</f>
        <v>0</v>
      </c>
      <c r="H32" s="101"/>
      <c r="I32" s="103"/>
      <c r="J32" s="144"/>
      <c r="K32" s="144"/>
      <c r="L32" s="144"/>
      <c r="M32" s="130"/>
      <c r="N32" s="166"/>
      <c r="O32" s="103"/>
      <c r="P32" s="144"/>
      <c r="Q32" s="144"/>
      <c r="R32" s="130"/>
      <c r="S32" s="130"/>
      <c r="T32" s="166"/>
      <c r="U32" s="103"/>
      <c r="V32" s="144"/>
      <c r="W32" s="147"/>
      <c r="X32" s="40" t="s">
        <v>127</v>
      </c>
      <c r="Y32" s="53">
        <f>W31*5%</f>
        <v>0</v>
      </c>
      <c r="Z32" s="101"/>
      <c r="AA32" s="103"/>
      <c r="AB32" s="144"/>
      <c r="AC32" s="147"/>
    </row>
    <row r="33" spans="1:29" ht="14.25" customHeight="1" outlineLevel="1">
      <c r="A33" s="39"/>
      <c r="B33" s="183" t="s">
        <v>44</v>
      </c>
      <c r="C33" s="175"/>
      <c r="D33" s="137">
        <v>0.02</v>
      </c>
      <c r="E33" s="129">
        <f>$E$15*D33</f>
        <v>0</v>
      </c>
      <c r="F33" s="129" t="s">
        <v>120</v>
      </c>
      <c r="G33" s="129">
        <f>E33*75%</f>
        <v>0</v>
      </c>
      <c r="H33" s="133"/>
      <c r="I33" s="95"/>
      <c r="J33" s="137">
        <v>0.05</v>
      </c>
      <c r="K33" s="129">
        <f>$E$15*J33</f>
        <v>0</v>
      </c>
      <c r="L33" s="129" t="s">
        <v>122</v>
      </c>
      <c r="M33" s="151"/>
      <c r="N33" s="146"/>
      <c r="O33" s="95"/>
      <c r="P33" s="137"/>
      <c r="Q33" s="129">
        <f>$E$15*P33</f>
        <v>0</v>
      </c>
      <c r="R33" s="137"/>
      <c r="S33" s="129"/>
      <c r="T33" s="133"/>
      <c r="U33" s="95"/>
      <c r="V33" s="137">
        <v>0.05</v>
      </c>
      <c r="W33" s="129">
        <f>$E$15*V33</f>
        <v>0</v>
      </c>
      <c r="X33" s="129" t="s">
        <v>124</v>
      </c>
      <c r="Y33" s="129">
        <f>W33*95%</f>
        <v>0</v>
      </c>
      <c r="Z33" s="133"/>
      <c r="AA33" s="95"/>
      <c r="AB33" s="137">
        <f>D33+J33+P33+V33</f>
        <v>0.12000000000000001</v>
      </c>
      <c r="AC33" s="160">
        <f>$E$15*AB33</f>
        <v>0</v>
      </c>
    </row>
    <row r="34" spans="1:29" ht="23.25" customHeight="1" outlineLevel="1" thickBot="1">
      <c r="A34" s="39"/>
      <c r="B34" s="193"/>
      <c r="C34" s="194"/>
      <c r="D34" s="158"/>
      <c r="E34" s="158"/>
      <c r="F34" s="138"/>
      <c r="G34" s="138"/>
      <c r="H34" s="136"/>
      <c r="I34" s="104"/>
      <c r="J34" s="158"/>
      <c r="K34" s="158"/>
      <c r="L34" s="163"/>
      <c r="M34" s="163"/>
      <c r="N34" s="190"/>
      <c r="O34" s="104"/>
      <c r="P34" s="191"/>
      <c r="Q34" s="189"/>
      <c r="R34" s="191"/>
      <c r="S34" s="189"/>
      <c r="T34" s="159"/>
      <c r="U34" s="104"/>
      <c r="V34" s="158"/>
      <c r="W34" s="162"/>
      <c r="X34" s="130"/>
      <c r="Y34" s="130"/>
      <c r="Z34" s="134"/>
      <c r="AA34" s="104"/>
      <c r="AB34" s="158"/>
      <c r="AC34" s="158"/>
    </row>
    <row r="35" spans="1:29" ht="13.9" customHeight="1" outlineLevel="1">
      <c r="A35" s="39"/>
      <c r="B35" s="193"/>
      <c r="C35" s="194"/>
      <c r="D35" s="158"/>
      <c r="E35" s="158"/>
      <c r="F35" s="269" t="s">
        <v>121</v>
      </c>
      <c r="G35" s="131">
        <f>E33*25%</f>
        <v>0</v>
      </c>
      <c r="H35" s="135"/>
      <c r="I35" s="99"/>
      <c r="J35" s="158"/>
      <c r="K35" s="158"/>
      <c r="L35" s="163"/>
      <c r="M35" s="163"/>
      <c r="N35" s="190"/>
      <c r="O35" s="99"/>
      <c r="P35" s="191"/>
      <c r="Q35" s="189"/>
      <c r="R35" s="191"/>
      <c r="S35" s="189"/>
      <c r="T35" s="159"/>
      <c r="U35" s="99"/>
      <c r="V35" s="158"/>
      <c r="W35" s="162"/>
      <c r="X35" s="129" t="s">
        <v>127</v>
      </c>
      <c r="Y35" s="129">
        <f>W33*5%</f>
        <v>0</v>
      </c>
      <c r="Z35" s="133"/>
      <c r="AA35" s="99"/>
      <c r="AB35" s="158"/>
      <c r="AC35" s="158"/>
    </row>
    <row r="36" spans="1:29" ht="24.6" customHeight="1" outlineLevel="1" thickBot="1">
      <c r="A36" s="39"/>
      <c r="B36" s="186"/>
      <c r="C36" s="177"/>
      <c r="D36" s="144"/>
      <c r="E36" s="144"/>
      <c r="F36" s="138"/>
      <c r="G36" s="138"/>
      <c r="H36" s="136"/>
      <c r="I36" s="100"/>
      <c r="J36" s="144"/>
      <c r="K36" s="144"/>
      <c r="L36" s="138"/>
      <c r="M36" s="138"/>
      <c r="N36" s="136"/>
      <c r="O36" s="100"/>
      <c r="P36" s="139"/>
      <c r="Q36" s="130"/>
      <c r="R36" s="139"/>
      <c r="S36" s="130"/>
      <c r="T36" s="166"/>
      <c r="U36" s="100"/>
      <c r="V36" s="144"/>
      <c r="W36" s="147"/>
      <c r="X36" s="144"/>
      <c r="Y36" s="144"/>
      <c r="Z36" s="166"/>
      <c r="AA36" s="100"/>
      <c r="AB36" s="144"/>
      <c r="AC36" s="144"/>
    </row>
    <row r="37" spans="1:29" ht="39.6" customHeight="1" outlineLevel="1" thickBot="1">
      <c r="A37" s="51" t="s">
        <v>126</v>
      </c>
      <c r="B37" s="197" t="s">
        <v>46</v>
      </c>
      <c r="C37" s="198"/>
      <c r="D37" s="33"/>
      <c r="E37" s="37">
        <f>$E$15*D37</f>
        <v>0</v>
      </c>
      <c r="F37" s="37"/>
      <c r="G37" s="37"/>
      <c r="H37" s="101"/>
      <c r="I37" s="105"/>
      <c r="J37" s="54"/>
      <c r="K37" s="37">
        <f>$E$15*J37</f>
        <v>0</v>
      </c>
      <c r="L37" s="37"/>
      <c r="M37" s="50"/>
      <c r="N37" s="111"/>
      <c r="O37" s="105"/>
      <c r="P37" s="33">
        <v>0.05</v>
      </c>
      <c r="Q37" s="37">
        <f>$E$15*P37</f>
        <v>0</v>
      </c>
      <c r="R37" s="40" t="s">
        <v>123</v>
      </c>
      <c r="S37" s="37"/>
      <c r="T37" s="101"/>
      <c r="U37" s="105"/>
      <c r="V37" s="54"/>
      <c r="W37" s="37">
        <f>$E$15*V37</f>
        <v>0</v>
      </c>
      <c r="X37" s="37"/>
      <c r="Y37" s="37"/>
      <c r="Z37" s="101"/>
      <c r="AA37" s="105"/>
      <c r="AB37" s="54">
        <f>D37+J37+P37+V37</f>
        <v>0.05</v>
      </c>
      <c r="AC37" s="49">
        <f>$E$15*AB37</f>
        <v>0</v>
      </c>
    </row>
    <row r="38" spans="1:29" ht="36" customHeight="1" thickBot="1">
      <c r="A38" s="39"/>
      <c r="B38" s="152" t="s">
        <v>48</v>
      </c>
      <c r="C38" s="199"/>
      <c r="D38" s="187"/>
      <c r="E38" s="201">
        <f>$E$15*D38</f>
        <v>0</v>
      </c>
      <c r="F38" s="129"/>
      <c r="G38" s="129"/>
      <c r="H38" s="133"/>
      <c r="I38" s="95"/>
      <c r="J38" s="137">
        <v>0.1</v>
      </c>
      <c r="K38" s="129">
        <f>$E$15*J38</f>
        <v>0</v>
      </c>
      <c r="L38" s="129" t="s">
        <v>122</v>
      </c>
      <c r="M38" s="129"/>
      <c r="N38" s="133"/>
      <c r="O38" s="95"/>
      <c r="P38" s="137">
        <v>0.02</v>
      </c>
      <c r="Q38" s="129">
        <f>$E$15*P38</f>
        <v>0</v>
      </c>
      <c r="R38" s="129" t="s">
        <v>123</v>
      </c>
      <c r="S38" s="129"/>
      <c r="T38" s="133"/>
      <c r="U38" s="95"/>
      <c r="V38" s="137">
        <v>0.06</v>
      </c>
      <c r="W38" s="129">
        <f>$E$15*V38</f>
        <v>0</v>
      </c>
      <c r="X38" s="47" t="s">
        <v>124</v>
      </c>
      <c r="Y38" s="37">
        <f>W38*95%</f>
        <v>0</v>
      </c>
      <c r="Z38" s="101"/>
      <c r="AA38" s="95"/>
      <c r="AB38" s="137">
        <f>D38+J38+P38+V38</f>
        <v>0.18</v>
      </c>
      <c r="AC38" s="160">
        <f>$E$15*AB38</f>
        <v>0</v>
      </c>
    </row>
    <row r="39" spans="1:29" ht="28.15" customHeight="1" thickBot="1">
      <c r="A39" s="39"/>
      <c r="B39" s="154"/>
      <c r="C39" s="200"/>
      <c r="D39" s="188"/>
      <c r="E39" s="188"/>
      <c r="F39" s="138"/>
      <c r="G39" s="138"/>
      <c r="H39" s="136"/>
      <c r="I39" s="100"/>
      <c r="J39" s="144"/>
      <c r="K39" s="144"/>
      <c r="L39" s="144"/>
      <c r="M39" s="144"/>
      <c r="N39" s="166"/>
      <c r="O39" s="100"/>
      <c r="P39" s="144"/>
      <c r="Q39" s="144"/>
      <c r="R39" s="144"/>
      <c r="S39" s="147"/>
      <c r="T39" s="166"/>
      <c r="U39" s="100"/>
      <c r="V39" s="144"/>
      <c r="W39" s="147"/>
      <c r="X39" s="40" t="s">
        <v>127</v>
      </c>
      <c r="Y39" s="37">
        <f>W38*5%</f>
        <v>0</v>
      </c>
      <c r="Z39" s="101"/>
      <c r="AA39" s="100"/>
      <c r="AB39" s="144"/>
      <c r="AC39" s="144"/>
    </row>
    <row r="40" spans="1:29" ht="18" customHeight="1" outlineLevel="1" thickBot="1">
      <c r="A40" s="39"/>
      <c r="B40" s="183" t="s">
        <v>50</v>
      </c>
      <c r="C40" s="174"/>
      <c r="D40" s="187"/>
      <c r="E40" s="129">
        <f>$E$15*D40</f>
        <v>0</v>
      </c>
      <c r="F40" s="129"/>
      <c r="G40" s="129"/>
      <c r="H40" s="133"/>
      <c r="I40" s="95"/>
      <c r="J40" s="137">
        <v>0.05</v>
      </c>
      <c r="K40" s="129">
        <f>$E$15*J40</f>
        <v>0</v>
      </c>
      <c r="L40" s="129" t="s">
        <v>122</v>
      </c>
      <c r="M40" s="151"/>
      <c r="N40" s="146"/>
      <c r="O40" s="95"/>
      <c r="P40" s="137">
        <v>0.01</v>
      </c>
      <c r="Q40" s="129">
        <f>$E$15*P40</f>
        <v>0</v>
      </c>
      <c r="R40" s="150" t="s">
        <v>123</v>
      </c>
      <c r="S40" s="129"/>
      <c r="T40" s="133"/>
      <c r="U40" s="95"/>
      <c r="V40" s="137">
        <v>0.03</v>
      </c>
      <c r="W40" s="129">
        <f>$E$15*V40</f>
        <v>0</v>
      </c>
      <c r="X40" s="129" t="s">
        <v>124</v>
      </c>
      <c r="Y40" s="129">
        <f>W40*95%</f>
        <v>0</v>
      </c>
      <c r="Z40" s="133"/>
      <c r="AA40" s="95"/>
      <c r="AB40" s="137">
        <f>D40+J40+P40+V40</f>
        <v>0.09</v>
      </c>
      <c r="AC40" s="160">
        <f>$E$15*AB40</f>
        <v>0</v>
      </c>
    </row>
    <row r="41" spans="1:29" ht="21" customHeight="1" outlineLevel="1" thickBot="1">
      <c r="A41" s="39"/>
      <c r="B41" s="184"/>
      <c r="C41" s="185"/>
      <c r="D41" s="187"/>
      <c r="E41" s="189"/>
      <c r="F41" s="158"/>
      <c r="G41" s="158"/>
      <c r="H41" s="159"/>
      <c r="I41" s="107"/>
      <c r="J41" s="158"/>
      <c r="K41" s="158"/>
      <c r="L41" s="163"/>
      <c r="M41" s="163"/>
      <c r="N41" s="190"/>
      <c r="O41" s="107"/>
      <c r="P41" s="158"/>
      <c r="Q41" s="158"/>
      <c r="R41" s="158"/>
      <c r="S41" s="162"/>
      <c r="T41" s="159"/>
      <c r="U41" s="107"/>
      <c r="V41" s="158"/>
      <c r="W41" s="162"/>
      <c r="X41" s="144"/>
      <c r="Y41" s="144"/>
      <c r="Z41" s="166"/>
      <c r="AA41" s="107"/>
      <c r="AB41" s="158"/>
      <c r="AC41" s="158"/>
    </row>
    <row r="42" spans="1:29" ht="15.6" customHeight="1" outlineLevel="1" thickBot="1">
      <c r="A42" s="39"/>
      <c r="B42" s="184"/>
      <c r="C42" s="185"/>
      <c r="D42" s="187"/>
      <c r="E42" s="189"/>
      <c r="F42" s="163"/>
      <c r="G42" s="163"/>
      <c r="H42" s="190"/>
      <c r="I42" s="99"/>
      <c r="J42" s="158"/>
      <c r="K42" s="158"/>
      <c r="L42" s="163"/>
      <c r="M42" s="163"/>
      <c r="N42" s="190"/>
      <c r="O42" s="99"/>
      <c r="P42" s="158"/>
      <c r="Q42" s="158"/>
      <c r="R42" s="158"/>
      <c r="S42" s="162"/>
      <c r="T42" s="159"/>
      <c r="U42" s="99"/>
      <c r="V42" s="158"/>
      <c r="W42" s="162"/>
      <c r="X42" s="129" t="s">
        <v>127</v>
      </c>
      <c r="Y42" s="129">
        <f>W40*5%</f>
        <v>0</v>
      </c>
      <c r="Z42" s="133"/>
      <c r="AA42" s="99"/>
      <c r="AB42" s="158"/>
      <c r="AC42" s="158"/>
    </row>
    <row r="43" spans="1:29" ht="27.75" customHeight="1" outlineLevel="1" thickBot="1">
      <c r="A43" s="39"/>
      <c r="B43" s="186"/>
      <c r="C43" s="176"/>
      <c r="D43" s="188"/>
      <c r="E43" s="130"/>
      <c r="F43" s="138"/>
      <c r="G43" s="138"/>
      <c r="H43" s="136"/>
      <c r="I43" s="100"/>
      <c r="J43" s="144"/>
      <c r="K43" s="144"/>
      <c r="L43" s="138"/>
      <c r="M43" s="138"/>
      <c r="N43" s="136"/>
      <c r="O43" s="100"/>
      <c r="P43" s="144"/>
      <c r="Q43" s="144"/>
      <c r="R43" s="144"/>
      <c r="S43" s="147"/>
      <c r="T43" s="166"/>
      <c r="U43" s="100"/>
      <c r="V43" s="144"/>
      <c r="W43" s="147"/>
      <c r="X43" s="144"/>
      <c r="Y43" s="144"/>
      <c r="Z43" s="166"/>
      <c r="AA43" s="100"/>
      <c r="AB43" s="144"/>
      <c r="AC43" s="144"/>
    </row>
    <row r="44" spans="1:29" ht="42" customHeight="1" outlineLevel="1" thickBot="1">
      <c r="A44" s="172" t="s">
        <v>126</v>
      </c>
      <c r="B44" s="174" t="s">
        <v>57</v>
      </c>
      <c r="C44" s="175"/>
      <c r="D44" s="137"/>
      <c r="E44" s="129">
        <f>$E$26*D44</f>
        <v>0</v>
      </c>
      <c r="F44" s="129"/>
      <c r="G44" s="129"/>
      <c r="H44" s="133"/>
      <c r="I44" s="95"/>
      <c r="J44" s="137">
        <v>0.05</v>
      </c>
      <c r="K44" s="129">
        <f>$E$15*J44</f>
        <v>0</v>
      </c>
      <c r="L44" s="150" t="s">
        <v>122</v>
      </c>
      <c r="M44" s="129"/>
      <c r="N44" s="133"/>
      <c r="O44" s="95"/>
      <c r="P44" s="137">
        <v>0.01</v>
      </c>
      <c r="Q44" s="129">
        <f>$E$15*P44</f>
        <v>0</v>
      </c>
      <c r="R44" s="150" t="s">
        <v>123</v>
      </c>
      <c r="S44" s="129"/>
      <c r="T44" s="133"/>
      <c r="U44" s="95"/>
      <c r="V44" s="137">
        <v>0.03</v>
      </c>
      <c r="W44" s="129">
        <f>$E$15*V44</f>
        <v>0</v>
      </c>
      <c r="X44" s="47" t="s">
        <v>124</v>
      </c>
      <c r="Y44" s="37">
        <f>W44*95%</f>
        <v>0</v>
      </c>
      <c r="Z44" s="101"/>
      <c r="AA44" s="95"/>
      <c r="AB44" s="137">
        <f>D44+J44+P44+V44</f>
        <v>0.09</v>
      </c>
      <c r="AC44" s="160">
        <f>$E$15*AB44</f>
        <v>0</v>
      </c>
    </row>
    <row r="45" spans="1:29" ht="42" customHeight="1" outlineLevel="1" thickBot="1">
      <c r="A45" s="173"/>
      <c r="B45" s="176"/>
      <c r="C45" s="177"/>
      <c r="D45" s="144"/>
      <c r="E45" s="130"/>
      <c r="F45" s="144"/>
      <c r="G45" s="144"/>
      <c r="H45" s="166"/>
      <c r="I45" s="97"/>
      <c r="J45" s="144"/>
      <c r="K45" s="144"/>
      <c r="L45" s="144"/>
      <c r="M45" s="144"/>
      <c r="N45" s="166"/>
      <c r="O45" s="97"/>
      <c r="P45" s="144"/>
      <c r="Q45" s="144"/>
      <c r="R45" s="144"/>
      <c r="S45" s="144"/>
      <c r="T45" s="166"/>
      <c r="U45" s="97"/>
      <c r="V45" s="144"/>
      <c r="W45" s="147"/>
      <c r="X45" s="40" t="s">
        <v>127</v>
      </c>
      <c r="Y45" s="37">
        <f>W44*5%</f>
        <v>0</v>
      </c>
      <c r="Z45" s="101"/>
      <c r="AA45" s="97"/>
      <c r="AB45" s="144"/>
      <c r="AC45" s="144"/>
    </row>
    <row r="46" spans="1:29" ht="68.45" customHeight="1" thickBot="1">
      <c r="A46" s="39"/>
      <c r="B46" s="178" t="s">
        <v>72</v>
      </c>
      <c r="C46" s="179"/>
      <c r="D46" s="33"/>
      <c r="E46" s="37">
        <f>$E$15*D46</f>
        <v>0</v>
      </c>
      <c r="F46" s="37"/>
      <c r="G46" s="37"/>
      <c r="H46" s="101"/>
      <c r="I46" s="105"/>
      <c r="J46" s="54">
        <v>0.06</v>
      </c>
      <c r="K46" s="37">
        <f>$E$15*J46</f>
        <v>0</v>
      </c>
      <c r="L46" s="53" t="s">
        <v>122</v>
      </c>
      <c r="M46" s="52"/>
      <c r="N46" s="111"/>
      <c r="O46" s="105"/>
      <c r="P46" s="33"/>
      <c r="Q46" s="37">
        <f>$E$15*P46</f>
        <v>0</v>
      </c>
      <c r="R46" s="50"/>
      <c r="S46" s="33"/>
      <c r="T46" s="101"/>
      <c r="U46" s="105"/>
      <c r="V46" s="33"/>
      <c r="W46" s="37">
        <f>$E$15*V46</f>
        <v>0</v>
      </c>
      <c r="X46" s="37"/>
      <c r="Y46" s="37"/>
      <c r="Z46" s="101"/>
      <c r="AA46" s="105"/>
      <c r="AB46" s="33">
        <f>D46+J46+S46+V46</f>
        <v>0.06</v>
      </c>
      <c r="AC46" s="49">
        <f>$E$15*AB46</f>
        <v>0</v>
      </c>
    </row>
    <row r="47" spans="1:29" ht="40.15" customHeight="1" outlineLevel="1" thickBot="1">
      <c r="A47" s="51" t="s">
        <v>126</v>
      </c>
      <c r="B47" s="180" t="s">
        <v>74</v>
      </c>
      <c r="C47" s="181"/>
      <c r="D47" s="33"/>
      <c r="E47" s="37">
        <f>$E$15*D47</f>
        <v>0</v>
      </c>
      <c r="F47" s="37"/>
      <c r="G47" s="37"/>
      <c r="H47" s="101"/>
      <c r="I47" s="105"/>
      <c r="J47" s="33"/>
      <c r="K47" s="37">
        <f>$E$15*J47</f>
        <v>0</v>
      </c>
      <c r="L47" s="37"/>
      <c r="M47" s="50"/>
      <c r="N47" s="111"/>
      <c r="O47" s="105"/>
      <c r="P47" s="33">
        <v>0.01</v>
      </c>
      <c r="Q47" s="37">
        <f>$E$15*P47</f>
        <v>0</v>
      </c>
      <c r="R47" s="40" t="s">
        <v>123</v>
      </c>
      <c r="S47" s="37"/>
      <c r="T47" s="101"/>
      <c r="U47" s="105"/>
      <c r="V47" s="33"/>
      <c r="W47" s="37">
        <f>$E$15*V47</f>
        <v>0</v>
      </c>
      <c r="X47" s="37"/>
      <c r="Y47" s="37"/>
      <c r="Z47" s="101"/>
      <c r="AA47" s="105"/>
      <c r="AB47" s="33">
        <f>D47+J47+P47+V47</f>
        <v>0.01</v>
      </c>
      <c r="AC47" s="49">
        <f>$E$15*AB47</f>
        <v>0</v>
      </c>
    </row>
    <row r="48" spans="1:29" ht="28.9" customHeight="1" thickBot="1">
      <c r="A48" s="39"/>
      <c r="B48" s="152" t="s">
        <v>78</v>
      </c>
      <c r="C48" s="153"/>
      <c r="D48" s="137"/>
      <c r="E48" s="129">
        <f>$E$15*D48</f>
        <v>0</v>
      </c>
      <c r="F48" s="129"/>
      <c r="G48" s="156"/>
      <c r="H48" s="133"/>
      <c r="I48" s="95"/>
      <c r="J48" s="129"/>
      <c r="K48" s="129">
        <f>$E$15*J48</f>
        <v>0</v>
      </c>
      <c r="L48" s="129"/>
      <c r="M48" s="129"/>
      <c r="N48" s="133"/>
      <c r="O48" s="95"/>
      <c r="P48" s="129"/>
      <c r="Q48" s="129">
        <f>$E$15*P48</f>
        <v>0</v>
      </c>
      <c r="R48" s="129"/>
      <c r="S48" s="129"/>
      <c r="T48" s="133"/>
      <c r="U48" s="95"/>
      <c r="V48" s="137">
        <v>0.2</v>
      </c>
      <c r="W48" s="129">
        <f>$E$15*V48</f>
        <v>0</v>
      </c>
      <c r="X48" s="47" t="s">
        <v>124</v>
      </c>
      <c r="Y48" s="37">
        <f>W48*95%</f>
        <v>0</v>
      </c>
      <c r="Z48" s="101"/>
      <c r="AA48" s="95"/>
      <c r="AB48" s="137">
        <f>D48+J48+S48+V48</f>
        <v>0.2</v>
      </c>
      <c r="AC48" s="160">
        <f>$E$15*AB48</f>
        <v>0</v>
      </c>
    </row>
    <row r="49" spans="1:29" ht="31.15" customHeight="1" thickBot="1">
      <c r="A49" s="39"/>
      <c r="B49" s="154"/>
      <c r="C49" s="155"/>
      <c r="D49" s="144"/>
      <c r="E49" s="130"/>
      <c r="F49" s="144"/>
      <c r="G49" s="182"/>
      <c r="H49" s="166"/>
      <c r="I49" s="97"/>
      <c r="J49" s="144"/>
      <c r="K49" s="144"/>
      <c r="L49" s="144"/>
      <c r="M49" s="144"/>
      <c r="N49" s="166"/>
      <c r="O49" s="97"/>
      <c r="P49" s="144"/>
      <c r="Q49" s="144"/>
      <c r="R49" s="144"/>
      <c r="S49" s="144"/>
      <c r="T49" s="166"/>
      <c r="U49" s="97"/>
      <c r="V49" s="144"/>
      <c r="W49" s="147"/>
      <c r="X49" s="40" t="s">
        <v>127</v>
      </c>
      <c r="Y49" s="37">
        <f>W48*5%</f>
        <v>0</v>
      </c>
      <c r="Z49" s="101"/>
      <c r="AA49" s="97"/>
      <c r="AB49" s="144"/>
      <c r="AC49" s="144"/>
    </row>
    <row r="50" spans="1:29" ht="29.45" customHeight="1" thickBot="1">
      <c r="A50" s="39"/>
      <c r="B50" s="152" t="s">
        <v>80</v>
      </c>
      <c r="C50" s="153"/>
      <c r="D50" s="150"/>
      <c r="E50" s="151">
        <f>$E$15*D50</f>
        <v>0</v>
      </c>
      <c r="F50" s="150"/>
      <c r="G50" s="156"/>
      <c r="H50" s="146"/>
      <c r="I50" s="108"/>
      <c r="J50" s="150"/>
      <c r="K50" s="151">
        <f>$E$15*J50</f>
        <v>0</v>
      </c>
      <c r="L50" s="150"/>
      <c r="M50" s="150"/>
      <c r="N50" s="146"/>
      <c r="O50" s="108"/>
      <c r="P50" s="150"/>
      <c r="Q50" s="151">
        <f>$E$15*P50</f>
        <v>0</v>
      </c>
      <c r="R50" s="150"/>
      <c r="S50" s="150"/>
      <c r="T50" s="146"/>
      <c r="U50" s="108"/>
      <c r="V50" s="140">
        <v>0.16</v>
      </c>
      <c r="W50" s="151">
        <f>$E$15*V50</f>
        <v>0</v>
      </c>
      <c r="X50" s="47" t="s">
        <v>124</v>
      </c>
      <c r="Y50" s="37">
        <f>W50*95%</f>
        <v>0</v>
      </c>
      <c r="Z50" s="101"/>
      <c r="AA50" s="108"/>
      <c r="AB50" s="140">
        <f>D50+K50+Q50+V50</f>
        <v>0.16</v>
      </c>
      <c r="AC50" s="171">
        <f>$E$15*AB50</f>
        <v>0</v>
      </c>
    </row>
    <row r="51" spans="1:29" ht="27.6" customHeight="1" thickBot="1">
      <c r="A51" s="39"/>
      <c r="B51" s="154"/>
      <c r="C51" s="155"/>
      <c r="D51" s="138"/>
      <c r="E51" s="147"/>
      <c r="F51" s="138"/>
      <c r="G51" s="157"/>
      <c r="H51" s="136"/>
      <c r="I51" s="100"/>
      <c r="J51" s="138"/>
      <c r="K51" s="138"/>
      <c r="L51" s="138"/>
      <c r="M51" s="138"/>
      <c r="N51" s="136"/>
      <c r="O51" s="100"/>
      <c r="P51" s="138"/>
      <c r="Q51" s="132"/>
      <c r="R51" s="138"/>
      <c r="S51" s="138"/>
      <c r="T51" s="136"/>
      <c r="U51" s="100"/>
      <c r="V51" s="170"/>
      <c r="W51" s="138"/>
      <c r="X51" s="40" t="s">
        <v>127</v>
      </c>
      <c r="Y51" s="37">
        <f>W50*5%</f>
        <v>0</v>
      </c>
      <c r="Z51" s="101"/>
      <c r="AA51" s="100"/>
      <c r="AB51" s="170"/>
      <c r="AC51" s="138"/>
    </row>
    <row r="52" spans="1:29" ht="22.5" customHeight="1">
      <c r="A52" s="39"/>
      <c r="B52" s="152" t="s">
        <v>86</v>
      </c>
      <c r="C52" s="153"/>
      <c r="D52" s="137"/>
      <c r="E52" s="129">
        <f>$E$15*D52</f>
        <v>0</v>
      </c>
      <c r="F52" s="129"/>
      <c r="G52" s="129"/>
      <c r="H52" s="133"/>
      <c r="I52" s="95"/>
      <c r="J52" s="129"/>
      <c r="K52" s="129">
        <f>$E$15*J52</f>
        <v>0</v>
      </c>
      <c r="L52" s="129"/>
      <c r="M52" s="129"/>
      <c r="N52" s="133"/>
      <c r="O52" s="95"/>
      <c r="P52" s="129"/>
      <c r="Q52" s="129">
        <f>$E$15*P52</f>
        <v>0</v>
      </c>
      <c r="R52" s="129"/>
      <c r="S52" s="129"/>
      <c r="T52" s="133"/>
      <c r="U52" s="95"/>
      <c r="V52" s="137">
        <v>0</v>
      </c>
      <c r="W52" s="129">
        <f>$E$15*V52</f>
        <v>0</v>
      </c>
      <c r="X52" s="150"/>
      <c r="Y52" s="129"/>
      <c r="Z52" s="133"/>
      <c r="AA52" s="95"/>
      <c r="AB52" s="191">
        <f>D52+J52+S52+V52</f>
        <v>0</v>
      </c>
      <c r="AC52" s="160">
        <f>$E$15*AB52</f>
        <v>0</v>
      </c>
    </row>
    <row r="53" spans="1:29" ht="21" customHeight="1" thickBot="1">
      <c r="A53" s="39"/>
      <c r="B53" s="167"/>
      <c r="C53" s="168"/>
      <c r="D53" s="158"/>
      <c r="E53" s="130"/>
      <c r="F53" s="158"/>
      <c r="G53" s="158"/>
      <c r="H53" s="159"/>
      <c r="I53" s="107"/>
      <c r="J53" s="158"/>
      <c r="K53" s="158"/>
      <c r="L53" s="158"/>
      <c r="M53" s="158"/>
      <c r="N53" s="159"/>
      <c r="O53" s="107"/>
      <c r="P53" s="158"/>
      <c r="Q53" s="158"/>
      <c r="R53" s="158"/>
      <c r="S53" s="158"/>
      <c r="T53" s="159"/>
      <c r="U53" s="107"/>
      <c r="V53" s="158"/>
      <c r="W53" s="162"/>
      <c r="X53" s="163"/>
      <c r="Y53" s="163"/>
      <c r="Z53" s="190"/>
      <c r="AA53" s="107"/>
      <c r="AB53" s="158"/>
      <c r="AC53" s="158"/>
    </row>
    <row r="54" spans="1:29" ht="27.6" customHeight="1" thickBot="1">
      <c r="A54" s="39"/>
      <c r="B54" s="148" t="s">
        <v>88</v>
      </c>
      <c r="C54" s="148"/>
      <c r="D54" s="137"/>
      <c r="E54" s="137">
        <f>$E$15*D54</f>
        <v>0</v>
      </c>
      <c r="F54" s="137"/>
      <c r="G54" s="137"/>
      <c r="H54" s="133"/>
      <c r="I54" s="95"/>
      <c r="J54" s="137"/>
      <c r="K54" s="137">
        <f>$E$15*J54</f>
        <v>0</v>
      </c>
      <c r="L54" s="137"/>
      <c r="M54" s="137"/>
      <c r="N54" s="133"/>
      <c r="O54" s="95"/>
      <c r="P54" s="137"/>
      <c r="Q54" s="137">
        <f>$E$15*P54</f>
        <v>0</v>
      </c>
      <c r="R54" s="137"/>
      <c r="S54" s="137"/>
      <c r="T54" s="133"/>
      <c r="U54" s="95"/>
      <c r="V54" s="137">
        <v>0.01</v>
      </c>
      <c r="W54" s="129">
        <f>$E$15*V54</f>
        <v>0</v>
      </c>
      <c r="X54" s="40" t="s">
        <v>124</v>
      </c>
      <c r="Y54" s="37">
        <f>W54*95%</f>
        <v>0</v>
      </c>
      <c r="Z54" s="101"/>
      <c r="AA54" s="95"/>
      <c r="AB54" s="137">
        <f>D54+J54+S54+V54</f>
        <v>0.01</v>
      </c>
      <c r="AC54" s="160">
        <f>$E$15*AB54</f>
        <v>0</v>
      </c>
    </row>
    <row r="55" spans="1:29" ht="30.6" customHeight="1" thickBot="1">
      <c r="A55" s="39"/>
      <c r="B55" s="149"/>
      <c r="C55" s="149"/>
      <c r="D55" s="138"/>
      <c r="E55" s="139"/>
      <c r="F55" s="138"/>
      <c r="G55" s="138"/>
      <c r="H55" s="136"/>
      <c r="I55" s="100"/>
      <c r="J55" s="138"/>
      <c r="K55" s="138"/>
      <c r="L55" s="138"/>
      <c r="M55" s="138"/>
      <c r="N55" s="136"/>
      <c r="O55" s="100"/>
      <c r="P55" s="138"/>
      <c r="Q55" s="138"/>
      <c r="R55" s="138"/>
      <c r="S55" s="138"/>
      <c r="T55" s="136"/>
      <c r="U55" s="100"/>
      <c r="V55" s="138"/>
      <c r="W55" s="138"/>
      <c r="X55" s="40" t="s">
        <v>127</v>
      </c>
      <c r="Y55" s="37">
        <f>W54*5%</f>
        <v>0</v>
      </c>
      <c r="Z55" s="101"/>
      <c r="AA55" s="100"/>
      <c r="AB55" s="138"/>
      <c r="AC55" s="138"/>
    </row>
    <row r="56" spans="1:29" ht="15.75" thickBot="1">
      <c r="A56" s="39"/>
      <c r="B56" s="38"/>
      <c r="C56" s="38"/>
      <c r="D56" s="33">
        <f>SUM(D25+D27+D31+D38+D46+D47+D48+D50+D52+D54)</f>
        <v>0.03</v>
      </c>
      <c r="E56" s="37">
        <f>SUM(E25:E54)-E44-E40-E37-E33</f>
        <v>0</v>
      </c>
      <c r="F56" s="36"/>
      <c r="G56" s="36"/>
      <c r="H56" s="36"/>
      <c r="I56" s="36"/>
      <c r="J56" s="31">
        <f>SUM(J25+J27+J31+J38+J46+J47+J48+J48+J50+J52+J54)</f>
        <v>0.27</v>
      </c>
      <c r="K56" s="37">
        <f>SUM(K25:K54)-K44-K40-K37-K33</f>
        <v>0</v>
      </c>
      <c r="L56" s="36"/>
      <c r="M56" s="29"/>
      <c r="N56" s="29"/>
      <c r="O56" s="29"/>
      <c r="P56" s="31">
        <f>SUM(P25+P27+P31+P38+P46+P47+P48+P50+P52+P54)</f>
        <v>0.1</v>
      </c>
      <c r="Q56" s="37">
        <f>SUM(Q25:Q54)-Q44-Q40-Q37-Q33</f>
        <v>0</v>
      </c>
      <c r="R56" s="29"/>
      <c r="S56" s="29"/>
      <c r="T56" s="36"/>
      <c r="U56" s="36"/>
      <c r="V56" s="31">
        <f>SUM(V25+V27+V31+V38+V46+V47+V48+V50+V52+V54)</f>
        <v>0.6</v>
      </c>
      <c r="W56" s="37">
        <f>SUM(W25:W54)-W44-W40-W37-W33</f>
        <v>0</v>
      </c>
      <c r="X56" s="32"/>
      <c r="Y56" s="32"/>
      <c r="Z56" s="32"/>
      <c r="AA56" s="32"/>
      <c r="AB56" s="35">
        <f>SUM(AB25+AB27+AB31+AB38+AB46+AB47+AB48+AB50+AB52+AB54)</f>
        <v>1</v>
      </c>
      <c r="AC56" s="34">
        <f>SUM(AC25:AC54)-AC44-AC40-AC37-AC33</f>
        <v>0</v>
      </c>
    </row>
    <row r="57" spans="1:29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X57" s="30"/>
      <c r="Y57" s="30"/>
      <c r="Z57" s="30"/>
      <c r="AA57" s="30"/>
      <c r="AB57" s="30"/>
      <c r="AC57" s="30"/>
    </row>
    <row r="58" spans="1:29" ht="15.75" customHeight="1"/>
    <row r="59" spans="1:29" ht="15.75" customHeight="1"/>
    <row r="60" spans="1:29" ht="15.75" customHeight="1"/>
    <row r="72" spans="3:4">
      <c r="C72" s="75"/>
      <c r="D72" s="75"/>
    </row>
    <row r="73" spans="3:4">
      <c r="C73" s="75"/>
      <c r="D73" s="75"/>
    </row>
    <row r="74" spans="3:4">
      <c r="C74" s="75"/>
      <c r="D74" s="75"/>
    </row>
    <row r="75" spans="3:4">
      <c r="C75" s="75"/>
      <c r="D75" s="75"/>
    </row>
    <row r="76" spans="3:4">
      <c r="C76" s="75"/>
      <c r="D76" s="75"/>
    </row>
  </sheetData>
  <sheetProtection algorithmName="SHA-512" hashValue="FU5XgrL38GK0hJs2+85XaPkC6mBww6grdvH8Xg2JOHYJUeQb9U2V4SxltR61SUlIH4FUn8qVdKtEUPgCnb+ygg==" saltValue="GfBuNJ8lHscud+rJ9/bTlw==" spinCount="100000" sheet="1" scenarios="1" formatCells="0" formatColumns="0" formatRows="0"/>
  <mergeCells count="270">
    <mergeCell ref="A13:B13"/>
    <mergeCell ref="B22:C22"/>
    <mergeCell ref="A1:AC1"/>
    <mergeCell ref="B3:AC3"/>
    <mergeCell ref="B4:AC4"/>
    <mergeCell ref="B5:AC5"/>
    <mergeCell ref="A9:B9"/>
    <mergeCell ref="A10:B10"/>
    <mergeCell ref="A11:B11"/>
    <mergeCell ref="A12:B12"/>
    <mergeCell ref="AB22:AC22"/>
    <mergeCell ref="B6:AC6"/>
    <mergeCell ref="A8:C8"/>
    <mergeCell ref="D22:I22"/>
    <mergeCell ref="J22:O22"/>
    <mergeCell ref="P22:U22"/>
    <mergeCell ref="V22:AA22"/>
    <mergeCell ref="B23:C23"/>
    <mergeCell ref="AB23:AC23"/>
    <mergeCell ref="B24:C24"/>
    <mergeCell ref="AB24:AC24"/>
    <mergeCell ref="B25:C26"/>
    <mergeCell ref="D25:D26"/>
    <mergeCell ref="E25:E26"/>
    <mergeCell ref="J25:J26"/>
    <mergeCell ref="K25:K26"/>
    <mergeCell ref="L25:L26"/>
    <mergeCell ref="M25:M26"/>
    <mergeCell ref="N25:N26"/>
    <mergeCell ref="D23:I23"/>
    <mergeCell ref="J23:O23"/>
    <mergeCell ref="P23:U23"/>
    <mergeCell ref="V23:AA23"/>
    <mergeCell ref="S25:S26"/>
    <mergeCell ref="T25:T26"/>
    <mergeCell ref="V25:V26"/>
    <mergeCell ref="W25:W26"/>
    <mergeCell ref="X25:X26"/>
    <mergeCell ref="Y25:Y26"/>
    <mergeCell ref="Z25:Z26"/>
    <mergeCell ref="AB25:AB26"/>
    <mergeCell ref="B27:C30"/>
    <mergeCell ref="D27:D30"/>
    <mergeCell ref="E27:E30"/>
    <mergeCell ref="F27:F30"/>
    <mergeCell ref="G27:G30"/>
    <mergeCell ref="H27:H30"/>
    <mergeCell ref="J27:J30"/>
    <mergeCell ref="K27:K30"/>
    <mergeCell ref="L27:L30"/>
    <mergeCell ref="AC25:AC26"/>
    <mergeCell ref="B31:C32"/>
    <mergeCell ref="D31:D32"/>
    <mergeCell ref="E31:E32"/>
    <mergeCell ref="J31:J32"/>
    <mergeCell ref="K31:K32"/>
    <mergeCell ref="L31:L32"/>
    <mergeCell ref="P25:P26"/>
    <mergeCell ref="Q25:Q26"/>
    <mergeCell ref="R25:R26"/>
    <mergeCell ref="Q31:Q32"/>
    <mergeCell ref="R31:R32"/>
    <mergeCell ref="M27:M30"/>
    <mergeCell ref="N27:N30"/>
    <mergeCell ref="P27:P30"/>
    <mergeCell ref="Q27:Q30"/>
    <mergeCell ref="R27:R30"/>
    <mergeCell ref="S27:S30"/>
    <mergeCell ref="T27:T30"/>
    <mergeCell ref="V27:V30"/>
    <mergeCell ref="W27:W30"/>
    <mergeCell ref="X27:X28"/>
    <mergeCell ref="Y27:Y28"/>
    <mergeCell ref="Z27:Z28"/>
    <mergeCell ref="AB27:AB30"/>
    <mergeCell ref="AC27:AC30"/>
    <mergeCell ref="X29:X30"/>
    <mergeCell ref="Y29:Y30"/>
    <mergeCell ref="Z29:Z30"/>
    <mergeCell ref="M31:M32"/>
    <mergeCell ref="N31:N32"/>
    <mergeCell ref="P31:P32"/>
    <mergeCell ref="S31:S32"/>
    <mergeCell ref="T31:T32"/>
    <mergeCell ref="V31:V32"/>
    <mergeCell ref="W31:W32"/>
    <mergeCell ref="T33:T36"/>
    <mergeCell ref="V33:V36"/>
    <mergeCell ref="W33:W36"/>
    <mergeCell ref="AB33:AB36"/>
    <mergeCell ref="AC33:AC36"/>
    <mergeCell ref="AB31:AB32"/>
    <mergeCell ref="AC31:AC32"/>
    <mergeCell ref="X35:X36"/>
    <mergeCell ref="Y35:Y36"/>
    <mergeCell ref="Z35:Z36"/>
    <mergeCell ref="X33:X34"/>
    <mergeCell ref="Y33:Y34"/>
    <mergeCell ref="Z33:Z34"/>
    <mergeCell ref="B37:C37"/>
    <mergeCell ref="B38:C39"/>
    <mergeCell ref="D38:D39"/>
    <mergeCell ref="E38:E39"/>
    <mergeCell ref="F38:F39"/>
    <mergeCell ref="G38:G39"/>
    <mergeCell ref="Q33:Q36"/>
    <mergeCell ref="R33:R36"/>
    <mergeCell ref="S33:S36"/>
    <mergeCell ref="B33:C36"/>
    <mergeCell ref="D33:D36"/>
    <mergeCell ref="E33:E36"/>
    <mergeCell ref="F33:F34"/>
    <mergeCell ref="F35:F36"/>
    <mergeCell ref="J33:J36"/>
    <mergeCell ref="K33:K36"/>
    <mergeCell ref="L33:L36"/>
    <mergeCell ref="M33:M36"/>
    <mergeCell ref="N33:N36"/>
    <mergeCell ref="P33:P36"/>
    <mergeCell ref="W38:W39"/>
    <mergeCell ref="Q38:Q39"/>
    <mergeCell ref="R38:R39"/>
    <mergeCell ref="S38:S39"/>
    <mergeCell ref="T38:T39"/>
    <mergeCell ref="V38:V39"/>
    <mergeCell ref="AB38:AB39"/>
    <mergeCell ref="B40:C43"/>
    <mergeCell ref="D40:D43"/>
    <mergeCell ref="E40:E43"/>
    <mergeCell ref="F40:F43"/>
    <mergeCell ref="G40:G43"/>
    <mergeCell ref="H40:H43"/>
    <mergeCell ref="P38:P39"/>
    <mergeCell ref="H38:H39"/>
    <mergeCell ref="J38:J39"/>
    <mergeCell ref="K38:K39"/>
    <mergeCell ref="L38:L39"/>
    <mergeCell ref="M38:M39"/>
    <mergeCell ref="N38:N39"/>
    <mergeCell ref="X42:X43"/>
    <mergeCell ref="Y42:Y43"/>
    <mergeCell ref="AC38:AC39"/>
    <mergeCell ref="AB40:AB43"/>
    <mergeCell ref="AC40:AC43"/>
    <mergeCell ref="A44:A45"/>
    <mergeCell ref="B44:C45"/>
    <mergeCell ref="D44:D45"/>
    <mergeCell ref="E44:E45"/>
    <mergeCell ref="F44:F45"/>
    <mergeCell ref="G44:G45"/>
    <mergeCell ref="X40:X41"/>
    <mergeCell ref="R40:R43"/>
    <mergeCell ref="S40:S43"/>
    <mergeCell ref="T40:T43"/>
    <mergeCell ref="V40:V43"/>
    <mergeCell ref="W40:W43"/>
    <mergeCell ref="Y40:Y41"/>
    <mergeCell ref="Z40:Z41"/>
    <mergeCell ref="J40:J43"/>
    <mergeCell ref="K40:K43"/>
    <mergeCell ref="L40:L43"/>
    <mergeCell ref="M40:M43"/>
    <mergeCell ref="N40:N43"/>
    <mergeCell ref="P40:P43"/>
    <mergeCell ref="H44:H45"/>
    <mergeCell ref="B50:C51"/>
    <mergeCell ref="D50:D51"/>
    <mergeCell ref="E50:E51"/>
    <mergeCell ref="F50:F51"/>
    <mergeCell ref="G50:G51"/>
    <mergeCell ref="AC44:AC45"/>
    <mergeCell ref="B46:C46"/>
    <mergeCell ref="B47:C47"/>
    <mergeCell ref="P44:P45"/>
    <mergeCell ref="Q44:Q45"/>
    <mergeCell ref="R44:R45"/>
    <mergeCell ref="S44:S45"/>
    <mergeCell ref="T44:T45"/>
    <mergeCell ref="V44:V45"/>
    <mergeCell ref="E48:E49"/>
    <mergeCell ref="F48:F49"/>
    <mergeCell ref="G48:G49"/>
    <mergeCell ref="H48:H49"/>
    <mergeCell ref="W44:W45"/>
    <mergeCell ref="B48:C49"/>
    <mergeCell ref="D48:D49"/>
    <mergeCell ref="AC50:AC51"/>
    <mergeCell ref="AC48:AC49"/>
    <mergeCell ref="AB44:AB45"/>
    <mergeCell ref="D52:D53"/>
    <mergeCell ref="E52:E53"/>
    <mergeCell ref="F52:F53"/>
    <mergeCell ref="G52:G53"/>
    <mergeCell ref="H52:H53"/>
    <mergeCell ref="J52:J53"/>
    <mergeCell ref="V48:V49"/>
    <mergeCell ref="W48:W49"/>
    <mergeCell ref="J48:J49"/>
    <mergeCell ref="K48:K49"/>
    <mergeCell ref="L48:L49"/>
    <mergeCell ref="M48:M49"/>
    <mergeCell ref="N48:N49"/>
    <mergeCell ref="P48:P49"/>
    <mergeCell ref="H50:H51"/>
    <mergeCell ref="J50:J51"/>
    <mergeCell ref="Q48:Q49"/>
    <mergeCell ref="R48:R49"/>
    <mergeCell ref="AC52:AC53"/>
    <mergeCell ref="W52:W53"/>
    <mergeCell ref="X52:X53"/>
    <mergeCell ref="Y52:Y53"/>
    <mergeCell ref="K52:K53"/>
    <mergeCell ref="S50:S51"/>
    <mergeCell ref="T50:T51"/>
    <mergeCell ref="K50:K51"/>
    <mergeCell ref="L50:L51"/>
    <mergeCell ref="M50:M51"/>
    <mergeCell ref="N50:N51"/>
    <mergeCell ref="P50:P51"/>
    <mergeCell ref="Q50:Q51"/>
    <mergeCell ref="R50:R51"/>
    <mergeCell ref="R52:R53"/>
    <mergeCell ref="AC54:AC55"/>
    <mergeCell ref="AB52:AB53"/>
    <mergeCell ref="R54:R55"/>
    <mergeCell ref="S54:S55"/>
    <mergeCell ref="T54:T55"/>
    <mergeCell ref="Z52:Z53"/>
    <mergeCell ref="B52:C53"/>
    <mergeCell ref="AB54:AB55"/>
    <mergeCell ref="V54:V55"/>
    <mergeCell ref="P54:P55"/>
    <mergeCell ref="W54:W55"/>
    <mergeCell ref="J54:J55"/>
    <mergeCell ref="K54:K55"/>
    <mergeCell ref="L54:L55"/>
    <mergeCell ref="M54:M55"/>
    <mergeCell ref="N54:N55"/>
    <mergeCell ref="S52:S53"/>
    <mergeCell ref="T52:T53"/>
    <mergeCell ref="V52:V53"/>
    <mergeCell ref="L52:L53"/>
    <mergeCell ref="M52:M53"/>
    <mergeCell ref="N52:N53"/>
    <mergeCell ref="P52:P53"/>
    <mergeCell ref="Q52:Q53"/>
    <mergeCell ref="B54:C55"/>
    <mergeCell ref="D54:D55"/>
    <mergeCell ref="E54:E55"/>
    <mergeCell ref="F54:F55"/>
    <mergeCell ref="G54:G55"/>
    <mergeCell ref="W50:W51"/>
    <mergeCell ref="AB50:AB51"/>
    <mergeCell ref="G33:G34"/>
    <mergeCell ref="H33:H34"/>
    <mergeCell ref="G35:G36"/>
    <mergeCell ref="H35:H36"/>
    <mergeCell ref="Q54:Q55"/>
    <mergeCell ref="V50:V51"/>
    <mergeCell ref="M44:M45"/>
    <mergeCell ref="N44:N45"/>
    <mergeCell ref="AB48:AB49"/>
    <mergeCell ref="J44:J45"/>
    <mergeCell ref="K44:K45"/>
    <mergeCell ref="L44:L45"/>
    <mergeCell ref="Z42:Z43"/>
    <mergeCell ref="Q40:Q43"/>
    <mergeCell ref="H54:H55"/>
    <mergeCell ref="S48:S49"/>
    <mergeCell ref="T48:T49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99F-804C-46DD-8D94-2D3C431459E2}">
  <sheetPr>
    <tabColor rgb="FFFF0000"/>
    <pageSetUpPr fitToPage="1"/>
  </sheetPr>
  <dimension ref="A1:AC90"/>
  <sheetViews>
    <sheetView zoomScale="70" zoomScaleNormal="70" workbookViewId="0">
      <selection activeCell="J18" sqref="J18"/>
    </sheetView>
  </sheetViews>
  <sheetFormatPr defaultColWidth="9.140625" defaultRowHeight="12.75" outlineLevelRow="1" outlineLevelCol="1"/>
  <cols>
    <col min="1" max="1" width="30" style="28" customWidth="1"/>
    <col min="2" max="2" width="21.7109375" style="28" customWidth="1"/>
    <col min="3" max="3" width="25.42578125" style="28" customWidth="1"/>
    <col min="4" max="4" width="19.5703125" style="28" customWidth="1"/>
    <col min="5" max="5" width="17" style="28" customWidth="1"/>
    <col min="6" max="6" width="12.140625" style="28" customWidth="1" outlineLevel="1"/>
    <col min="7" max="7" width="9.85546875" style="28" customWidth="1" outlineLevel="1"/>
    <col min="8" max="8" width="15.140625" style="28" customWidth="1" outlineLevel="1"/>
    <col min="9" max="9" width="17.140625" style="28" customWidth="1"/>
    <col min="10" max="10" width="9.28515625" style="28" customWidth="1"/>
    <col min="11" max="11" width="11.140625" style="28" customWidth="1"/>
    <col min="12" max="12" width="13.5703125" style="28" customWidth="1" outlineLevel="1"/>
    <col min="13" max="13" width="10.7109375" style="28" customWidth="1" outlineLevel="1"/>
    <col min="14" max="14" width="12.5703125" style="28" customWidth="1" outlineLevel="1"/>
    <col min="15" max="15" width="18.7109375" style="28" customWidth="1"/>
    <col min="16" max="16" width="14.140625" style="28" customWidth="1"/>
    <col min="17" max="17" width="10.85546875" style="28" customWidth="1"/>
    <col min="18" max="18" width="10.5703125" style="28" customWidth="1" outlineLevel="1"/>
    <col min="19" max="19" width="11.85546875" style="28" customWidth="1" outlineLevel="1"/>
    <col min="20" max="20" width="14.85546875" style="28" customWidth="1" outlineLevel="1"/>
    <col min="21" max="21" width="18.7109375" style="28" customWidth="1"/>
    <col min="22" max="22" width="10.28515625" style="28" customWidth="1"/>
    <col min="23" max="23" width="11.42578125" style="29" customWidth="1"/>
    <col min="24" max="24" width="14.7109375" style="28" customWidth="1" outlineLevel="1"/>
    <col min="25" max="25" width="11.140625" style="28" customWidth="1" outlineLevel="1"/>
    <col min="26" max="26" width="12.28515625" style="28" customWidth="1" outlineLevel="1"/>
    <col min="27" max="27" width="18.28515625" style="28" customWidth="1"/>
    <col min="28" max="28" width="10.85546875" style="28" customWidth="1"/>
    <col min="29" max="29" width="11.7109375" style="28" customWidth="1"/>
    <col min="30" max="30" width="9.28515625" style="28" customWidth="1"/>
    <col min="31" max="36" width="9.140625" style="28"/>
    <col min="37" max="37" width="16.7109375" style="28" customWidth="1"/>
    <col min="38" max="16384" width="9.140625" style="28"/>
  </cols>
  <sheetData>
    <row r="1" spans="1:29" ht="72" customHeight="1">
      <c r="A1" s="226" t="s">
        <v>93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</row>
    <row r="2" spans="1:29" ht="15">
      <c r="A2"/>
      <c r="B2"/>
      <c r="C2"/>
      <c r="D2"/>
      <c r="E2"/>
      <c r="F2"/>
      <c r="G2"/>
      <c r="H2"/>
      <c r="I2"/>
      <c r="J2"/>
      <c r="K2"/>
      <c r="L2"/>
      <c r="M2"/>
      <c r="O2"/>
      <c r="U2"/>
      <c r="AA2"/>
    </row>
    <row r="3" spans="1:29" ht="36.75" customHeight="1">
      <c r="A3" s="89" t="s">
        <v>94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</row>
    <row r="4" spans="1:29" ht="21">
      <c r="A4" s="72" t="s">
        <v>20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</row>
    <row r="5" spans="1:29" ht="30">
      <c r="A5" s="89" t="s">
        <v>95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</row>
    <row r="6" spans="1:29" ht="21">
      <c r="A6" s="72" t="s">
        <v>96</v>
      </c>
      <c r="B6" s="252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4"/>
      <c r="AA6" s="254"/>
      <c r="AB6" s="254"/>
      <c r="AC6" s="255"/>
    </row>
    <row r="7" spans="1:29" ht="13.5" thickBo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Y7" s="61"/>
      <c r="Z7" s="61"/>
      <c r="AA7" s="61"/>
      <c r="AB7" s="60"/>
      <c r="AC7" s="59"/>
    </row>
    <row r="8" spans="1:29" ht="30.6" customHeight="1" thickBot="1">
      <c r="A8" s="315" t="s">
        <v>132</v>
      </c>
      <c r="B8" s="316"/>
      <c r="C8" s="276"/>
      <c r="D8" s="62"/>
      <c r="E8" s="62"/>
      <c r="F8" s="62"/>
      <c r="G8" s="39"/>
      <c r="H8" s="39"/>
      <c r="I8" s="39"/>
      <c r="J8" s="39"/>
      <c r="K8" s="39"/>
      <c r="L8" s="39"/>
      <c r="M8" s="39"/>
      <c r="N8" s="39"/>
      <c r="O8" s="39"/>
      <c r="Y8" s="61"/>
      <c r="Z8" s="61"/>
      <c r="AA8" s="61"/>
      <c r="AB8" s="60"/>
      <c r="AC8" s="59"/>
    </row>
    <row r="9" spans="1:29" ht="25.9" customHeight="1" thickBot="1">
      <c r="A9" s="319" t="s">
        <v>133</v>
      </c>
      <c r="B9" s="320"/>
      <c r="C9" s="91"/>
      <c r="D9" s="62"/>
      <c r="E9" s="62"/>
      <c r="F9" s="62"/>
      <c r="G9" s="39"/>
      <c r="H9" s="39"/>
      <c r="I9" s="39"/>
      <c r="J9" s="39"/>
      <c r="K9" s="39"/>
      <c r="L9" s="39"/>
      <c r="M9" s="39"/>
      <c r="N9" s="39"/>
      <c r="O9" s="39"/>
      <c r="Y9" s="61"/>
      <c r="Z9" s="61"/>
      <c r="AA9" s="61"/>
      <c r="AB9" s="60"/>
      <c r="AC9" s="59"/>
    </row>
    <row r="10" spans="1:29" ht="15.75" thickBot="1">
      <c r="A10" s="322"/>
      <c r="B10" s="323"/>
      <c r="C10" s="88"/>
      <c r="D10" s="62"/>
      <c r="E10" s="62"/>
      <c r="F10" s="62"/>
      <c r="G10" s="39"/>
      <c r="H10" s="39"/>
      <c r="I10" s="39"/>
      <c r="J10" s="39"/>
      <c r="K10" s="39"/>
      <c r="L10" s="39"/>
      <c r="M10" s="39"/>
      <c r="N10" s="39"/>
      <c r="O10" s="39"/>
      <c r="Y10" s="61"/>
      <c r="Z10" s="61"/>
      <c r="AA10" s="61"/>
      <c r="AB10" s="60"/>
      <c r="AC10" s="59"/>
    </row>
    <row r="11" spans="1:29" ht="28.9" customHeight="1" thickBot="1">
      <c r="A11" s="241" t="s">
        <v>134</v>
      </c>
      <c r="B11" s="318"/>
      <c r="C11" s="71" t="s">
        <v>100</v>
      </c>
      <c r="D11" s="71" t="s">
        <v>101</v>
      </c>
      <c r="E11" s="71" t="s">
        <v>102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"/>
      <c r="Q11" s="1"/>
      <c r="Y11" s="61"/>
      <c r="Z11" s="61"/>
      <c r="AA11" s="61"/>
      <c r="AB11" s="60"/>
      <c r="AC11" s="59"/>
    </row>
    <row r="12" spans="1:29" ht="18" customHeight="1" thickBot="1">
      <c r="A12" s="241" t="s">
        <v>135</v>
      </c>
      <c r="B12" s="318"/>
      <c r="C12" s="70">
        <v>0.02</v>
      </c>
      <c r="D12" s="86">
        <f>IF(C9&gt;1000000,1000000,C9)</f>
        <v>0</v>
      </c>
      <c r="E12" s="84">
        <f>D12*C12</f>
        <v>0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"/>
      <c r="Q12" s="1"/>
      <c r="Y12" s="61"/>
      <c r="Z12" s="61"/>
      <c r="AA12" s="61"/>
      <c r="AB12" s="60"/>
      <c r="AC12" s="59"/>
    </row>
    <row r="13" spans="1:29" ht="20.25" customHeight="1" thickBot="1">
      <c r="A13" s="241" t="s">
        <v>136</v>
      </c>
      <c r="B13" s="318"/>
      <c r="C13" s="70">
        <v>0.02</v>
      </c>
      <c r="D13" s="86">
        <f>IF(C9&gt;5538000,4538000,MAX(0,C9-1000000,0))</f>
        <v>0</v>
      </c>
      <c r="E13" s="87">
        <f>D13*C13</f>
        <v>0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1"/>
      <c r="Q13" s="1"/>
      <c r="Y13" s="61"/>
      <c r="Z13" s="61"/>
      <c r="AA13" s="61"/>
      <c r="AB13" s="60"/>
      <c r="AC13" s="59"/>
    </row>
    <row r="14" spans="1:29" ht="21.75" customHeight="1" thickBot="1">
      <c r="A14" s="241" t="s">
        <v>137</v>
      </c>
      <c r="B14" s="318"/>
      <c r="C14" s="70">
        <v>1.7999999999999999E-2</v>
      </c>
      <c r="D14" s="86">
        <f>IF(C9&gt;10000000,10000000-5538000,MAX(0,C9-5538000,0))</f>
        <v>0</v>
      </c>
      <c r="E14" s="87">
        <f>D14*C14</f>
        <v>0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1"/>
      <c r="Q14" s="1"/>
      <c r="Y14" s="61"/>
      <c r="Z14" s="61"/>
      <c r="AA14" s="61"/>
      <c r="AB14" s="60"/>
      <c r="AC14" s="59"/>
    </row>
    <row r="15" spans="1:29" ht="21" customHeight="1" thickBot="1">
      <c r="A15" s="241" t="s">
        <v>138</v>
      </c>
      <c r="B15" s="318"/>
      <c r="C15" s="70">
        <v>1.6E-2</v>
      </c>
      <c r="D15" s="86">
        <f>IF(C9&gt;25000000,15000000,MAX(0,C9-10000000,0))</f>
        <v>0</v>
      </c>
      <c r="E15" s="87">
        <f>D15*C15</f>
        <v>0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1"/>
      <c r="Q15" s="1"/>
      <c r="Y15" s="61"/>
      <c r="Z15" s="61"/>
      <c r="AA15" s="61"/>
      <c r="AB15" s="60"/>
      <c r="AC15" s="59"/>
    </row>
    <row r="16" spans="1:29" ht="23.25" customHeight="1" thickBot="1">
      <c r="A16" s="241" t="s">
        <v>139</v>
      </c>
      <c r="B16" s="318"/>
      <c r="C16" s="70">
        <v>1.2E-2</v>
      </c>
      <c r="D16" s="86">
        <f>IF(C9&gt;25000000,C9-25000000,0)</f>
        <v>0</v>
      </c>
      <c r="E16" s="87">
        <f>D16*C16</f>
        <v>0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1"/>
      <c r="Q16" s="1"/>
      <c r="Y16" s="61"/>
      <c r="Z16" s="61"/>
      <c r="AA16" s="61"/>
      <c r="AB16" s="60"/>
      <c r="AC16" s="59"/>
    </row>
    <row r="17" spans="1:29" ht="15.75" thickBot="1">
      <c r="A17" s="62"/>
      <c r="B17" s="62"/>
      <c r="C17" s="68" t="s">
        <v>105</v>
      </c>
      <c r="D17" s="86">
        <f>SUM(D12:D16)</f>
        <v>0</v>
      </c>
      <c r="E17" s="84">
        <f>SUM(E12:E16)</f>
        <v>0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1"/>
      <c r="Q17" s="1"/>
      <c r="Y17" s="61"/>
      <c r="Z17" s="61"/>
      <c r="AA17" s="61"/>
      <c r="AB17" s="60"/>
      <c r="AC17" s="59"/>
    </row>
    <row r="18" spans="1:29" ht="18" customHeight="1" thickBot="1">
      <c r="A18" s="62"/>
      <c r="B18" s="62"/>
      <c r="C18" s="62"/>
      <c r="D18" s="67" t="s">
        <v>106</v>
      </c>
      <c r="E18" s="122">
        <f>E17*0.8</f>
        <v>0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1"/>
      <c r="Q18" s="1"/>
      <c r="Y18" s="61"/>
      <c r="Z18" s="61"/>
      <c r="AA18" s="61"/>
      <c r="AB18" s="60"/>
      <c r="AC18" s="59"/>
    </row>
    <row r="19" spans="1:29" ht="15.75" hidden="1" customHeight="1" thickBot="1">
      <c r="A19" s="62"/>
      <c r="B19" s="62"/>
      <c r="C19" s="62"/>
      <c r="D19" s="66" t="s">
        <v>14</v>
      </c>
      <c r="E19" s="65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1"/>
      <c r="Q19" s="1"/>
      <c r="Y19" s="61"/>
      <c r="Z19" s="61"/>
      <c r="AA19" s="61"/>
      <c r="AB19" s="60"/>
      <c r="AC19" s="59"/>
    </row>
    <row r="20" spans="1:29" ht="15.75" hidden="1" customHeight="1" thickBot="1">
      <c r="A20" s="62"/>
      <c r="B20" s="62"/>
      <c r="C20" s="62"/>
      <c r="D20" s="66" t="s">
        <v>15</v>
      </c>
      <c r="E20" s="6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1"/>
      <c r="Q20" s="1"/>
      <c r="Y20" s="61"/>
      <c r="Z20" s="61"/>
      <c r="AA20" s="61"/>
      <c r="AB20" s="60"/>
      <c r="AC20" s="59"/>
    </row>
    <row r="21" spans="1:29" ht="24.75" customHeight="1" thickBot="1">
      <c r="A21" s="62"/>
      <c r="B21" s="62"/>
      <c r="C21" s="62"/>
      <c r="D21" s="85" t="s">
        <v>107</v>
      </c>
      <c r="E21" s="84">
        <f>0.2*E17</f>
        <v>0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1"/>
      <c r="Q21" s="1"/>
      <c r="Y21" s="61"/>
      <c r="Z21" s="61"/>
      <c r="AA21" s="61"/>
      <c r="AB21" s="60"/>
      <c r="AC21" s="59"/>
    </row>
    <row r="22" spans="1:29" ht="15">
      <c r="A22" s="62"/>
      <c r="B22" s="62"/>
      <c r="C22" s="62"/>
      <c r="D22" s="62"/>
      <c r="E22" s="62"/>
      <c r="F22" s="62"/>
      <c r="G22" s="39"/>
      <c r="H22" s="39"/>
      <c r="I22" s="39"/>
      <c r="J22" s="39"/>
      <c r="K22" s="39"/>
      <c r="L22" s="39"/>
      <c r="M22" s="39"/>
      <c r="N22" s="39"/>
      <c r="O22" s="39"/>
      <c r="Y22" s="61"/>
      <c r="Z22" s="61"/>
      <c r="AA22" s="61"/>
      <c r="AB22" s="60"/>
      <c r="AC22" s="59"/>
    </row>
    <row r="23" spans="1:29" ht="12.75" customHeight="1" thickBot="1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61"/>
      <c r="W23" s="36"/>
      <c r="X23" s="61"/>
      <c r="Y23" s="61"/>
      <c r="Z23" s="61"/>
      <c r="AA23" s="61"/>
      <c r="AB23" s="60"/>
      <c r="AC23" s="59"/>
    </row>
    <row r="24" spans="1:29" ht="15.75" thickBot="1">
      <c r="A24" s="39"/>
      <c r="B24" s="39"/>
      <c r="C24" s="39"/>
      <c r="D24" s="39"/>
      <c r="E24" s="39"/>
      <c r="F24" s="39"/>
      <c r="G24" s="39"/>
      <c r="H24" s="39"/>
      <c r="I24" s="39"/>
      <c r="J24" s="236" t="s">
        <v>140</v>
      </c>
      <c r="K24" s="321"/>
      <c r="L24" s="321"/>
      <c r="M24" s="321"/>
      <c r="N24" s="251"/>
      <c r="O24" s="2"/>
      <c r="P24" s="38"/>
      <c r="Q24" s="18"/>
      <c r="R24" s="18"/>
      <c r="S24" s="18"/>
      <c r="T24" s="18"/>
      <c r="U24" s="18"/>
      <c r="V24" s="61"/>
      <c r="W24" s="36"/>
      <c r="X24" s="61"/>
      <c r="Y24" s="61"/>
      <c r="Z24" s="61"/>
      <c r="AA24" s="61"/>
      <c r="AB24" s="60"/>
      <c r="AC24" s="59"/>
    </row>
    <row r="25" spans="1:29" ht="15" customHeight="1" thickBot="1">
      <c r="A25" s="39"/>
      <c r="B25" s="264" t="s">
        <v>108</v>
      </c>
      <c r="C25" s="265"/>
      <c r="D25" s="236" t="s">
        <v>109</v>
      </c>
      <c r="E25" s="237"/>
      <c r="F25" s="216"/>
      <c r="G25" s="216"/>
      <c r="H25" s="216"/>
      <c r="I25" s="251"/>
      <c r="J25" s="210" t="s">
        <v>110</v>
      </c>
      <c r="K25" s="211"/>
      <c r="L25" s="211"/>
      <c r="M25" s="211"/>
      <c r="N25" s="211"/>
      <c r="O25" s="251"/>
      <c r="P25" s="210" t="s">
        <v>111</v>
      </c>
      <c r="Q25" s="211"/>
      <c r="R25" s="211"/>
      <c r="S25" s="211"/>
      <c r="T25" s="211"/>
      <c r="U25" s="251"/>
      <c r="V25" s="256" t="s">
        <v>112</v>
      </c>
      <c r="W25" s="213"/>
      <c r="X25" s="205"/>
      <c r="Y25" s="205"/>
      <c r="Z25" s="205"/>
      <c r="AA25" s="257"/>
      <c r="AB25" s="266" t="s">
        <v>113</v>
      </c>
      <c r="AC25" s="266"/>
    </row>
    <row r="26" spans="1:29" ht="25.15" customHeight="1" thickBot="1">
      <c r="A26" s="39"/>
      <c r="B26" s="224" t="s">
        <v>141</v>
      </c>
      <c r="C26" s="225"/>
      <c r="D26" s="233">
        <f>SUM(D28+D30+D34+D41)</f>
        <v>0.03</v>
      </c>
      <c r="E26" s="234"/>
      <c r="F26" s="219"/>
      <c r="G26" s="219"/>
      <c r="H26" s="219"/>
      <c r="I26" s="272"/>
      <c r="J26" s="218">
        <f>SUM(J30+J34+J41+J51+J52+J53+J54+J56)</f>
        <v>0.32</v>
      </c>
      <c r="K26" s="219"/>
      <c r="L26" s="219"/>
      <c r="M26" s="219"/>
      <c r="N26" s="219"/>
      <c r="O26" s="251"/>
      <c r="P26" s="218">
        <f>SUM(P30+P34+P41+P58)</f>
        <v>0.2</v>
      </c>
      <c r="Q26" s="219"/>
      <c r="R26" s="219"/>
      <c r="S26" s="219"/>
      <c r="T26" s="219"/>
      <c r="U26" s="272"/>
      <c r="V26" s="258">
        <f>(V30+V34+V41+V59+V61+V63+V65+V66)</f>
        <v>0.45000000000000007</v>
      </c>
      <c r="W26" s="259"/>
      <c r="X26" s="260"/>
      <c r="Y26" s="260"/>
      <c r="Z26" s="260"/>
      <c r="AA26" s="317"/>
      <c r="AB26" s="231">
        <f>SUM(D26+J26+P26+V26)</f>
        <v>1</v>
      </c>
      <c r="AC26" s="232"/>
    </row>
    <row r="27" spans="1:29" ht="30" customHeight="1" thickBot="1">
      <c r="A27" s="39"/>
      <c r="B27" s="204"/>
      <c r="C27" s="205"/>
      <c r="D27" s="58" t="s">
        <v>114</v>
      </c>
      <c r="E27" s="58" t="s">
        <v>115</v>
      </c>
      <c r="F27" s="57" t="s">
        <v>116</v>
      </c>
      <c r="G27" s="57" t="s">
        <v>117</v>
      </c>
      <c r="H27" s="92" t="s">
        <v>118</v>
      </c>
      <c r="I27" s="93" t="s">
        <v>119</v>
      </c>
      <c r="J27" s="58" t="s">
        <v>114</v>
      </c>
      <c r="K27" s="58" t="s">
        <v>115</v>
      </c>
      <c r="L27" s="57" t="s">
        <v>116</v>
      </c>
      <c r="M27" s="57" t="s">
        <v>117</v>
      </c>
      <c r="N27" s="92" t="s">
        <v>118</v>
      </c>
      <c r="O27" s="93" t="s">
        <v>119</v>
      </c>
      <c r="P27" s="58" t="s">
        <v>114</v>
      </c>
      <c r="Q27" s="58" t="s">
        <v>115</v>
      </c>
      <c r="R27" s="57" t="s">
        <v>116</v>
      </c>
      <c r="S27" s="57" t="s">
        <v>117</v>
      </c>
      <c r="T27" s="92" t="s">
        <v>118</v>
      </c>
      <c r="U27" s="93" t="s">
        <v>119</v>
      </c>
      <c r="V27" s="58" t="s">
        <v>114</v>
      </c>
      <c r="W27" s="53" t="s">
        <v>115</v>
      </c>
      <c r="X27" s="57" t="s">
        <v>116</v>
      </c>
      <c r="Y27" s="57" t="s">
        <v>117</v>
      </c>
      <c r="Z27" s="92" t="s">
        <v>118</v>
      </c>
      <c r="AA27" s="93" t="s">
        <v>119</v>
      </c>
      <c r="AB27" s="206"/>
      <c r="AC27" s="207"/>
    </row>
    <row r="28" spans="1:29" ht="27" customHeight="1" thickBot="1">
      <c r="A28" s="39"/>
      <c r="B28" s="208" t="s">
        <v>38</v>
      </c>
      <c r="C28" s="209"/>
      <c r="D28" s="202">
        <v>5.0000000000000001E-3</v>
      </c>
      <c r="E28" s="201">
        <f>$E$18*D28</f>
        <v>0</v>
      </c>
      <c r="F28" s="53" t="s">
        <v>120</v>
      </c>
      <c r="G28" s="53">
        <f>E28*75%</f>
        <v>0</v>
      </c>
      <c r="H28" s="94"/>
      <c r="I28" s="95"/>
      <c r="J28" s="137"/>
      <c r="K28" s="129">
        <v>0</v>
      </c>
      <c r="L28" s="129"/>
      <c r="M28" s="150"/>
      <c r="N28" s="146"/>
      <c r="O28" s="95"/>
      <c r="P28" s="137"/>
      <c r="Q28" s="129">
        <v>0</v>
      </c>
      <c r="R28" s="150"/>
      <c r="S28" s="150"/>
      <c r="T28" s="146"/>
      <c r="U28" s="95"/>
      <c r="V28" s="150"/>
      <c r="W28" s="129">
        <v>0</v>
      </c>
      <c r="X28" s="150"/>
      <c r="Y28" s="150"/>
      <c r="Z28" s="146"/>
      <c r="AA28" s="95"/>
      <c r="AB28" s="137">
        <f>D28+J28+S28+V28</f>
        <v>5.0000000000000001E-3</v>
      </c>
      <c r="AC28" s="160">
        <f>$E$18*AB28</f>
        <v>0</v>
      </c>
    </row>
    <row r="29" spans="1:29" ht="22.5" customHeight="1" thickBot="1">
      <c r="A29" s="39"/>
      <c r="B29" s="154"/>
      <c r="C29" s="200"/>
      <c r="D29" s="188"/>
      <c r="E29" s="188"/>
      <c r="F29" s="40" t="s">
        <v>121</v>
      </c>
      <c r="G29" s="56">
        <f>E28*25%</f>
        <v>0</v>
      </c>
      <c r="H29" s="96"/>
      <c r="I29" s="97"/>
      <c r="J29" s="144"/>
      <c r="K29" s="147"/>
      <c r="L29" s="144"/>
      <c r="M29" s="144"/>
      <c r="N29" s="166"/>
      <c r="O29" s="97"/>
      <c r="P29" s="144"/>
      <c r="Q29" s="147"/>
      <c r="R29" s="144"/>
      <c r="S29" s="144"/>
      <c r="T29" s="166"/>
      <c r="U29" s="97"/>
      <c r="V29" s="144"/>
      <c r="W29" s="147"/>
      <c r="X29" s="144"/>
      <c r="Y29" s="144"/>
      <c r="Z29" s="166"/>
      <c r="AA29" s="97"/>
      <c r="AB29" s="144"/>
      <c r="AC29" s="144"/>
    </row>
    <row r="30" spans="1:29" ht="30.6" customHeight="1" thickBot="1">
      <c r="A30" s="39"/>
      <c r="B30" s="152" t="s">
        <v>40</v>
      </c>
      <c r="C30" s="153"/>
      <c r="D30" s="203">
        <v>5.0000000000000001E-3</v>
      </c>
      <c r="E30" s="129">
        <f>$E$18*D30</f>
        <v>0</v>
      </c>
      <c r="F30" s="129" t="s">
        <v>120</v>
      </c>
      <c r="G30" s="129">
        <f>E30*75%</f>
        <v>0</v>
      </c>
      <c r="H30" s="133"/>
      <c r="I30" s="95"/>
      <c r="J30" s="137">
        <v>0.02</v>
      </c>
      <c r="K30" s="129">
        <f>$E$18*J30</f>
        <v>0</v>
      </c>
      <c r="L30" s="53" t="s">
        <v>142</v>
      </c>
      <c r="M30" s="52">
        <f>K30*5%</f>
        <v>0</v>
      </c>
      <c r="N30" s="111"/>
      <c r="O30" s="95"/>
      <c r="P30" s="137">
        <v>0.02</v>
      </c>
      <c r="Q30" s="129">
        <f>$E$18*P30</f>
        <v>0</v>
      </c>
      <c r="R30" s="150" t="s">
        <v>123</v>
      </c>
      <c r="S30" s="129"/>
      <c r="T30" s="133"/>
      <c r="U30" s="95"/>
      <c r="V30" s="137">
        <v>0.02</v>
      </c>
      <c r="W30" s="129">
        <f>$E$18*V30</f>
        <v>0</v>
      </c>
      <c r="X30" s="129" t="s">
        <v>143</v>
      </c>
      <c r="Y30" s="129">
        <f>W30*95%</f>
        <v>0</v>
      </c>
      <c r="Z30" s="133"/>
      <c r="AA30" s="95"/>
      <c r="AB30" s="137">
        <f>D30+J30+P30+V30</f>
        <v>6.5000000000000002E-2</v>
      </c>
      <c r="AC30" s="160">
        <f>$E$18*AB30</f>
        <v>0</v>
      </c>
    </row>
    <row r="31" spans="1:29" ht="21" customHeight="1" thickBot="1">
      <c r="A31" s="39"/>
      <c r="B31" s="167"/>
      <c r="C31" s="168"/>
      <c r="D31" s="158"/>
      <c r="E31" s="158"/>
      <c r="F31" s="130"/>
      <c r="G31" s="138"/>
      <c r="H31" s="165"/>
      <c r="I31" s="112"/>
      <c r="J31" s="158"/>
      <c r="K31" s="162"/>
      <c r="L31" s="73" t="s">
        <v>144</v>
      </c>
      <c r="M31" s="82">
        <f>K30*40%</f>
        <v>0</v>
      </c>
      <c r="N31" s="119"/>
      <c r="O31" s="112"/>
      <c r="P31" s="158"/>
      <c r="Q31" s="162"/>
      <c r="R31" s="158"/>
      <c r="S31" s="189"/>
      <c r="T31" s="159"/>
      <c r="U31" s="112"/>
      <c r="V31" s="158"/>
      <c r="W31" s="162"/>
      <c r="X31" s="144"/>
      <c r="Y31" s="144"/>
      <c r="Z31" s="166"/>
      <c r="AA31" s="112"/>
      <c r="AB31" s="158"/>
      <c r="AC31" s="162"/>
    </row>
    <row r="32" spans="1:29" ht="30" customHeight="1" thickBot="1">
      <c r="A32" s="39"/>
      <c r="B32" s="167"/>
      <c r="C32" s="168"/>
      <c r="D32" s="158"/>
      <c r="E32" s="158"/>
      <c r="F32" s="269" t="s">
        <v>121</v>
      </c>
      <c r="G32" s="131">
        <f>E30*25%</f>
        <v>0</v>
      </c>
      <c r="H32" s="135"/>
      <c r="I32" s="99"/>
      <c r="J32" s="158"/>
      <c r="K32" s="162"/>
      <c r="L32" s="73" t="s">
        <v>145</v>
      </c>
      <c r="M32" s="82">
        <f>K30*30%</f>
        <v>0</v>
      </c>
      <c r="N32" s="119"/>
      <c r="O32" s="99"/>
      <c r="P32" s="158"/>
      <c r="Q32" s="162"/>
      <c r="R32" s="158"/>
      <c r="S32" s="189"/>
      <c r="T32" s="159"/>
      <c r="U32" s="99"/>
      <c r="V32" s="158"/>
      <c r="W32" s="162"/>
      <c r="X32" s="129" t="s">
        <v>146</v>
      </c>
      <c r="Y32" s="129">
        <f>W30*5%</f>
        <v>0</v>
      </c>
      <c r="Z32" s="133"/>
      <c r="AA32" s="99"/>
      <c r="AB32" s="158"/>
      <c r="AC32" s="162"/>
    </row>
    <row r="33" spans="1:29" ht="24" customHeight="1" thickBot="1">
      <c r="A33" s="39"/>
      <c r="B33" s="154"/>
      <c r="C33" s="155"/>
      <c r="D33" s="144"/>
      <c r="E33" s="144"/>
      <c r="F33" s="138"/>
      <c r="G33" s="138"/>
      <c r="H33" s="136"/>
      <c r="I33" s="100"/>
      <c r="J33" s="144"/>
      <c r="K33" s="147"/>
      <c r="L33" s="83" t="s">
        <v>147</v>
      </c>
      <c r="M33" s="82">
        <f>K30*25%</f>
        <v>0</v>
      </c>
      <c r="N33" s="119"/>
      <c r="O33" s="100"/>
      <c r="P33" s="144"/>
      <c r="Q33" s="147"/>
      <c r="R33" s="144"/>
      <c r="S33" s="130"/>
      <c r="T33" s="166"/>
      <c r="U33" s="100"/>
      <c r="V33" s="144"/>
      <c r="W33" s="147"/>
      <c r="X33" s="130"/>
      <c r="Y33" s="130"/>
      <c r="Z33" s="134"/>
      <c r="AA33" s="100"/>
      <c r="AB33" s="144"/>
      <c r="AC33" s="147"/>
    </row>
    <row r="34" spans="1:29" ht="21.75" customHeight="1" thickBot="1">
      <c r="A34" s="39"/>
      <c r="B34" s="152" t="s">
        <v>42</v>
      </c>
      <c r="C34" s="199"/>
      <c r="D34" s="202">
        <v>0.01</v>
      </c>
      <c r="E34" s="201">
        <f>$E$18*D34</f>
        <v>0</v>
      </c>
      <c r="F34" s="129"/>
      <c r="G34" s="129"/>
      <c r="H34" s="142"/>
      <c r="I34" s="113"/>
      <c r="J34" s="137">
        <v>0.04</v>
      </c>
      <c r="K34" s="129">
        <f>$E$18*J34</f>
        <v>0</v>
      </c>
      <c r="L34" s="129"/>
      <c r="M34" s="129"/>
      <c r="N34" s="133"/>
      <c r="O34" s="113"/>
      <c r="P34" s="137">
        <v>0.06</v>
      </c>
      <c r="Q34" s="129">
        <f>$E$18*P34</f>
        <v>0</v>
      </c>
      <c r="R34" s="129"/>
      <c r="S34" s="129"/>
      <c r="T34" s="133"/>
      <c r="U34" s="113"/>
      <c r="V34" s="137">
        <v>7.0000000000000007E-2</v>
      </c>
      <c r="W34" s="129">
        <f>$E$18*V34</f>
        <v>0</v>
      </c>
      <c r="X34" s="129"/>
      <c r="Y34" s="129"/>
      <c r="Z34" s="142"/>
      <c r="AA34" s="113"/>
      <c r="AB34" s="137">
        <f>D34+J34+P34+V34</f>
        <v>0.18</v>
      </c>
      <c r="AC34" s="160">
        <f>$E$18*AB34</f>
        <v>0</v>
      </c>
    </row>
    <row r="35" spans="1:29" ht="19.899999999999999" customHeight="1" thickBot="1">
      <c r="A35" s="39"/>
      <c r="B35" s="154"/>
      <c r="C35" s="200"/>
      <c r="D35" s="188"/>
      <c r="E35" s="188"/>
      <c r="F35" s="138"/>
      <c r="G35" s="138"/>
      <c r="H35" s="165"/>
      <c r="I35" s="114"/>
      <c r="J35" s="144"/>
      <c r="K35" s="147"/>
      <c r="L35" s="144"/>
      <c r="M35" s="130"/>
      <c r="N35" s="166"/>
      <c r="O35" s="114"/>
      <c r="P35" s="144"/>
      <c r="Q35" s="147"/>
      <c r="R35" s="130"/>
      <c r="S35" s="130"/>
      <c r="T35" s="166"/>
      <c r="U35" s="114"/>
      <c r="V35" s="144"/>
      <c r="W35" s="147"/>
      <c r="X35" s="138"/>
      <c r="Y35" s="138"/>
      <c r="Z35" s="165"/>
      <c r="AA35" s="114"/>
      <c r="AB35" s="144"/>
      <c r="AC35" s="147"/>
    </row>
    <row r="36" spans="1:29" ht="18.75" customHeight="1" outlineLevel="1" thickBot="1">
      <c r="A36" s="39"/>
      <c r="B36" s="183" t="s">
        <v>44</v>
      </c>
      <c r="C36" s="175"/>
      <c r="D36" s="137">
        <v>0.01</v>
      </c>
      <c r="E36" s="129">
        <f>$E$18*D36</f>
        <v>0</v>
      </c>
      <c r="F36" s="129" t="s">
        <v>120</v>
      </c>
      <c r="G36" s="129">
        <f>E36*75%</f>
        <v>0</v>
      </c>
      <c r="H36" s="133"/>
      <c r="I36" s="95"/>
      <c r="J36" s="137">
        <v>0.04</v>
      </c>
      <c r="K36" s="129">
        <f>$E$18*J36</f>
        <v>0</v>
      </c>
      <c r="L36" s="53" t="s">
        <v>142</v>
      </c>
      <c r="M36" s="52">
        <f>K36*5%</f>
        <v>0</v>
      </c>
      <c r="N36" s="101"/>
      <c r="O36" s="95"/>
      <c r="P36" s="137"/>
      <c r="Q36" s="129">
        <v>0</v>
      </c>
      <c r="R36" s="137"/>
      <c r="S36" s="129"/>
      <c r="T36" s="133"/>
      <c r="U36" s="95"/>
      <c r="V36" s="137">
        <v>7.0000000000000007E-2</v>
      </c>
      <c r="W36" s="129">
        <f>$E$18*V36</f>
        <v>0</v>
      </c>
      <c r="X36" s="129" t="s">
        <v>143</v>
      </c>
      <c r="Y36" s="129">
        <f>W36*95%</f>
        <v>0</v>
      </c>
      <c r="Z36" s="133"/>
      <c r="AA36" s="95"/>
      <c r="AB36" s="137">
        <f>D36+J36+P36+V36</f>
        <v>0.12000000000000001</v>
      </c>
      <c r="AC36" s="160">
        <f>$E$18*AB36</f>
        <v>0</v>
      </c>
    </row>
    <row r="37" spans="1:29" ht="21" customHeight="1" outlineLevel="1" thickBot="1">
      <c r="A37" s="39"/>
      <c r="B37" s="193"/>
      <c r="C37" s="194"/>
      <c r="D37" s="158"/>
      <c r="E37" s="189"/>
      <c r="F37" s="138"/>
      <c r="G37" s="130"/>
      <c r="H37" s="136"/>
      <c r="I37" s="99"/>
      <c r="J37" s="158"/>
      <c r="K37" s="162"/>
      <c r="L37" s="73" t="s">
        <v>144</v>
      </c>
      <c r="M37" s="82">
        <f>K36*40%</f>
        <v>0</v>
      </c>
      <c r="N37" s="119"/>
      <c r="O37" s="99"/>
      <c r="P37" s="191"/>
      <c r="Q37" s="189"/>
      <c r="R37" s="191"/>
      <c r="S37" s="189"/>
      <c r="T37" s="159"/>
      <c r="U37" s="99"/>
      <c r="V37" s="158"/>
      <c r="W37" s="162"/>
      <c r="X37" s="130"/>
      <c r="Y37" s="130"/>
      <c r="Z37" s="134"/>
      <c r="AA37" s="99"/>
      <c r="AB37" s="158"/>
      <c r="AC37" s="158"/>
    </row>
    <row r="38" spans="1:29" ht="13.5" customHeight="1" outlineLevel="1" thickBot="1">
      <c r="A38" s="39"/>
      <c r="B38" s="193"/>
      <c r="C38" s="194"/>
      <c r="D38" s="158"/>
      <c r="E38" s="189"/>
      <c r="F38" s="129" t="s">
        <v>121</v>
      </c>
      <c r="G38" s="129">
        <f>E36*25%</f>
        <v>0</v>
      </c>
      <c r="H38" s="133"/>
      <c r="I38" s="104"/>
      <c r="J38" s="158"/>
      <c r="K38" s="162"/>
      <c r="L38" s="73" t="s">
        <v>145</v>
      </c>
      <c r="M38" s="82">
        <f>K36*30%</f>
        <v>0</v>
      </c>
      <c r="N38" s="119"/>
      <c r="O38" s="104"/>
      <c r="P38" s="191"/>
      <c r="Q38" s="189"/>
      <c r="R38" s="191"/>
      <c r="S38" s="189"/>
      <c r="T38" s="159"/>
      <c r="U38" s="104"/>
      <c r="V38" s="158"/>
      <c r="W38" s="162"/>
      <c r="X38" s="129" t="s">
        <v>146</v>
      </c>
      <c r="Y38" s="129">
        <f>W36*5%</f>
        <v>0</v>
      </c>
      <c r="Z38" s="133"/>
      <c r="AA38" s="104"/>
      <c r="AB38" s="158"/>
      <c r="AC38" s="158"/>
    </row>
    <row r="39" spans="1:29" ht="24.6" customHeight="1" outlineLevel="1" thickBot="1">
      <c r="A39" s="39"/>
      <c r="B39" s="186"/>
      <c r="C39" s="177"/>
      <c r="D39" s="144"/>
      <c r="E39" s="130"/>
      <c r="F39" s="138"/>
      <c r="G39" s="130"/>
      <c r="H39" s="136"/>
      <c r="I39" s="100"/>
      <c r="J39" s="144"/>
      <c r="K39" s="147"/>
      <c r="L39" s="83" t="s">
        <v>147</v>
      </c>
      <c r="M39" s="82">
        <f>K36*25%</f>
        <v>0</v>
      </c>
      <c r="N39" s="119"/>
      <c r="O39" s="100"/>
      <c r="P39" s="139"/>
      <c r="Q39" s="130"/>
      <c r="R39" s="139"/>
      <c r="S39" s="130"/>
      <c r="T39" s="166"/>
      <c r="U39" s="100"/>
      <c r="V39" s="144"/>
      <c r="W39" s="147"/>
      <c r="X39" s="144"/>
      <c r="Y39" s="144"/>
      <c r="Z39" s="166"/>
      <c r="AA39" s="100"/>
      <c r="AB39" s="144"/>
      <c r="AC39" s="144"/>
    </row>
    <row r="40" spans="1:29" ht="39.6" customHeight="1" outlineLevel="1" thickBot="1">
      <c r="A40" s="51" t="s">
        <v>126</v>
      </c>
      <c r="B40" s="197" t="s">
        <v>46</v>
      </c>
      <c r="C40" s="198"/>
      <c r="D40" s="33"/>
      <c r="E40" s="37">
        <v>0</v>
      </c>
      <c r="F40" s="37"/>
      <c r="G40" s="37"/>
      <c r="H40" s="101"/>
      <c r="I40" s="105"/>
      <c r="J40" s="54"/>
      <c r="K40" s="37">
        <v>0</v>
      </c>
      <c r="L40" s="37"/>
      <c r="M40" s="50"/>
      <c r="N40" s="111"/>
      <c r="O40" s="105"/>
      <c r="P40" s="33">
        <v>0.06</v>
      </c>
      <c r="Q40" s="37">
        <f>$E$18*P40</f>
        <v>0</v>
      </c>
      <c r="R40" s="40" t="s">
        <v>123</v>
      </c>
      <c r="S40" s="37"/>
      <c r="T40" s="101"/>
      <c r="U40" s="105"/>
      <c r="V40" s="54"/>
      <c r="W40" s="37">
        <v>0</v>
      </c>
      <c r="X40" s="37"/>
      <c r="Y40" s="37"/>
      <c r="Z40" s="101"/>
      <c r="AA40" s="105"/>
      <c r="AB40" s="54">
        <f>D40+J40+P40+V40</f>
        <v>0.06</v>
      </c>
      <c r="AC40" s="49">
        <f>$E$18*AB40</f>
        <v>0</v>
      </c>
    </row>
    <row r="41" spans="1:29" ht="43.9" customHeight="1" thickBot="1">
      <c r="A41" s="39"/>
      <c r="B41" s="152" t="s">
        <v>48</v>
      </c>
      <c r="C41" s="199"/>
      <c r="D41" s="187">
        <v>0.01</v>
      </c>
      <c r="E41" s="201">
        <f>$E$18*D41</f>
        <v>0</v>
      </c>
      <c r="F41" s="129"/>
      <c r="G41" s="129"/>
      <c r="H41" s="142"/>
      <c r="I41" s="113"/>
      <c r="J41" s="137">
        <v>0.03</v>
      </c>
      <c r="K41" s="129">
        <f>$E$18*J41</f>
        <v>0</v>
      </c>
      <c r="L41" s="129"/>
      <c r="M41" s="129"/>
      <c r="N41" s="133"/>
      <c r="O41" s="113"/>
      <c r="P41" s="137">
        <v>0.08</v>
      </c>
      <c r="Q41" s="129">
        <f>$E$18*P41</f>
        <v>0</v>
      </c>
      <c r="R41" s="150"/>
      <c r="S41" s="129"/>
      <c r="T41" s="133"/>
      <c r="U41" s="113"/>
      <c r="V41" s="137">
        <v>0.05</v>
      </c>
      <c r="W41" s="129">
        <f>$E$18*V41</f>
        <v>0</v>
      </c>
      <c r="X41" s="129"/>
      <c r="Y41" s="129"/>
      <c r="Z41" s="142"/>
      <c r="AA41" s="113"/>
      <c r="AB41" s="137">
        <f>D41+J41+P41+V41</f>
        <v>0.16999999999999998</v>
      </c>
      <c r="AC41" s="160">
        <f>$E$18*AB41</f>
        <v>0</v>
      </c>
    </row>
    <row r="42" spans="1:29" ht="15.75" thickBot="1">
      <c r="A42" s="39"/>
      <c r="B42" s="154"/>
      <c r="C42" s="200"/>
      <c r="D42" s="188"/>
      <c r="E42" s="188"/>
      <c r="F42" s="138"/>
      <c r="G42" s="138"/>
      <c r="H42" s="165"/>
      <c r="I42" s="114"/>
      <c r="J42" s="144"/>
      <c r="K42" s="147"/>
      <c r="L42" s="144"/>
      <c r="M42" s="144"/>
      <c r="N42" s="166"/>
      <c r="O42" s="114"/>
      <c r="P42" s="144"/>
      <c r="Q42" s="147"/>
      <c r="R42" s="144"/>
      <c r="S42" s="147"/>
      <c r="T42" s="166"/>
      <c r="U42" s="114"/>
      <c r="V42" s="144"/>
      <c r="W42" s="147"/>
      <c r="X42" s="138"/>
      <c r="Y42" s="138"/>
      <c r="Z42" s="165"/>
      <c r="AA42" s="114"/>
      <c r="AB42" s="144"/>
      <c r="AC42" s="144"/>
    </row>
    <row r="43" spans="1:29" ht="25.9" customHeight="1" outlineLevel="1" thickBot="1">
      <c r="A43" s="39"/>
      <c r="B43" s="183" t="s">
        <v>50</v>
      </c>
      <c r="C43" s="174"/>
      <c r="D43" s="187">
        <v>0.01</v>
      </c>
      <c r="E43" s="129">
        <f>$E$18*D43</f>
        <v>0</v>
      </c>
      <c r="F43" s="129" t="s">
        <v>120</v>
      </c>
      <c r="G43" s="129">
        <f>E43*75%</f>
        <v>0</v>
      </c>
      <c r="H43" s="133"/>
      <c r="I43" s="95"/>
      <c r="J43" s="137">
        <v>0.01</v>
      </c>
      <c r="K43" s="129">
        <f>$E$18*J43</f>
        <v>0</v>
      </c>
      <c r="L43" s="53" t="s">
        <v>142</v>
      </c>
      <c r="M43" s="52">
        <f>K43*5%</f>
        <v>0</v>
      </c>
      <c r="N43" s="101"/>
      <c r="O43" s="95"/>
      <c r="P43" s="137">
        <v>4.4999999999999998E-2</v>
      </c>
      <c r="Q43" s="129">
        <f>$E$18*P43</f>
        <v>0</v>
      </c>
      <c r="R43" s="150" t="s">
        <v>123</v>
      </c>
      <c r="S43" s="129"/>
      <c r="T43" s="133"/>
      <c r="U43" s="95"/>
      <c r="V43" s="137">
        <v>0.02</v>
      </c>
      <c r="W43" s="129">
        <f>$E$18*V43</f>
        <v>0</v>
      </c>
      <c r="X43" s="129" t="s">
        <v>143</v>
      </c>
      <c r="Y43" s="129">
        <f>W43*95%</f>
        <v>0</v>
      </c>
      <c r="Z43" s="133"/>
      <c r="AA43" s="95"/>
      <c r="AB43" s="137">
        <f>D43+J43+P43+V43</f>
        <v>8.5000000000000006E-2</v>
      </c>
      <c r="AC43" s="160">
        <f>$E$18*AB43</f>
        <v>0</v>
      </c>
    </row>
    <row r="44" spans="1:29" ht="25.5" customHeight="1" outlineLevel="1" thickBot="1">
      <c r="A44" s="39"/>
      <c r="B44" s="184"/>
      <c r="C44" s="185"/>
      <c r="D44" s="187"/>
      <c r="E44" s="189"/>
      <c r="F44" s="138"/>
      <c r="G44" s="138"/>
      <c r="H44" s="136"/>
      <c r="I44" s="99"/>
      <c r="J44" s="158"/>
      <c r="K44" s="162"/>
      <c r="L44" s="73" t="s">
        <v>144</v>
      </c>
      <c r="M44" s="82">
        <f>K43*40%</f>
        <v>0</v>
      </c>
      <c r="N44" s="119"/>
      <c r="O44" s="99"/>
      <c r="P44" s="158"/>
      <c r="Q44" s="162"/>
      <c r="R44" s="158"/>
      <c r="S44" s="162"/>
      <c r="T44" s="159"/>
      <c r="U44" s="99"/>
      <c r="V44" s="158"/>
      <c r="W44" s="162"/>
      <c r="X44" s="144"/>
      <c r="Y44" s="144"/>
      <c r="Z44" s="165"/>
      <c r="AA44" s="99"/>
      <c r="AB44" s="158"/>
      <c r="AC44" s="158"/>
    </row>
    <row r="45" spans="1:29" ht="23.25" customHeight="1" outlineLevel="1" thickBot="1">
      <c r="A45" s="39"/>
      <c r="B45" s="184"/>
      <c r="C45" s="185"/>
      <c r="D45" s="187"/>
      <c r="E45" s="189"/>
      <c r="F45" s="269" t="s">
        <v>121</v>
      </c>
      <c r="G45" s="131">
        <f>E43*25%</f>
        <v>0</v>
      </c>
      <c r="H45" s="135"/>
      <c r="I45" s="99"/>
      <c r="J45" s="158"/>
      <c r="K45" s="162"/>
      <c r="L45" s="73" t="s">
        <v>145</v>
      </c>
      <c r="M45" s="82">
        <f>K43*30%</f>
        <v>0</v>
      </c>
      <c r="N45" s="119"/>
      <c r="O45" s="99"/>
      <c r="P45" s="158"/>
      <c r="Q45" s="162"/>
      <c r="R45" s="158"/>
      <c r="S45" s="162"/>
      <c r="T45" s="159"/>
      <c r="U45" s="99"/>
      <c r="V45" s="158"/>
      <c r="W45" s="162"/>
      <c r="X45" s="129" t="s">
        <v>146</v>
      </c>
      <c r="Y45" s="129">
        <f>W43*5%</f>
        <v>0</v>
      </c>
      <c r="Z45" s="133"/>
      <c r="AA45" s="99"/>
      <c r="AB45" s="158"/>
      <c r="AC45" s="158"/>
    </row>
    <row r="46" spans="1:29" ht="24" customHeight="1" outlineLevel="1" thickBot="1">
      <c r="A46" s="39"/>
      <c r="B46" s="193"/>
      <c r="C46" s="314"/>
      <c r="D46" s="188"/>
      <c r="E46" s="130"/>
      <c r="F46" s="138"/>
      <c r="G46" s="138"/>
      <c r="H46" s="136"/>
      <c r="I46" s="100"/>
      <c r="J46" s="144"/>
      <c r="K46" s="147"/>
      <c r="L46" s="83" t="s">
        <v>147</v>
      </c>
      <c r="M46" s="82">
        <f>K43*25%</f>
        <v>0</v>
      </c>
      <c r="N46" s="119"/>
      <c r="O46" s="100"/>
      <c r="P46" s="144"/>
      <c r="Q46" s="147"/>
      <c r="R46" s="144"/>
      <c r="S46" s="147"/>
      <c r="T46" s="166"/>
      <c r="U46" s="100"/>
      <c r="V46" s="144"/>
      <c r="W46" s="147"/>
      <c r="X46" s="144"/>
      <c r="Y46" s="144"/>
      <c r="Z46" s="165"/>
      <c r="AA46" s="100"/>
      <c r="AB46" s="144"/>
      <c r="AC46" s="144"/>
    </row>
    <row r="47" spans="1:29" ht="21.75" customHeight="1" outlineLevel="1" thickBot="1">
      <c r="A47" s="172" t="s">
        <v>126</v>
      </c>
      <c r="B47" s="285" t="s">
        <v>57</v>
      </c>
      <c r="C47" s="286"/>
      <c r="D47" s="137"/>
      <c r="E47" s="129">
        <v>0</v>
      </c>
      <c r="F47" s="137"/>
      <c r="G47" s="137"/>
      <c r="H47" s="164"/>
      <c r="I47" s="115"/>
      <c r="J47" s="137">
        <v>0.02</v>
      </c>
      <c r="K47" s="129">
        <f>$E$18*J47</f>
        <v>0</v>
      </c>
      <c r="L47" s="40" t="s">
        <v>142</v>
      </c>
      <c r="M47" s="56">
        <f>K47*5%</f>
        <v>0</v>
      </c>
      <c r="N47" s="96"/>
      <c r="O47" s="115"/>
      <c r="P47" s="137">
        <v>3.5000000000000003E-2</v>
      </c>
      <c r="Q47" s="129">
        <f>$E$18*P47</f>
        <v>0</v>
      </c>
      <c r="R47" s="150" t="s">
        <v>123</v>
      </c>
      <c r="S47" s="129"/>
      <c r="T47" s="133"/>
      <c r="U47" s="115"/>
      <c r="V47" s="137">
        <v>0.03</v>
      </c>
      <c r="W47" s="129">
        <f>$E$18*V47</f>
        <v>0</v>
      </c>
      <c r="X47" s="47" t="s">
        <v>143</v>
      </c>
      <c r="Y47" s="37">
        <f>W47*95%</f>
        <v>0</v>
      </c>
      <c r="Z47" s="101"/>
      <c r="AA47" s="115"/>
      <c r="AB47" s="137">
        <f>D47+J47+P47+V47</f>
        <v>8.5000000000000006E-2</v>
      </c>
      <c r="AC47" s="160">
        <f>$E$18*AB47</f>
        <v>0</v>
      </c>
    </row>
    <row r="48" spans="1:29" ht="21.75" customHeight="1" outlineLevel="1" thickBot="1">
      <c r="A48" s="163"/>
      <c r="B48" s="287"/>
      <c r="C48" s="288"/>
      <c r="D48" s="158"/>
      <c r="E48" s="162"/>
      <c r="F48" s="158"/>
      <c r="G48" s="158"/>
      <c r="H48" s="161"/>
      <c r="I48" s="116"/>
      <c r="J48" s="163"/>
      <c r="K48" s="163"/>
      <c r="L48" s="40" t="s">
        <v>144</v>
      </c>
      <c r="M48" s="56">
        <f>K47*40%</f>
        <v>0</v>
      </c>
      <c r="N48" s="96"/>
      <c r="O48" s="116"/>
      <c r="P48" s="158"/>
      <c r="Q48" s="162"/>
      <c r="R48" s="158"/>
      <c r="S48" s="158"/>
      <c r="T48" s="159"/>
      <c r="U48" s="116"/>
      <c r="V48" s="158"/>
      <c r="W48" s="162"/>
      <c r="X48" s="150" t="s">
        <v>146</v>
      </c>
      <c r="Y48" s="129">
        <f>W47*5%</f>
        <v>0</v>
      </c>
      <c r="Z48" s="133"/>
      <c r="AA48" s="116"/>
      <c r="AB48" s="158"/>
      <c r="AC48" s="282"/>
    </row>
    <row r="49" spans="1:29" ht="26.45" customHeight="1" outlineLevel="1" thickBot="1">
      <c r="A49" s="163"/>
      <c r="B49" s="289"/>
      <c r="C49" s="290"/>
      <c r="D49" s="163"/>
      <c r="E49" s="293"/>
      <c r="F49" s="163"/>
      <c r="G49" s="163"/>
      <c r="H49" s="192"/>
      <c r="I49" s="112"/>
      <c r="J49" s="163"/>
      <c r="K49" s="163"/>
      <c r="L49" s="40" t="s">
        <v>145</v>
      </c>
      <c r="M49" s="56">
        <f>K47*30%</f>
        <v>0</v>
      </c>
      <c r="N49" s="96"/>
      <c r="O49" s="112"/>
      <c r="P49" s="163"/>
      <c r="Q49" s="163"/>
      <c r="R49" s="163"/>
      <c r="S49" s="163"/>
      <c r="T49" s="190"/>
      <c r="U49" s="112"/>
      <c r="V49" s="163"/>
      <c r="W49" s="163"/>
      <c r="X49" s="163"/>
      <c r="Y49" s="163"/>
      <c r="Z49" s="192"/>
      <c r="AA49" s="112"/>
      <c r="AB49" s="163"/>
      <c r="AC49" s="283"/>
    </row>
    <row r="50" spans="1:29" ht="22.15" customHeight="1" outlineLevel="1" thickBot="1">
      <c r="A50" s="138"/>
      <c r="B50" s="291"/>
      <c r="C50" s="292"/>
      <c r="D50" s="138"/>
      <c r="E50" s="132"/>
      <c r="F50" s="138"/>
      <c r="G50" s="138"/>
      <c r="H50" s="165"/>
      <c r="I50" s="114"/>
      <c r="J50" s="138"/>
      <c r="K50" s="138"/>
      <c r="L50" s="40" t="s">
        <v>147</v>
      </c>
      <c r="M50" s="56">
        <f>K47*25%</f>
        <v>0</v>
      </c>
      <c r="N50" s="96"/>
      <c r="O50" s="114"/>
      <c r="P50" s="138"/>
      <c r="Q50" s="138"/>
      <c r="R50" s="138"/>
      <c r="S50" s="138"/>
      <c r="T50" s="136"/>
      <c r="U50" s="114"/>
      <c r="V50" s="138"/>
      <c r="W50" s="138"/>
      <c r="X50" s="138"/>
      <c r="Y50" s="138"/>
      <c r="Z50" s="165"/>
      <c r="AA50" s="114"/>
      <c r="AB50" s="138"/>
      <c r="AC50" s="284"/>
    </row>
    <row r="51" spans="1:29" ht="43.15" customHeight="1" thickBot="1">
      <c r="A51" s="39"/>
      <c r="B51" s="309" t="s">
        <v>62</v>
      </c>
      <c r="C51" s="310"/>
      <c r="D51" s="33"/>
      <c r="E51" s="37">
        <v>0</v>
      </c>
      <c r="F51" s="37"/>
      <c r="G51" s="37"/>
      <c r="H51" s="101"/>
      <c r="I51" s="105"/>
      <c r="J51" s="54">
        <v>0.03</v>
      </c>
      <c r="K51" s="37">
        <f>$E$18*J51</f>
        <v>0</v>
      </c>
      <c r="L51" s="53" t="s">
        <v>148</v>
      </c>
      <c r="M51" s="52"/>
      <c r="N51" s="111"/>
      <c r="O51" s="105"/>
      <c r="P51" s="33"/>
      <c r="Q51" s="37">
        <v>0</v>
      </c>
      <c r="R51" s="50"/>
      <c r="S51" s="33"/>
      <c r="T51" s="101"/>
      <c r="U51" s="105"/>
      <c r="V51" s="33"/>
      <c r="W51" s="37">
        <v>0</v>
      </c>
      <c r="X51" s="37"/>
      <c r="Y51" s="37"/>
      <c r="Z51" s="101"/>
      <c r="AA51" s="105"/>
      <c r="AB51" s="33">
        <f>D51+J51+S51+V51</f>
        <v>0.03</v>
      </c>
      <c r="AC51" s="49">
        <f>$E$18*AB51</f>
        <v>0</v>
      </c>
    </row>
    <row r="52" spans="1:29" ht="43.15" customHeight="1" thickBot="1">
      <c r="A52" s="39"/>
      <c r="B52" s="311" t="s">
        <v>64</v>
      </c>
      <c r="C52" s="313"/>
      <c r="D52" s="33"/>
      <c r="E52" s="37">
        <v>0</v>
      </c>
      <c r="F52" s="37"/>
      <c r="G52" s="37"/>
      <c r="H52" s="101"/>
      <c r="I52" s="105"/>
      <c r="J52" s="54">
        <v>7.0000000000000007E-2</v>
      </c>
      <c r="K52" s="37">
        <f>$E$18*J52</f>
        <v>0</v>
      </c>
      <c r="L52" s="53" t="s">
        <v>148</v>
      </c>
      <c r="M52" s="52"/>
      <c r="N52" s="111"/>
      <c r="O52" s="105"/>
      <c r="P52" s="33"/>
      <c r="Q52" s="37">
        <v>0</v>
      </c>
      <c r="R52" s="50"/>
      <c r="S52" s="33"/>
      <c r="T52" s="101"/>
      <c r="U52" s="105"/>
      <c r="V52" s="33"/>
      <c r="W52" s="37">
        <v>0</v>
      </c>
      <c r="X52" s="37"/>
      <c r="Y52" s="37"/>
      <c r="Z52" s="101"/>
      <c r="AA52" s="105"/>
      <c r="AB52" s="33">
        <f>D52+J52+P52+V52</f>
        <v>7.0000000000000007E-2</v>
      </c>
      <c r="AC52" s="49">
        <f>$E$18*AB52</f>
        <v>0</v>
      </c>
    </row>
    <row r="53" spans="1:29" ht="43.15" customHeight="1" thickBot="1">
      <c r="A53" s="39"/>
      <c r="B53" s="311" t="s">
        <v>66</v>
      </c>
      <c r="C53" s="313"/>
      <c r="D53" s="33"/>
      <c r="E53" s="37">
        <v>0</v>
      </c>
      <c r="F53" s="37"/>
      <c r="G53" s="37"/>
      <c r="H53" s="101"/>
      <c r="I53" s="105"/>
      <c r="J53" s="54">
        <v>0.08</v>
      </c>
      <c r="K53" s="37">
        <f>$E$18*J53</f>
        <v>0</v>
      </c>
      <c r="L53" s="53" t="s">
        <v>148</v>
      </c>
      <c r="M53" s="52"/>
      <c r="N53" s="111"/>
      <c r="O53" s="105"/>
      <c r="P53" s="33"/>
      <c r="Q53" s="37">
        <v>0</v>
      </c>
      <c r="R53" s="50"/>
      <c r="S53" s="33"/>
      <c r="T53" s="101"/>
      <c r="U53" s="105"/>
      <c r="V53" s="33"/>
      <c r="W53" s="37">
        <v>0</v>
      </c>
      <c r="X53" s="37"/>
      <c r="Y53" s="37"/>
      <c r="Z53" s="101"/>
      <c r="AA53" s="105"/>
      <c r="AB53" s="33">
        <f>D53+J53+P53+V53</f>
        <v>0.08</v>
      </c>
      <c r="AC53" s="49">
        <f>$E$18*AB53</f>
        <v>0</v>
      </c>
    </row>
    <row r="54" spans="1:29" ht="43.15" customHeight="1" thickBot="1">
      <c r="A54" s="39"/>
      <c r="B54" s="302" t="s">
        <v>68</v>
      </c>
      <c r="C54" s="306"/>
      <c r="D54" s="137"/>
      <c r="E54" s="37">
        <v>0</v>
      </c>
      <c r="F54" s="137"/>
      <c r="G54" s="137"/>
      <c r="H54" s="164"/>
      <c r="I54" s="115"/>
      <c r="J54" s="137">
        <v>0.01</v>
      </c>
      <c r="K54" s="129">
        <f>$E$18*J54</f>
        <v>0</v>
      </c>
      <c r="L54" s="53" t="s">
        <v>149</v>
      </c>
      <c r="M54" s="52">
        <f>K54*10%</f>
        <v>0</v>
      </c>
      <c r="N54" s="111"/>
      <c r="O54" s="115"/>
      <c r="P54" s="137"/>
      <c r="Q54" s="129">
        <v>0</v>
      </c>
      <c r="R54" s="137"/>
      <c r="S54" s="137"/>
      <c r="T54" s="164"/>
      <c r="U54" s="115"/>
      <c r="V54" s="137"/>
      <c r="W54" s="129">
        <v>0</v>
      </c>
      <c r="X54" s="137"/>
      <c r="Y54" s="137"/>
      <c r="Z54" s="133"/>
      <c r="AA54" s="115"/>
      <c r="AB54" s="137">
        <f>D54+J54+P54+W54</f>
        <v>0.01</v>
      </c>
      <c r="AC54" s="160">
        <f>$E$18*AB54</f>
        <v>0</v>
      </c>
    </row>
    <row r="55" spans="1:29" ht="24.75" customHeight="1" thickBot="1">
      <c r="A55" s="39"/>
      <c r="B55" s="307"/>
      <c r="C55" s="308"/>
      <c r="D55" s="138"/>
      <c r="E55" s="37">
        <v>0</v>
      </c>
      <c r="F55" s="138"/>
      <c r="G55" s="138"/>
      <c r="H55" s="165"/>
      <c r="I55" s="114"/>
      <c r="J55" s="138"/>
      <c r="K55" s="132"/>
      <c r="L55" s="53" t="s">
        <v>150</v>
      </c>
      <c r="M55" s="52">
        <f>K54*90%</f>
        <v>0</v>
      </c>
      <c r="N55" s="111"/>
      <c r="O55" s="114"/>
      <c r="P55" s="138"/>
      <c r="Q55" s="132"/>
      <c r="R55" s="138"/>
      <c r="S55" s="138"/>
      <c r="T55" s="165"/>
      <c r="U55" s="114"/>
      <c r="V55" s="138"/>
      <c r="W55" s="132"/>
      <c r="X55" s="138"/>
      <c r="Y55" s="138"/>
      <c r="Z55" s="136"/>
      <c r="AA55" s="114"/>
      <c r="AB55" s="138"/>
      <c r="AC55" s="138"/>
    </row>
    <row r="56" spans="1:29" ht="43.15" customHeight="1" thickBot="1">
      <c r="A56" s="39"/>
      <c r="B56" s="302" t="s">
        <v>70</v>
      </c>
      <c r="C56" s="306"/>
      <c r="D56" s="137"/>
      <c r="E56" s="37">
        <v>0</v>
      </c>
      <c r="F56" s="137"/>
      <c r="G56" s="137"/>
      <c r="H56" s="164"/>
      <c r="I56" s="115"/>
      <c r="J56" s="137">
        <v>0.04</v>
      </c>
      <c r="K56" s="129">
        <f>$E$18*J56</f>
        <v>0</v>
      </c>
      <c r="L56" s="53" t="s">
        <v>149</v>
      </c>
      <c r="M56" s="52">
        <f>K56*10%</f>
        <v>0</v>
      </c>
      <c r="N56" s="111"/>
      <c r="O56" s="115"/>
      <c r="P56" s="137"/>
      <c r="Q56" s="129">
        <v>0</v>
      </c>
      <c r="R56" s="137"/>
      <c r="S56" s="137"/>
      <c r="T56" s="164"/>
      <c r="U56" s="115"/>
      <c r="V56" s="137"/>
      <c r="W56" s="129">
        <v>0</v>
      </c>
      <c r="X56" s="137"/>
      <c r="Y56" s="137"/>
      <c r="Z56" s="133"/>
      <c r="AA56" s="115"/>
      <c r="AB56" s="137">
        <f>D56+J56+P56+V56</f>
        <v>0.04</v>
      </c>
      <c r="AC56" s="160">
        <f>$E$18*AB56</f>
        <v>0</v>
      </c>
    </row>
    <row r="57" spans="1:29" ht="43.15" customHeight="1" thickBot="1">
      <c r="A57" s="39"/>
      <c r="B57" s="307"/>
      <c r="C57" s="308"/>
      <c r="D57" s="138"/>
      <c r="E57" s="37">
        <v>0</v>
      </c>
      <c r="F57" s="138"/>
      <c r="G57" s="138"/>
      <c r="H57" s="165"/>
      <c r="I57" s="114"/>
      <c r="J57" s="138"/>
      <c r="K57" s="132"/>
      <c r="L57" s="53" t="s">
        <v>150</v>
      </c>
      <c r="M57" s="52">
        <f>K56*90%</f>
        <v>0</v>
      </c>
      <c r="N57" s="111"/>
      <c r="O57" s="114"/>
      <c r="P57" s="138"/>
      <c r="Q57" s="132"/>
      <c r="R57" s="138"/>
      <c r="S57" s="138"/>
      <c r="T57" s="165"/>
      <c r="U57" s="114"/>
      <c r="V57" s="138"/>
      <c r="W57" s="132"/>
      <c r="X57" s="138"/>
      <c r="Y57" s="138"/>
      <c r="Z57" s="136"/>
      <c r="AA57" s="114"/>
      <c r="AB57" s="138"/>
      <c r="AC57" s="138"/>
    </row>
    <row r="58" spans="1:29" ht="40.15" customHeight="1" outlineLevel="1" thickBot="1">
      <c r="A58" s="51" t="s">
        <v>126</v>
      </c>
      <c r="B58" s="311" t="s">
        <v>74</v>
      </c>
      <c r="C58" s="312"/>
      <c r="D58" s="33"/>
      <c r="E58" s="37">
        <v>0</v>
      </c>
      <c r="F58" s="37"/>
      <c r="G58" s="37"/>
      <c r="H58" s="101"/>
      <c r="I58" s="105"/>
      <c r="J58" s="33"/>
      <c r="K58" s="37">
        <v>0</v>
      </c>
      <c r="L58" s="37"/>
      <c r="M58" s="50"/>
      <c r="N58" s="111"/>
      <c r="O58" s="105"/>
      <c r="P58" s="33">
        <v>0.04</v>
      </c>
      <c r="Q58" s="37">
        <f>$E$18*P58</f>
        <v>0</v>
      </c>
      <c r="R58" s="40" t="s">
        <v>123</v>
      </c>
      <c r="S58" s="37"/>
      <c r="T58" s="101"/>
      <c r="U58" s="105"/>
      <c r="V58" s="33"/>
      <c r="W58" s="37">
        <v>0</v>
      </c>
      <c r="X58" s="37"/>
      <c r="Y58" s="37"/>
      <c r="Z58" s="101"/>
      <c r="AA58" s="105"/>
      <c r="AB58" s="33">
        <f>D58+J58+P58+V58</f>
        <v>0.04</v>
      </c>
      <c r="AC58" s="49">
        <f>$E$18*AB58</f>
        <v>0</v>
      </c>
    </row>
    <row r="59" spans="1:29" ht="40.15" customHeight="1" outlineLevel="1" thickBot="1">
      <c r="A59" s="81"/>
      <c r="B59" s="302" t="s">
        <v>76</v>
      </c>
      <c r="C59" s="306"/>
      <c r="D59" s="137"/>
      <c r="E59" s="129">
        <v>0</v>
      </c>
      <c r="F59" s="137"/>
      <c r="G59" s="137"/>
      <c r="H59" s="164"/>
      <c r="I59" s="115"/>
      <c r="J59" s="137"/>
      <c r="K59" s="129">
        <v>0</v>
      </c>
      <c r="L59" s="137"/>
      <c r="M59" s="137"/>
      <c r="N59" s="133"/>
      <c r="O59" s="115"/>
      <c r="P59" s="137"/>
      <c r="Q59" s="129">
        <v>0</v>
      </c>
      <c r="R59" s="137"/>
      <c r="S59" s="137"/>
      <c r="T59" s="164"/>
      <c r="U59" s="115"/>
      <c r="V59" s="137">
        <v>0.15</v>
      </c>
      <c r="W59" s="129">
        <f>$E$18*V59</f>
        <v>0</v>
      </c>
      <c r="X59" s="53" t="s">
        <v>143</v>
      </c>
      <c r="Y59" s="37">
        <f>W59*95%</f>
        <v>0</v>
      </c>
      <c r="Z59" s="101"/>
      <c r="AA59" s="115"/>
      <c r="AB59" s="137">
        <f>D59+J59+P59+V59</f>
        <v>0.15</v>
      </c>
      <c r="AC59" s="160">
        <f>$E$18*AB59</f>
        <v>0</v>
      </c>
    </row>
    <row r="60" spans="1:29" ht="40.15" customHeight="1" outlineLevel="1" thickBot="1">
      <c r="A60" s="81"/>
      <c r="B60" s="307"/>
      <c r="C60" s="308"/>
      <c r="D60" s="138"/>
      <c r="E60" s="130"/>
      <c r="F60" s="138"/>
      <c r="G60" s="138"/>
      <c r="H60" s="165"/>
      <c r="I60" s="114"/>
      <c r="J60" s="138"/>
      <c r="K60" s="132"/>
      <c r="L60" s="138"/>
      <c r="M60" s="138"/>
      <c r="N60" s="136"/>
      <c r="O60" s="114"/>
      <c r="P60" s="138"/>
      <c r="Q60" s="132"/>
      <c r="R60" s="138"/>
      <c r="S60" s="138"/>
      <c r="T60" s="165"/>
      <c r="U60" s="114"/>
      <c r="V60" s="138"/>
      <c r="W60" s="132"/>
      <c r="X60" s="53" t="s">
        <v>146</v>
      </c>
      <c r="Y60" s="80">
        <f>W59*5%</f>
        <v>0</v>
      </c>
      <c r="Z60" s="120"/>
      <c r="AA60" s="114"/>
      <c r="AB60" s="138"/>
      <c r="AC60" s="138"/>
    </row>
    <row r="61" spans="1:29" ht="40.15" customHeight="1" outlineLevel="1" thickBot="1">
      <c r="A61" s="81"/>
      <c r="B61" s="295" t="s">
        <v>84</v>
      </c>
      <c r="C61" s="296"/>
      <c r="D61" s="269"/>
      <c r="E61" s="299">
        <v>0</v>
      </c>
      <c r="F61" s="269"/>
      <c r="G61" s="269"/>
      <c r="H61" s="294"/>
      <c r="I61" s="117"/>
      <c r="J61" s="269"/>
      <c r="K61" s="131">
        <v>0</v>
      </c>
      <c r="L61" s="269"/>
      <c r="M61" s="269"/>
      <c r="N61" s="135"/>
      <c r="O61" s="117"/>
      <c r="P61" s="269"/>
      <c r="Q61" s="131">
        <v>0</v>
      </c>
      <c r="R61" s="269"/>
      <c r="S61" s="269"/>
      <c r="T61" s="294"/>
      <c r="U61" s="117"/>
      <c r="V61" s="137">
        <v>0.1</v>
      </c>
      <c r="W61" s="129">
        <f>$E$18*V61</f>
        <v>0</v>
      </c>
      <c r="X61" s="53" t="s">
        <v>143</v>
      </c>
      <c r="Y61" s="37">
        <f>W61*95%</f>
        <v>0</v>
      </c>
      <c r="Z61" s="120"/>
      <c r="AA61" s="117"/>
      <c r="AB61" s="137">
        <f>D61+J61+P61+V61</f>
        <v>0.1</v>
      </c>
      <c r="AC61" s="160">
        <f>$E$18*AB61</f>
        <v>0</v>
      </c>
    </row>
    <row r="62" spans="1:29" ht="40.15" customHeight="1" outlineLevel="1" thickBot="1">
      <c r="A62" s="81"/>
      <c r="B62" s="297"/>
      <c r="C62" s="298"/>
      <c r="D62" s="138"/>
      <c r="E62" s="300"/>
      <c r="F62" s="138"/>
      <c r="G62" s="138"/>
      <c r="H62" s="165"/>
      <c r="I62" s="114"/>
      <c r="J62" s="138"/>
      <c r="K62" s="132"/>
      <c r="L62" s="138"/>
      <c r="M62" s="138"/>
      <c r="N62" s="136"/>
      <c r="O62" s="114"/>
      <c r="P62" s="138"/>
      <c r="Q62" s="132"/>
      <c r="R62" s="138"/>
      <c r="S62" s="138"/>
      <c r="T62" s="165"/>
      <c r="U62" s="114"/>
      <c r="V62" s="138"/>
      <c r="W62" s="132"/>
      <c r="X62" s="53" t="s">
        <v>146</v>
      </c>
      <c r="Y62" s="80">
        <f>W61*5%</f>
        <v>0</v>
      </c>
      <c r="Z62" s="120"/>
      <c r="AA62" s="114"/>
      <c r="AB62" s="138"/>
      <c r="AC62" s="138"/>
    </row>
    <row r="63" spans="1:29" ht="42.6" customHeight="1" thickBot="1">
      <c r="A63" s="39"/>
      <c r="B63" s="302" t="s">
        <v>86</v>
      </c>
      <c r="C63" s="303"/>
      <c r="D63" s="137"/>
      <c r="E63" s="129">
        <v>0</v>
      </c>
      <c r="F63" s="129"/>
      <c r="G63" s="129"/>
      <c r="H63" s="133"/>
      <c r="I63" s="95"/>
      <c r="J63" s="129"/>
      <c r="K63" s="129">
        <v>0</v>
      </c>
      <c r="L63" s="129"/>
      <c r="M63" s="129"/>
      <c r="N63" s="133"/>
      <c r="O63" s="95"/>
      <c r="P63" s="129"/>
      <c r="Q63" s="129">
        <v>0</v>
      </c>
      <c r="R63" s="129"/>
      <c r="S63" s="129"/>
      <c r="T63" s="133"/>
      <c r="U63" s="95"/>
      <c r="V63" s="137">
        <v>0.01</v>
      </c>
      <c r="W63" s="129">
        <f>$E$18*V63</f>
        <v>0</v>
      </c>
      <c r="X63" s="40" t="s">
        <v>143</v>
      </c>
      <c r="Y63" s="37">
        <f>W63*95%</f>
        <v>0</v>
      </c>
      <c r="Z63" s="111"/>
      <c r="AA63" s="95"/>
      <c r="AB63" s="137">
        <f>D63+J63+S63+V63</f>
        <v>0.01</v>
      </c>
      <c r="AC63" s="160">
        <f>$E$18*AB63</f>
        <v>0</v>
      </c>
    </row>
    <row r="64" spans="1:29" ht="32.450000000000003" customHeight="1" thickBot="1">
      <c r="A64" s="39"/>
      <c r="B64" s="304"/>
      <c r="C64" s="305"/>
      <c r="D64" s="144"/>
      <c r="E64" s="130"/>
      <c r="F64" s="144"/>
      <c r="G64" s="144"/>
      <c r="H64" s="166"/>
      <c r="I64" s="97"/>
      <c r="J64" s="144"/>
      <c r="K64" s="147"/>
      <c r="L64" s="144"/>
      <c r="M64" s="144"/>
      <c r="N64" s="166"/>
      <c r="O64" s="97"/>
      <c r="P64" s="144"/>
      <c r="Q64" s="147"/>
      <c r="R64" s="144"/>
      <c r="S64" s="144"/>
      <c r="T64" s="166"/>
      <c r="U64" s="97"/>
      <c r="V64" s="144"/>
      <c r="W64" s="147"/>
      <c r="X64" s="73" t="s">
        <v>146</v>
      </c>
      <c r="Y64" s="37">
        <f>W63*5%</f>
        <v>0</v>
      </c>
      <c r="Z64" s="119"/>
      <c r="AA64" s="97"/>
      <c r="AB64" s="144"/>
      <c r="AC64" s="144"/>
    </row>
    <row r="65" spans="1:29" ht="33" customHeight="1" thickBot="1">
      <c r="A65" s="39"/>
      <c r="B65" s="301" t="s">
        <v>90</v>
      </c>
      <c r="C65" s="301"/>
      <c r="D65" s="44"/>
      <c r="E65" s="55">
        <v>0</v>
      </c>
      <c r="F65" s="44"/>
      <c r="G65" s="44"/>
      <c r="H65" s="106"/>
      <c r="I65" s="107"/>
      <c r="J65" s="44"/>
      <c r="K65" s="45">
        <v>0</v>
      </c>
      <c r="L65" s="44"/>
      <c r="M65" s="44"/>
      <c r="N65" s="106"/>
      <c r="O65" s="107"/>
      <c r="P65" s="44"/>
      <c r="Q65" s="45">
        <v>0</v>
      </c>
      <c r="R65" s="44"/>
      <c r="S65" s="44"/>
      <c r="T65" s="106"/>
      <c r="U65" s="107"/>
      <c r="V65" s="46">
        <v>0.03</v>
      </c>
      <c r="W65" s="48">
        <f>$E$18*V65</f>
        <v>0</v>
      </c>
      <c r="X65" s="73" t="s">
        <v>151</v>
      </c>
      <c r="Y65" s="74"/>
      <c r="Z65" s="98"/>
      <c r="AA65" s="107"/>
      <c r="AB65" s="79">
        <f>D65+J65+P65+V65</f>
        <v>0.03</v>
      </c>
      <c r="AC65" s="78">
        <f>$E$18*AB65</f>
        <v>0</v>
      </c>
    </row>
    <row r="66" spans="1:29" ht="27.6" customHeight="1" thickBot="1">
      <c r="A66" s="39"/>
      <c r="B66" s="301" t="s">
        <v>92</v>
      </c>
      <c r="C66" s="301"/>
      <c r="D66" s="42"/>
      <c r="E66" s="43">
        <v>0</v>
      </c>
      <c r="F66" s="54"/>
      <c r="G66" s="54"/>
      <c r="H66" s="94"/>
      <c r="I66" s="118"/>
      <c r="J66" s="54"/>
      <c r="K66" s="53">
        <v>0</v>
      </c>
      <c r="L66" s="54"/>
      <c r="M66" s="54"/>
      <c r="N66" s="94"/>
      <c r="O66" s="118"/>
      <c r="P66" s="54"/>
      <c r="Q66" s="53">
        <v>0</v>
      </c>
      <c r="R66" s="54"/>
      <c r="S66" s="54"/>
      <c r="T66" s="94"/>
      <c r="U66" s="118"/>
      <c r="V66" s="42">
        <v>0.02</v>
      </c>
      <c r="W66" s="43">
        <f>$E$18*V66</f>
        <v>0</v>
      </c>
      <c r="X66" s="73" t="s">
        <v>151</v>
      </c>
      <c r="Y66" s="37"/>
      <c r="Z66" s="101"/>
      <c r="AA66" s="118"/>
      <c r="AB66" s="42">
        <f>D66+J66+S66+V66</f>
        <v>0.02</v>
      </c>
      <c r="AC66" s="41">
        <f>$E$18*AB66</f>
        <v>0</v>
      </c>
    </row>
    <row r="67" spans="1:29" ht="15.75" thickBot="1">
      <c r="A67" s="39"/>
      <c r="B67" s="38"/>
      <c r="C67" s="38"/>
      <c r="D67" s="33">
        <f>SUM(D28+D30+D34+D41+D51+D52+D53+D54+D56+D58+D59+D62+D63+D65+D66)</f>
        <v>0.03</v>
      </c>
      <c r="E67" s="37">
        <f>SUM(E28:E66)-E47-E43-E40-E36</f>
        <v>0</v>
      </c>
      <c r="F67" s="36"/>
      <c r="G67" s="36"/>
      <c r="H67" s="36"/>
      <c r="I67" s="36"/>
      <c r="J67" s="77">
        <f>SUM(J28+J30+J34+J41+J51+J52+J53+J54+J56)</f>
        <v>0.32</v>
      </c>
      <c r="K67" s="76">
        <f>SUM(K28:K66)-K47-K43-K40-K36</f>
        <v>0</v>
      </c>
      <c r="L67" s="36"/>
      <c r="M67" s="29"/>
      <c r="N67" s="29"/>
      <c r="O67" s="29"/>
      <c r="P67" s="77">
        <f>SUM(P28+P30+P34+P41+P51+P58)</f>
        <v>0.2</v>
      </c>
      <c r="Q67" s="76">
        <f>SUM(Q28:Q66)-Q47-Q43-Q40-Q36</f>
        <v>0</v>
      </c>
      <c r="R67" s="29"/>
      <c r="S67" s="29"/>
      <c r="T67" s="36"/>
      <c r="U67" s="36"/>
      <c r="V67" s="31">
        <f>SUM(V28+V30+V34+V41+V51+V59+V61+V63+V65+V66)</f>
        <v>0.45000000000000007</v>
      </c>
      <c r="W67" s="37">
        <f>SUM(W28:W66)-W47-W43-W40-W36</f>
        <v>0</v>
      </c>
      <c r="X67" s="32"/>
      <c r="Y67" s="32"/>
      <c r="Z67" s="32"/>
      <c r="AA67" s="32"/>
      <c r="AB67" s="35">
        <f>SUM(AB28+AB30+AB34+AB41+AB51+AB52+AB53+AB54+AB56+AB58+AB59+AB61+AB63+AB65+AB66)</f>
        <v>1</v>
      </c>
      <c r="AC67" s="34">
        <f>SUM(AC28:AC66)-AC47-AC43-AC40-AC36</f>
        <v>0</v>
      </c>
    </row>
    <row r="68" spans="1:29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X68" s="30"/>
      <c r="Y68" s="30"/>
      <c r="Z68" s="30"/>
      <c r="AA68" s="30"/>
      <c r="AB68" s="30"/>
      <c r="AC68" s="30"/>
    </row>
    <row r="69" spans="1:29" ht="15.75" customHeight="1"/>
    <row r="70" spans="1:29" ht="15.75" customHeight="1"/>
    <row r="71" spans="1:29" ht="15.75" customHeight="1"/>
    <row r="85" spans="3:4" ht="15">
      <c r="D85"/>
    </row>
    <row r="86" spans="3:4" ht="15">
      <c r="C86"/>
      <c r="D86"/>
    </row>
    <row r="87" spans="3:4" ht="15">
      <c r="C87"/>
      <c r="D87"/>
    </row>
    <row r="88" spans="3:4" ht="15">
      <c r="C88"/>
      <c r="D88"/>
    </row>
    <row r="89" spans="3:4" ht="15">
      <c r="C89"/>
      <c r="D89"/>
    </row>
    <row r="90" spans="3:4" ht="15">
      <c r="C90"/>
      <c r="D90"/>
    </row>
  </sheetData>
  <sheetProtection algorithmName="SHA-512" hashValue="p7efR3ylAl10GsQBZ3vtmujW9ZE/fyOLRuqDY5bD4fxFcxYiTdFdjq3ngkY8YRcj5+PnVt6yj0AqG698bPlCwA==" saltValue="4AI7Cl4dD6dyer1WCDDyLQ==" spinCount="100000" sheet="1" scenarios="1" formatCells="0" formatColumns="0" formatRows="0"/>
  <mergeCells count="299">
    <mergeCell ref="G34:G35"/>
    <mergeCell ref="H34:H35"/>
    <mergeCell ref="F41:F42"/>
    <mergeCell ref="G41:G42"/>
    <mergeCell ref="H41:H42"/>
    <mergeCell ref="X34:X35"/>
    <mergeCell ref="J41:J42"/>
    <mergeCell ref="K41:K42"/>
    <mergeCell ref="L41:L42"/>
    <mergeCell ref="M41:M42"/>
    <mergeCell ref="R41:R42"/>
    <mergeCell ref="N41:N42"/>
    <mergeCell ref="H36:H37"/>
    <mergeCell ref="H38:H39"/>
    <mergeCell ref="P36:P39"/>
    <mergeCell ref="M34:M35"/>
    <mergeCell ref="N34:N35"/>
    <mergeCell ref="Q36:Q39"/>
    <mergeCell ref="R36:R39"/>
    <mergeCell ref="S36:S39"/>
    <mergeCell ref="S41:S42"/>
    <mergeCell ref="S34:S35"/>
    <mergeCell ref="V34:V35"/>
    <mergeCell ref="W34:W35"/>
    <mergeCell ref="A1:AC1"/>
    <mergeCell ref="B3:AC3"/>
    <mergeCell ref="B4:AC4"/>
    <mergeCell ref="B5:AC5"/>
    <mergeCell ref="B6:AC6"/>
    <mergeCell ref="A8:C8"/>
    <mergeCell ref="D25:I25"/>
    <mergeCell ref="J25:O25"/>
    <mergeCell ref="J26:O26"/>
    <mergeCell ref="D26:I26"/>
    <mergeCell ref="P25:U25"/>
    <mergeCell ref="V25:AA25"/>
    <mergeCell ref="V26:AA26"/>
    <mergeCell ref="P26:U26"/>
    <mergeCell ref="A14:B14"/>
    <mergeCell ref="A15:B15"/>
    <mergeCell ref="A16:B16"/>
    <mergeCell ref="B26:C26"/>
    <mergeCell ref="A9:B9"/>
    <mergeCell ref="J24:N24"/>
    <mergeCell ref="A10:B10"/>
    <mergeCell ref="A11:B11"/>
    <mergeCell ref="A12:B12"/>
    <mergeCell ref="A13:B13"/>
    <mergeCell ref="B43:C46"/>
    <mergeCell ref="D43:D46"/>
    <mergeCell ref="E43:E46"/>
    <mergeCell ref="F34:F35"/>
    <mergeCell ref="AC30:AC33"/>
    <mergeCell ref="B30:C33"/>
    <mergeCell ref="D30:D33"/>
    <mergeCell ref="E30:E33"/>
    <mergeCell ref="J30:J33"/>
    <mergeCell ref="Q30:Q33"/>
    <mergeCell ref="R30:R33"/>
    <mergeCell ref="S30:S33"/>
    <mergeCell ref="T34:T35"/>
    <mergeCell ref="G30:G31"/>
    <mergeCell ref="G32:G33"/>
    <mergeCell ref="H30:H31"/>
    <mergeCell ref="H32:H33"/>
    <mergeCell ref="Z36:Z37"/>
    <mergeCell ref="Y34:Y35"/>
    <mergeCell ref="Z34:Z35"/>
    <mergeCell ref="X41:X42"/>
    <mergeCell ref="Y41:Y42"/>
    <mergeCell ref="Z41:Z42"/>
    <mergeCell ref="L34:L35"/>
    <mergeCell ref="B25:C25"/>
    <mergeCell ref="B27:C27"/>
    <mergeCell ref="AB27:AC27"/>
    <mergeCell ref="B28:C29"/>
    <mergeCell ref="D28:D29"/>
    <mergeCell ref="E28:E29"/>
    <mergeCell ref="AB25:AC25"/>
    <mergeCell ref="Y28:Y29"/>
    <mergeCell ref="Z28:Z29"/>
    <mergeCell ref="AB26:AC26"/>
    <mergeCell ref="F30:F31"/>
    <mergeCell ref="F32:F33"/>
    <mergeCell ref="J28:J29"/>
    <mergeCell ref="K28:K29"/>
    <mergeCell ref="L28:L29"/>
    <mergeCell ref="M28:M29"/>
    <mergeCell ref="K30:K33"/>
    <mergeCell ref="W28:W29"/>
    <mergeCell ref="X28:X29"/>
    <mergeCell ref="P28:P29"/>
    <mergeCell ref="Q28:Q29"/>
    <mergeCell ref="R28:R29"/>
    <mergeCell ref="S28:S29"/>
    <mergeCell ref="N28:N29"/>
    <mergeCell ref="P30:P33"/>
    <mergeCell ref="T28:T29"/>
    <mergeCell ref="Y30:Y31"/>
    <mergeCell ref="Z30:Z31"/>
    <mergeCell ref="AC34:AC35"/>
    <mergeCell ref="AB34:AB35"/>
    <mergeCell ref="Y32:Y33"/>
    <mergeCell ref="Z32:Z33"/>
    <mergeCell ref="T30:T33"/>
    <mergeCell ref="AB30:AB33"/>
    <mergeCell ref="V28:V29"/>
    <mergeCell ref="X32:X33"/>
    <mergeCell ref="V30:V33"/>
    <mergeCell ref="W30:W33"/>
    <mergeCell ref="X30:X31"/>
    <mergeCell ref="AB28:AB29"/>
    <mergeCell ref="AC28:AC29"/>
    <mergeCell ref="D41:D42"/>
    <mergeCell ref="E41:E42"/>
    <mergeCell ref="S43:S46"/>
    <mergeCell ref="AC41:AC42"/>
    <mergeCell ref="F36:F37"/>
    <mergeCell ref="F38:F39"/>
    <mergeCell ref="G36:G37"/>
    <mergeCell ref="G38:G39"/>
    <mergeCell ref="AB43:AB46"/>
    <mergeCell ref="Z43:Z44"/>
    <mergeCell ref="X45:X46"/>
    <mergeCell ref="Y45:Y46"/>
    <mergeCell ref="Z45:Z46"/>
    <mergeCell ref="X36:X37"/>
    <mergeCell ref="Y36:Y37"/>
    <mergeCell ref="T43:T46"/>
    <mergeCell ref="V43:V46"/>
    <mergeCell ref="T41:T42"/>
    <mergeCell ref="V41:V42"/>
    <mergeCell ref="V36:V39"/>
    <mergeCell ref="W36:W39"/>
    <mergeCell ref="W41:W42"/>
    <mergeCell ref="Q41:Q42"/>
    <mergeCell ref="X43:X44"/>
    <mergeCell ref="Y43:Y44"/>
    <mergeCell ref="AB41:AB42"/>
    <mergeCell ref="P43:P46"/>
    <mergeCell ref="AC43:AC46"/>
    <mergeCell ref="AB36:AB39"/>
    <mergeCell ref="AC36:AC39"/>
    <mergeCell ref="X38:X39"/>
    <mergeCell ref="Y38:Y39"/>
    <mergeCell ref="Z38:Z39"/>
    <mergeCell ref="T36:T39"/>
    <mergeCell ref="F56:F57"/>
    <mergeCell ref="G56:G57"/>
    <mergeCell ref="H56:H57"/>
    <mergeCell ref="F54:F55"/>
    <mergeCell ref="J43:J46"/>
    <mergeCell ref="K43:K46"/>
    <mergeCell ref="F43:F44"/>
    <mergeCell ref="F45:F46"/>
    <mergeCell ref="G43:G44"/>
    <mergeCell ref="H43:H44"/>
    <mergeCell ref="B56:C57"/>
    <mergeCell ref="D56:D57"/>
    <mergeCell ref="H54:H55"/>
    <mergeCell ref="J54:J55"/>
    <mergeCell ref="K54:K55"/>
    <mergeCell ref="J56:J57"/>
    <mergeCell ref="K56:K57"/>
    <mergeCell ref="J59:J60"/>
    <mergeCell ref="Q43:Q46"/>
    <mergeCell ref="B51:C51"/>
    <mergeCell ref="B58:C58"/>
    <mergeCell ref="B52:C52"/>
    <mergeCell ref="B53:C53"/>
    <mergeCell ref="B54:C55"/>
    <mergeCell ref="D54:D55"/>
    <mergeCell ref="G45:G46"/>
    <mergeCell ref="H45:H46"/>
    <mergeCell ref="G54:G55"/>
    <mergeCell ref="B59:C60"/>
    <mergeCell ref="D59:D60"/>
    <mergeCell ref="E59:E60"/>
    <mergeCell ref="F59:F60"/>
    <mergeCell ref="G59:G60"/>
    <mergeCell ref="H59:H60"/>
    <mergeCell ref="AB63:AB64"/>
    <mergeCell ref="AC63:AC64"/>
    <mergeCell ref="B66:C66"/>
    <mergeCell ref="S63:S64"/>
    <mergeCell ref="T63:T64"/>
    <mergeCell ref="V63:V64"/>
    <mergeCell ref="W63:W64"/>
    <mergeCell ref="L63:L64"/>
    <mergeCell ref="M63:M64"/>
    <mergeCell ref="P63:P64"/>
    <mergeCell ref="Q63:Q64"/>
    <mergeCell ref="R63:R64"/>
    <mergeCell ref="B63:C64"/>
    <mergeCell ref="D63:D64"/>
    <mergeCell ref="E63:E64"/>
    <mergeCell ref="F63:F64"/>
    <mergeCell ref="G63:G64"/>
    <mergeCell ref="H63:H64"/>
    <mergeCell ref="K61:K62"/>
    <mergeCell ref="K59:K60"/>
    <mergeCell ref="L61:L62"/>
    <mergeCell ref="M61:M62"/>
    <mergeCell ref="N61:N62"/>
    <mergeCell ref="L59:L60"/>
    <mergeCell ref="K63:K64"/>
    <mergeCell ref="M59:M60"/>
    <mergeCell ref="N59:N60"/>
    <mergeCell ref="N63:N64"/>
    <mergeCell ref="B61:C62"/>
    <mergeCell ref="D61:D62"/>
    <mergeCell ref="E61:E62"/>
    <mergeCell ref="F61:F62"/>
    <mergeCell ref="G61:G62"/>
    <mergeCell ref="H61:H62"/>
    <mergeCell ref="J61:J62"/>
    <mergeCell ref="J63:J64"/>
    <mergeCell ref="B65:C65"/>
    <mergeCell ref="P61:P62"/>
    <mergeCell ref="Q61:Q62"/>
    <mergeCell ref="AB59:AB60"/>
    <mergeCell ref="P56:P57"/>
    <mergeCell ref="Q56:Q57"/>
    <mergeCell ref="P59:P60"/>
    <mergeCell ref="Q59:Q60"/>
    <mergeCell ref="R59:R60"/>
    <mergeCell ref="S59:S60"/>
    <mergeCell ref="T59:T60"/>
    <mergeCell ref="V59:V60"/>
    <mergeCell ref="W59:W60"/>
    <mergeCell ref="X56:X57"/>
    <mergeCell ref="AC54:AC55"/>
    <mergeCell ref="R61:R62"/>
    <mergeCell ref="S61:S62"/>
    <mergeCell ref="T61:T62"/>
    <mergeCell ref="V61:V62"/>
    <mergeCell ref="W61:W62"/>
    <mergeCell ref="AB54:AB55"/>
    <mergeCell ref="R56:R57"/>
    <mergeCell ref="S56:S57"/>
    <mergeCell ref="T56:T57"/>
    <mergeCell ref="V56:V57"/>
    <mergeCell ref="Z54:Z55"/>
    <mergeCell ref="W56:W57"/>
    <mergeCell ref="AC59:AC60"/>
    <mergeCell ref="AC61:AC62"/>
    <mergeCell ref="AC56:AC57"/>
    <mergeCell ref="AB56:AB57"/>
    <mergeCell ref="AB61:AB62"/>
    <mergeCell ref="Y56:Y57"/>
    <mergeCell ref="Z56:Z57"/>
    <mergeCell ref="A47:A50"/>
    <mergeCell ref="B47:C50"/>
    <mergeCell ref="D47:D50"/>
    <mergeCell ref="E47:E50"/>
    <mergeCell ref="F47:F50"/>
    <mergeCell ref="G47:G50"/>
    <mergeCell ref="W54:W55"/>
    <mergeCell ref="X54:X55"/>
    <mergeCell ref="Y54:Y55"/>
    <mergeCell ref="P54:P55"/>
    <mergeCell ref="Q54:Q55"/>
    <mergeCell ref="R54:R55"/>
    <mergeCell ref="S54:S55"/>
    <mergeCell ref="T54:T55"/>
    <mergeCell ref="V54:V55"/>
    <mergeCell ref="B34:C35"/>
    <mergeCell ref="D34:D35"/>
    <mergeCell ref="E34:E35"/>
    <mergeCell ref="B41:C42"/>
    <mergeCell ref="Y48:Y50"/>
    <mergeCell ref="Z48:Z50"/>
    <mergeCell ref="X48:X50"/>
    <mergeCell ref="H47:H50"/>
    <mergeCell ref="J47:J50"/>
    <mergeCell ref="K47:K50"/>
    <mergeCell ref="B40:C40"/>
    <mergeCell ref="B36:C39"/>
    <mergeCell ref="D36:D39"/>
    <mergeCell ref="E36:E39"/>
    <mergeCell ref="J36:J39"/>
    <mergeCell ref="K36:K39"/>
    <mergeCell ref="J34:J35"/>
    <mergeCell ref="K34:K35"/>
    <mergeCell ref="P34:P35"/>
    <mergeCell ref="Q34:Q35"/>
    <mergeCell ref="R34:R35"/>
    <mergeCell ref="R43:R46"/>
    <mergeCell ref="W43:W46"/>
    <mergeCell ref="P41:P42"/>
    <mergeCell ref="AB47:AB50"/>
    <mergeCell ref="AC47:AC50"/>
    <mergeCell ref="P47:P50"/>
    <mergeCell ref="Q47:Q50"/>
    <mergeCell ref="R47:R50"/>
    <mergeCell ref="S47:S50"/>
    <mergeCell ref="T47:T50"/>
    <mergeCell ref="V47:V50"/>
    <mergeCell ref="W47:W50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D0466-393D-40D5-9D47-C5105ECA153E}">
  <sheetPr>
    <tabColor rgb="FFFF0000"/>
    <pageSetUpPr fitToPage="1"/>
  </sheetPr>
  <dimension ref="A1:AC89"/>
  <sheetViews>
    <sheetView zoomScale="70" zoomScaleNormal="70" workbookViewId="0">
      <selection activeCell="I26" sqref="I26"/>
    </sheetView>
  </sheetViews>
  <sheetFormatPr defaultColWidth="9.140625" defaultRowHeight="12.75" outlineLevelRow="1" outlineLevelCol="1"/>
  <cols>
    <col min="1" max="1" width="30.28515625" style="28" customWidth="1"/>
    <col min="2" max="2" width="19" style="28" customWidth="1"/>
    <col min="3" max="3" width="25.42578125" style="28" customWidth="1"/>
    <col min="4" max="4" width="21.85546875" style="28" customWidth="1"/>
    <col min="5" max="5" width="15.42578125" style="28" customWidth="1"/>
    <col min="6" max="6" width="12.140625" style="28" customWidth="1" outlineLevel="1"/>
    <col min="7" max="7" width="9.85546875" style="28" customWidth="1" outlineLevel="1"/>
    <col min="8" max="8" width="17.7109375" style="28" customWidth="1" outlineLevel="1"/>
    <col min="9" max="9" width="18.5703125" style="28" customWidth="1"/>
    <col min="10" max="10" width="10.7109375" style="28" customWidth="1"/>
    <col min="11" max="11" width="11.140625" style="28" customWidth="1"/>
    <col min="12" max="12" width="14" style="28" customWidth="1" outlineLevel="1"/>
    <col min="13" max="13" width="10.7109375" style="28" customWidth="1" outlineLevel="1"/>
    <col min="14" max="14" width="12.5703125" style="28" customWidth="1" outlineLevel="1"/>
    <col min="15" max="15" width="19.5703125" style="28" customWidth="1"/>
    <col min="16" max="16" width="11.85546875" style="28" customWidth="1"/>
    <col min="17" max="17" width="15" style="28" customWidth="1"/>
    <col min="18" max="18" width="10.5703125" style="28" customWidth="1" outlineLevel="1"/>
    <col min="19" max="19" width="11.85546875" style="28" customWidth="1" outlineLevel="1"/>
    <col min="20" max="20" width="12.5703125" style="28" customWidth="1" outlineLevel="1"/>
    <col min="21" max="21" width="17.42578125" style="28" customWidth="1"/>
    <col min="22" max="22" width="14" style="28" customWidth="1"/>
    <col min="23" max="23" width="11.42578125" style="29" customWidth="1"/>
    <col min="24" max="24" width="14.42578125" style="28" customWidth="1" outlineLevel="1"/>
    <col min="25" max="25" width="11.140625" style="28" customWidth="1" outlineLevel="1"/>
    <col min="26" max="26" width="12.28515625" style="28" customWidth="1" outlineLevel="1"/>
    <col min="27" max="27" width="18.85546875" style="28" customWidth="1"/>
    <col min="28" max="28" width="10.85546875" style="28" customWidth="1"/>
    <col min="29" max="29" width="11.7109375" style="28" customWidth="1"/>
    <col min="30" max="30" width="9.28515625" style="28" customWidth="1"/>
    <col min="31" max="36" width="9.140625" style="28"/>
    <col min="37" max="37" width="16.7109375" style="28" customWidth="1"/>
    <col min="38" max="16384" width="9.140625" style="28"/>
  </cols>
  <sheetData>
    <row r="1" spans="1:29" ht="72" customHeight="1">
      <c r="A1" s="226" t="s">
        <v>93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</row>
    <row r="2" spans="1:29" ht="15">
      <c r="A2"/>
      <c r="B2"/>
      <c r="C2"/>
      <c r="D2"/>
      <c r="E2"/>
      <c r="F2"/>
      <c r="G2"/>
      <c r="H2"/>
      <c r="I2"/>
      <c r="J2"/>
      <c r="K2"/>
      <c r="L2"/>
      <c r="M2"/>
      <c r="O2"/>
      <c r="U2"/>
      <c r="AA2"/>
    </row>
    <row r="3" spans="1:29" ht="33.75" customHeight="1">
      <c r="A3" s="89" t="s">
        <v>94</v>
      </c>
      <c r="B3" s="228" t="s">
        <v>128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</row>
    <row r="4" spans="1:29" ht="21">
      <c r="A4" s="72" t="s">
        <v>20</v>
      </c>
      <c r="B4" s="228" t="s">
        <v>128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</row>
    <row r="5" spans="1:29" ht="30">
      <c r="A5" s="89" t="s">
        <v>95</v>
      </c>
      <c r="B5" s="228" t="s">
        <v>128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</row>
    <row r="6" spans="1:29" ht="21">
      <c r="A6" s="72" t="s">
        <v>96</v>
      </c>
      <c r="B6" s="252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4"/>
      <c r="AA6" s="254"/>
      <c r="AB6" s="254"/>
      <c r="AC6" s="255"/>
    </row>
    <row r="7" spans="1:29" ht="13.5" thickBo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Y7" s="61"/>
      <c r="Z7" s="61"/>
      <c r="AA7" s="61"/>
      <c r="AB7" s="60"/>
      <c r="AC7" s="59"/>
    </row>
    <row r="8" spans="1:29" ht="30.6" customHeight="1" thickBot="1">
      <c r="A8" s="333" t="s">
        <v>152</v>
      </c>
      <c r="B8" s="334"/>
      <c r="C8" s="272"/>
      <c r="D8" s="62"/>
      <c r="E8" s="62"/>
      <c r="F8" s="62"/>
      <c r="G8" s="39"/>
      <c r="H8" s="39"/>
      <c r="I8" s="39"/>
      <c r="J8" s="39"/>
      <c r="K8" s="39"/>
      <c r="L8" s="39"/>
      <c r="M8" s="39"/>
      <c r="N8" s="39"/>
      <c r="O8" s="39"/>
      <c r="Y8" s="61"/>
      <c r="Z8" s="61"/>
      <c r="AA8" s="61"/>
      <c r="AB8" s="60"/>
      <c r="AC8" s="59"/>
    </row>
    <row r="9" spans="1:29" ht="26.45" customHeight="1" thickBot="1">
      <c r="A9" s="319" t="s">
        <v>133</v>
      </c>
      <c r="B9" s="320"/>
      <c r="C9" s="91"/>
      <c r="D9" s="62"/>
      <c r="E9" s="62"/>
      <c r="F9" s="62"/>
      <c r="G9" s="39"/>
      <c r="H9" s="39"/>
      <c r="I9" s="39"/>
      <c r="J9" s="39"/>
      <c r="K9" s="39"/>
      <c r="L9" s="39"/>
      <c r="M9" s="39"/>
      <c r="N9" s="39"/>
      <c r="O9" s="39"/>
      <c r="Y9" s="61"/>
      <c r="Z9" s="61"/>
      <c r="AA9" s="61"/>
      <c r="AB9" s="60"/>
      <c r="AC9" s="59"/>
    </row>
    <row r="10" spans="1:29" ht="15.75" thickBot="1">
      <c r="A10" s="241"/>
      <c r="B10" s="335"/>
      <c r="C10" s="88"/>
      <c r="D10" s="62"/>
      <c r="E10" s="62"/>
      <c r="F10" s="62"/>
      <c r="G10" s="39"/>
      <c r="H10" s="39"/>
      <c r="I10" s="39"/>
      <c r="J10" s="39"/>
      <c r="K10" s="39"/>
      <c r="L10" s="39"/>
      <c r="M10" s="39"/>
      <c r="N10" s="39"/>
      <c r="O10" s="39"/>
      <c r="Y10" s="61"/>
      <c r="Z10" s="61"/>
      <c r="AA10" s="61"/>
      <c r="AB10" s="60"/>
      <c r="AC10" s="59"/>
    </row>
    <row r="11" spans="1:29" ht="15" customHeight="1" thickBot="1">
      <c r="A11" s="241" t="s">
        <v>134</v>
      </c>
      <c r="B11" s="318"/>
      <c r="C11" s="71" t="s">
        <v>100</v>
      </c>
      <c r="D11" s="71" t="s">
        <v>101</v>
      </c>
      <c r="E11" s="71" t="s">
        <v>102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"/>
      <c r="Q11" s="1"/>
      <c r="Y11" s="61"/>
      <c r="Z11" s="61"/>
      <c r="AA11" s="61"/>
      <c r="AB11" s="60"/>
      <c r="AC11" s="59"/>
    </row>
    <row r="12" spans="1:29" ht="15.75" thickBot="1">
      <c r="A12" s="241" t="s">
        <v>135</v>
      </c>
      <c r="B12" s="318"/>
      <c r="C12" s="70">
        <v>0.02</v>
      </c>
      <c r="D12" s="86">
        <f>IF(C9&gt;1000000,1000000,C9)</f>
        <v>0</v>
      </c>
      <c r="E12" s="84">
        <f>D12*C12</f>
        <v>0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"/>
      <c r="Q12" s="1"/>
      <c r="Y12" s="61"/>
      <c r="Z12" s="61"/>
      <c r="AA12" s="61"/>
      <c r="AB12" s="60"/>
      <c r="AC12" s="59"/>
    </row>
    <row r="13" spans="1:29" ht="15" customHeight="1" thickBot="1">
      <c r="A13" s="241" t="s">
        <v>136</v>
      </c>
      <c r="B13" s="318"/>
      <c r="C13" s="70">
        <v>0.02</v>
      </c>
      <c r="D13" s="86">
        <f>IF(C9&gt;5538000,4538000,MAX(0,C9-1000000,0))</f>
        <v>0</v>
      </c>
      <c r="E13" s="87">
        <f>D13*C13</f>
        <v>0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1"/>
      <c r="Q13" s="1"/>
      <c r="Y13" s="61"/>
      <c r="Z13" s="61"/>
      <c r="AA13" s="61"/>
      <c r="AB13" s="60"/>
      <c r="AC13" s="59"/>
    </row>
    <row r="14" spans="1:29" ht="15" customHeight="1" thickBot="1">
      <c r="A14" s="241" t="s">
        <v>137</v>
      </c>
      <c r="B14" s="318"/>
      <c r="C14" s="70">
        <v>1.7999999999999999E-2</v>
      </c>
      <c r="D14" s="86">
        <f>IF(C9&gt;10000000,10000000-5538000,MAX(0,C9-5538000,0))</f>
        <v>0</v>
      </c>
      <c r="E14" s="87">
        <f>D14*C14</f>
        <v>0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1"/>
      <c r="Q14" s="1"/>
      <c r="Y14" s="61"/>
      <c r="Z14" s="61"/>
      <c r="AA14" s="61"/>
      <c r="AB14" s="60"/>
      <c r="AC14" s="59"/>
    </row>
    <row r="15" spans="1:29" ht="15" customHeight="1" thickBot="1">
      <c r="A15" s="241" t="s">
        <v>138</v>
      </c>
      <c r="B15" s="318"/>
      <c r="C15" s="70">
        <v>1.6E-2</v>
      </c>
      <c r="D15" s="86">
        <f>IF(C9&gt;25000000,15000000,MAX(0,C9-10000000,0))</f>
        <v>0</v>
      </c>
      <c r="E15" s="87">
        <f>D15*C15</f>
        <v>0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1"/>
      <c r="Q15" s="1"/>
      <c r="Y15" s="61"/>
      <c r="Z15" s="61"/>
      <c r="AA15" s="61"/>
      <c r="AB15" s="60"/>
      <c r="AC15" s="59"/>
    </row>
    <row r="16" spans="1:29" ht="15" customHeight="1" thickBot="1">
      <c r="A16" s="241" t="s">
        <v>139</v>
      </c>
      <c r="B16" s="318"/>
      <c r="C16" s="70">
        <v>1.2E-2</v>
      </c>
      <c r="D16" s="86">
        <f>IF(C9&gt;25000000,C9-25000000,0)</f>
        <v>0</v>
      </c>
      <c r="E16" s="87">
        <f>D16*C16</f>
        <v>0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1"/>
      <c r="Q16" s="1"/>
      <c r="Y16" s="61"/>
      <c r="Z16" s="61"/>
      <c r="AA16" s="61"/>
      <c r="AB16" s="60"/>
      <c r="AC16" s="59"/>
    </row>
    <row r="17" spans="1:29" ht="15.75" thickBot="1">
      <c r="A17" s="62"/>
      <c r="B17" s="62"/>
      <c r="C17" s="68" t="s">
        <v>105</v>
      </c>
      <c r="D17" s="86">
        <f>SUM(D12:D16)</f>
        <v>0</v>
      </c>
      <c r="E17" s="84">
        <f>SUM(E12:E16)</f>
        <v>0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1"/>
      <c r="Q17" s="1"/>
      <c r="Y17" s="61"/>
      <c r="Z17" s="61"/>
      <c r="AA17" s="61"/>
      <c r="AB17" s="60"/>
      <c r="AC17" s="59"/>
    </row>
    <row r="18" spans="1:29" ht="15.75" thickBot="1">
      <c r="A18" s="62"/>
      <c r="B18" s="62"/>
      <c r="C18" s="62"/>
      <c r="D18" s="67" t="s">
        <v>106</v>
      </c>
      <c r="E18" s="65">
        <f>E17*0.8</f>
        <v>0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1"/>
      <c r="Q18" s="1"/>
      <c r="Y18" s="61"/>
      <c r="Z18" s="61"/>
      <c r="AA18" s="61"/>
      <c r="AB18" s="60"/>
      <c r="AC18" s="59"/>
    </row>
    <row r="19" spans="1:29" ht="15.75" hidden="1" thickBot="1">
      <c r="A19" s="62"/>
      <c r="B19" s="62"/>
      <c r="C19" s="62"/>
      <c r="D19" s="66" t="s">
        <v>14</v>
      </c>
      <c r="E19" s="65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1"/>
      <c r="Q19" s="1"/>
      <c r="Y19" s="61"/>
      <c r="Z19" s="61"/>
      <c r="AA19" s="61"/>
      <c r="AB19" s="60"/>
      <c r="AC19" s="59"/>
    </row>
    <row r="20" spans="1:29" ht="15" customHeight="1" thickBot="1">
      <c r="A20" s="62"/>
      <c r="B20" s="62"/>
      <c r="C20" s="62"/>
      <c r="D20" s="85" t="s">
        <v>107</v>
      </c>
      <c r="E20" s="84">
        <f>0.2*E17</f>
        <v>0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1"/>
      <c r="Q20" s="1"/>
      <c r="Y20" s="61"/>
      <c r="Z20" s="61"/>
      <c r="AA20" s="61"/>
      <c r="AB20" s="60"/>
      <c r="AC20" s="59"/>
    </row>
    <row r="21" spans="1:29" ht="15">
      <c r="A21" s="39"/>
      <c r="B21" s="39"/>
      <c r="C21" s="39"/>
      <c r="D21" s="39"/>
      <c r="E21" s="39"/>
      <c r="F21" s="62"/>
      <c r="G21" s="39"/>
      <c r="H21" s="39"/>
      <c r="I21" s="39"/>
      <c r="J21" s="39"/>
      <c r="K21" s="39"/>
      <c r="L21" s="39"/>
      <c r="M21" s="39"/>
      <c r="N21" s="39"/>
      <c r="O21" s="39"/>
      <c r="Y21" s="61"/>
      <c r="Z21" s="61"/>
      <c r="AA21" s="61"/>
      <c r="AB21" s="60"/>
      <c r="AC21" s="59"/>
    </row>
    <row r="22" spans="1:29" ht="12.75" customHeight="1" thickBot="1">
      <c r="A22" s="39"/>
      <c r="B22" s="39"/>
      <c r="C22" s="39"/>
      <c r="D22" s="39"/>
      <c r="E22" s="39"/>
      <c r="F22" s="62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61"/>
      <c r="W22" s="36"/>
      <c r="X22" s="61"/>
      <c r="Y22" s="61"/>
      <c r="Z22" s="61"/>
      <c r="AA22" s="61"/>
      <c r="AB22" s="60"/>
      <c r="AC22" s="59"/>
    </row>
    <row r="23" spans="1:29" ht="15.75" thickBot="1">
      <c r="A23" s="39"/>
      <c r="B23" s="39"/>
      <c r="C23" s="39"/>
      <c r="D23" s="39"/>
      <c r="E23" s="39"/>
      <c r="F23" s="39"/>
      <c r="G23" s="39"/>
      <c r="H23" s="39"/>
      <c r="I23" s="39"/>
      <c r="J23" s="236" t="s">
        <v>140</v>
      </c>
      <c r="K23" s="321"/>
      <c r="L23" s="321"/>
      <c r="M23" s="321"/>
      <c r="N23" s="251"/>
      <c r="O23" s="2"/>
      <c r="P23" s="38"/>
      <c r="Q23" s="18"/>
      <c r="R23" s="18"/>
      <c r="S23" s="18"/>
      <c r="T23" s="18"/>
      <c r="U23" s="18"/>
      <c r="V23" s="61"/>
      <c r="W23" s="36"/>
      <c r="X23" s="61"/>
      <c r="Y23" s="61"/>
      <c r="Z23" s="61"/>
      <c r="AA23" s="61"/>
      <c r="AB23" s="60"/>
      <c r="AC23" s="59"/>
    </row>
    <row r="24" spans="1:29" ht="15.75" thickBot="1">
      <c r="A24" s="39"/>
      <c r="B24" s="264" t="s">
        <v>108</v>
      </c>
      <c r="C24" s="265"/>
      <c r="D24" s="236" t="s">
        <v>109</v>
      </c>
      <c r="E24" s="237"/>
      <c r="F24" s="216"/>
      <c r="G24" s="216"/>
      <c r="H24" s="216"/>
      <c r="I24" s="251"/>
      <c r="J24" s="210" t="s">
        <v>110</v>
      </c>
      <c r="K24" s="211"/>
      <c r="L24" s="211"/>
      <c r="M24" s="211"/>
      <c r="N24" s="211"/>
      <c r="O24" s="251"/>
      <c r="P24" s="215" t="s">
        <v>111</v>
      </c>
      <c r="Q24" s="216"/>
      <c r="R24" s="216"/>
      <c r="S24" s="216"/>
      <c r="T24" s="216"/>
      <c r="U24" s="251"/>
      <c r="V24" s="256" t="s">
        <v>112</v>
      </c>
      <c r="W24" s="213"/>
      <c r="X24" s="205"/>
      <c r="Y24" s="205"/>
      <c r="Z24" s="205"/>
      <c r="AA24" s="257"/>
      <c r="AB24" s="266" t="s">
        <v>113</v>
      </c>
      <c r="AC24" s="266"/>
    </row>
    <row r="25" spans="1:29" ht="25.15" customHeight="1" thickBot="1">
      <c r="A25" s="39"/>
      <c r="B25" s="224" t="s">
        <v>153</v>
      </c>
      <c r="C25" s="225"/>
      <c r="D25" s="233">
        <f>SUM(D27+D29+D33+D40)</f>
        <v>0.02</v>
      </c>
      <c r="E25" s="234"/>
      <c r="F25" s="219"/>
      <c r="G25" s="219"/>
      <c r="H25" s="219"/>
      <c r="I25" s="272"/>
      <c r="J25" s="218">
        <f>SUM(J29+J33+J40+J50+J51+J52+J53+J55)</f>
        <v>0.33999999999999997</v>
      </c>
      <c r="K25" s="219"/>
      <c r="L25" s="219"/>
      <c r="M25" s="219"/>
      <c r="N25" s="219"/>
      <c r="O25" s="251"/>
      <c r="P25" s="218">
        <f>SUM(P29+P33+P40+P57)</f>
        <v>0.15</v>
      </c>
      <c r="Q25" s="336"/>
      <c r="R25" s="336"/>
      <c r="S25" s="336"/>
      <c r="T25" s="336"/>
      <c r="U25" s="337"/>
      <c r="V25" s="258">
        <f>(V29+V33+V40+V58+V60+V62+V64+V65)</f>
        <v>0.49000000000000005</v>
      </c>
      <c r="W25" s="259"/>
      <c r="X25" s="338"/>
      <c r="Y25" s="338"/>
      <c r="Z25" s="338"/>
      <c r="AA25" s="317"/>
      <c r="AB25" s="231">
        <f>SUM(D25+J25+P25+V25)</f>
        <v>1</v>
      </c>
      <c r="AC25" s="232"/>
    </row>
    <row r="26" spans="1:29" ht="30" customHeight="1" thickBot="1">
      <c r="A26" s="39"/>
      <c r="B26" s="204"/>
      <c r="C26" s="205"/>
      <c r="D26" s="58" t="s">
        <v>114</v>
      </c>
      <c r="E26" s="58" t="s">
        <v>115</v>
      </c>
      <c r="F26" s="57" t="s">
        <v>116</v>
      </c>
      <c r="G26" s="57" t="s">
        <v>117</v>
      </c>
      <c r="H26" s="92" t="s">
        <v>118</v>
      </c>
      <c r="I26" s="93" t="s">
        <v>119</v>
      </c>
      <c r="J26" s="58" t="s">
        <v>114</v>
      </c>
      <c r="K26" s="58" t="s">
        <v>115</v>
      </c>
      <c r="L26" s="57" t="s">
        <v>116</v>
      </c>
      <c r="M26" s="57" t="s">
        <v>117</v>
      </c>
      <c r="N26" s="92" t="s">
        <v>118</v>
      </c>
      <c r="O26" s="93" t="s">
        <v>119</v>
      </c>
      <c r="P26" s="58" t="s">
        <v>114</v>
      </c>
      <c r="Q26" s="58" t="s">
        <v>115</v>
      </c>
      <c r="R26" s="57" t="s">
        <v>116</v>
      </c>
      <c r="S26" s="57" t="s">
        <v>117</v>
      </c>
      <c r="T26" s="92" t="s">
        <v>118</v>
      </c>
      <c r="U26" s="93" t="s">
        <v>119</v>
      </c>
      <c r="V26" s="58" t="s">
        <v>114</v>
      </c>
      <c r="W26" s="53" t="s">
        <v>115</v>
      </c>
      <c r="X26" s="57" t="s">
        <v>116</v>
      </c>
      <c r="Y26" s="57" t="s">
        <v>117</v>
      </c>
      <c r="Z26" s="92" t="s">
        <v>118</v>
      </c>
      <c r="AA26" s="93" t="s">
        <v>119</v>
      </c>
      <c r="AB26" s="206"/>
      <c r="AC26" s="207"/>
    </row>
    <row r="27" spans="1:29" ht="27" customHeight="1" thickBot="1">
      <c r="A27" s="39"/>
      <c r="B27" s="208" t="s">
        <v>38</v>
      </c>
      <c r="C27" s="209"/>
      <c r="D27" s="202">
        <v>5.0000000000000001E-3</v>
      </c>
      <c r="E27" s="201">
        <f>$E$18*D27</f>
        <v>0</v>
      </c>
      <c r="F27" s="53" t="s">
        <v>120</v>
      </c>
      <c r="G27" s="53">
        <f>E27*75%</f>
        <v>0</v>
      </c>
      <c r="H27" s="94"/>
      <c r="I27" s="95"/>
      <c r="J27" s="137"/>
      <c r="K27" s="129">
        <v>0</v>
      </c>
      <c r="L27" s="129"/>
      <c r="M27" s="150"/>
      <c r="N27" s="146"/>
      <c r="O27" s="95"/>
      <c r="P27" s="137"/>
      <c r="Q27" s="129">
        <v>0</v>
      </c>
      <c r="R27" s="150"/>
      <c r="S27" s="150"/>
      <c r="T27" s="146"/>
      <c r="U27" s="95"/>
      <c r="V27" s="150"/>
      <c r="W27" s="129">
        <v>0</v>
      </c>
      <c r="X27" s="150"/>
      <c r="Y27" s="150"/>
      <c r="Z27" s="146"/>
      <c r="AA27" s="95"/>
      <c r="AB27" s="137">
        <f>D27+J27+S27+V27</f>
        <v>5.0000000000000001E-3</v>
      </c>
      <c r="AC27" s="160">
        <f>$E$18*AB27</f>
        <v>0</v>
      </c>
    </row>
    <row r="28" spans="1:29" ht="44.25" customHeight="1" thickBot="1">
      <c r="A28" s="39"/>
      <c r="B28" s="154"/>
      <c r="C28" s="200"/>
      <c r="D28" s="188"/>
      <c r="E28" s="330"/>
      <c r="F28" s="40" t="s">
        <v>121</v>
      </c>
      <c r="G28" s="56">
        <f>E27*25%</f>
        <v>0</v>
      </c>
      <c r="H28" s="96"/>
      <c r="I28" s="97"/>
      <c r="J28" s="144"/>
      <c r="K28" s="147"/>
      <c r="L28" s="144"/>
      <c r="M28" s="144"/>
      <c r="N28" s="166"/>
      <c r="O28" s="97"/>
      <c r="P28" s="144"/>
      <c r="Q28" s="147"/>
      <c r="R28" s="144"/>
      <c r="S28" s="144"/>
      <c r="T28" s="166"/>
      <c r="U28" s="97"/>
      <c r="V28" s="144"/>
      <c r="W28" s="147"/>
      <c r="X28" s="144"/>
      <c r="Y28" s="144"/>
      <c r="Z28" s="166"/>
      <c r="AA28" s="97"/>
      <c r="AB28" s="144"/>
      <c r="AC28" s="144"/>
    </row>
    <row r="29" spans="1:29" ht="30.6" customHeight="1" thickBot="1">
      <c r="A29" s="39"/>
      <c r="B29" s="152" t="s">
        <v>40</v>
      </c>
      <c r="C29" s="153"/>
      <c r="D29" s="203">
        <v>5.0000000000000001E-3</v>
      </c>
      <c r="E29" s="129">
        <f>$E$18*D29</f>
        <v>0</v>
      </c>
      <c r="F29" s="129" t="s">
        <v>120</v>
      </c>
      <c r="G29" s="129">
        <f>E29*75%</f>
        <v>0</v>
      </c>
      <c r="H29" s="133"/>
      <c r="I29" s="95"/>
      <c r="J29" s="137">
        <v>0.04</v>
      </c>
      <c r="K29" s="129">
        <f>$E$18*J29</f>
        <v>0</v>
      </c>
      <c r="L29" s="53" t="s">
        <v>142</v>
      </c>
      <c r="M29" s="52">
        <f>K29*5%</f>
        <v>0</v>
      </c>
      <c r="N29" s="111"/>
      <c r="O29" s="95"/>
      <c r="P29" s="137">
        <v>0.03</v>
      </c>
      <c r="Q29" s="129">
        <f>$E$18*P29</f>
        <v>0</v>
      </c>
      <c r="R29" s="150" t="s">
        <v>123</v>
      </c>
      <c r="S29" s="129"/>
      <c r="T29" s="133"/>
      <c r="U29" s="95"/>
      <c r="V29" s="137">
        <v>0.05</v>
      </c>
      <c r="W29" s="129">
        <f>$E$18*V29</f>
        <v>0</v>
      </c>
      <c r="X29" s="129" t="s">
        <v>154</v>
      </c>
      <c r="Y29" s="129">
        <f>W29*95%</f>
        <v>0</v>
      </c>
      <c r="Z29" s="133"/>
      <c r="AA29" s="95"/>
      <c r="AB29" s="137">
        <f>D29+J29+P29+V29</f>
        <v>0.125</v>
      </c>
      <c r="AC29" s="160">
        <f>$E$18*AB29</f>
        <v>0</v>
      </c>
    </row>
    <row r="30" spans="1:29" ht="40.9" customHeight="1" thickBot="1">
      <c r="A30" s="39"/>
      <c r="B30" s="167"/>
      <c r="C30" s="168"/>
      <c r="D30" s="158"/>
      <c r="E30" s="162"/>
      <c r="F30" s="130"/>
      <c r="G30" s="138"/>
      <c r="H30" s="165"/>
      <c r="I30" s="112"/>
      <c r="J30" s="158"/>
      <c r="K30" s="162"/>
      <c r="L30" s="73" t="s">
        <v>144</v>
      </c>
      <c r="M30" s="82">
        <f>K29*40%</f>
        <v>0</v>
      </c>
      <c r="N30" s="119"/>
      <c r="O30" s="112"/>
      <c r="P30" s="158"/>
      <c r="Q30" s="162"/>
      <c r="R30" s="158"/>
      <c r="S30" s="189"/>
      <c r="T30" s="159"/>
      <c r="U30" s="112"/>
      <c r="V30" s="158"/>
      <c r="W30" s="162"/>
      <c r="X30" s="144"/>
      <c r="Y30" s="144"/>
      <c r="Z30" s="166"/>
      <c r="AA30" s="112"/>
      <c r="AB30" s="158"/>
      <c r="AC30" s="162"/>
    </row>
    <row r="31" spans="1:29" ht="30" customHeight="1" thickBot="1">
      <c r="A31" s="39"/>
      <c r="B31" s="167"/>
      <c r="C31" s="168"/>
      <c r="D31" s="158"/>
      <c r="E31" s="162"/>
      <c r="F31" s="269" t="s">
        <v>121</v>
      </c>
      <c r="G31" s="131">
        <f>E29*25%</f>
        <v>0</v>
      </c>
      <c r="H31" s="135"/>
      <c r="I31" s="99"/>
      <c r="J31" s="158"/>
      <c r="K31" s="162"/>
      <c r="L31" s="73" t="s">
        <v>145</v>
      </c>
      <c r="M31" s="82">
        <f>K29*30%</f>
        <v>0</v>
      </c>
      <c r="N31" s="119"/>
      <c r="O31" s="99"/>
      <c r="P31" s="158"/>
      <c r="Q31" s="162"/>
      <c r="R31" s="158"/>
      <c r="S31" s="189"/>
      <c r="T31" s="159"/>
      <c r="U31" s="99"/>
      <c r="V31" s="158"/>
      <c r="W31" s="162"/>
      <c r="X31" s="129" t="s">
        <v>146</v>
      </c>
      <c r="Y31" s="129">
        <f>W29*5%</f>
        <v>0</v>
      </c>
      <c r="Z31" s="133"/>
      <c r="AA31" s="99"/>
      <c r="AB31" s="158"/>
      <c r="AC31" s="162"/>
    </row>
    <row r="32" spans="1:29" ht="16.899999999999999" customHeight="1" thickBot="1">
      <c r="A32" s="39"/>
      <c r="B32" s="154"/>
      <c r="C32" s="155"/>
      <c r="D32" s="144"/>
      <c r="E32" s="147"/>
      <c r="F32" s="138"/>
      <c r="G32" s="138"/>
      <c r="H32" s="165"/>
      <c r="I32" s="100"/>
      <c r="J32" s="144"/>
      <c r="K32" s="147"/>
      <c r="L32" s="83" t="s">
        <v>147</v>
      </c>
      <c r="M32" s="82">
        <f>K29*25%</f>
        <v>0</v>
      </c>
      <c r="N32" s="119"/>
      <c r="O32" s="100"/>
      <c r="P32" s="144"/>
      <c r="Q32" s="147"/>
      <c r="R32" s="144"/>
      <c r="S32" s="130"/>
      <c r="T32" s="166"/>
      <c r="U32" s="100"/>
      <c r="V32" s="144"/>
      <c r="W32" s="147"/>
      <c r="X32" s="130"/>
      <c r="Y32" s="130"/>
      <c r="Z32" s="134"/>
      <c r="AA32" s="100"/>
      <c r="AB32" s="144"/>
      <c r="AC32" s="147"/>
    </row>
    <row r="33" spans="1:29" ht="46.15" customHeight="1" thickBot="1">
      <c r="A33" s="39"/>
      <c r="B33" s="152" t="s">
        <v>42</v>
      </c>
      <c r="C33" s="199"/>
      <c r="D33" s="202">
        <v>0.01</v>
      </c>
      <c r="E33" s="201">
        <f>$E$18*D33</f>
        <v>0</v>
      </c>
      <c r="F33" s="201"/>
      <c r="G33" s="201"/>
      <c r="H33" s="331"/>
      <c r="I33" s="113"/>
      <c r="J33" s="137">
        <v>0.08</v>
      </c>
      <c r="K33" s="129">
        <f>$E$18*J33</f>
        <v>0</v>
      </c>
      <c r="L33" s="129"/>
      <c r="M33" s="129"/>
      <c r="N33" s="133"/>
      <c r="O33" s="113"/>
      <c r="P33" s="137">
        <v>0.04</v>
      </c>
      <c r="Q33" s="129">
        <f>$E$18*P33</f>
        <v>0</v>
      </c>
      <c r="R33" s="129"/>
      <c r="S33" s="129"/>
      <c r="T33" s="133"/>
      <c r="U33" s="113"/>
      <c r="V33" s="137">
        <v>0.1</v>
      </c>
      <c r="W33" s="129">
        <f>$E$18*V33</f>
        <v>0</v>
      </c>
      <c r="X33" s="150"/>
      <c r="Y33" s="150"/>
      <c r="Z33" s="169"/>
      <c r="AA33" s="113"/>
      <c r="AB33" s="137">
        <f>D33+J33+P33+V33</f>
        <v>0.23</v>
      </c>
      <c r="AC33" s="160">
        <f>$E$18*AB33</f>
        <v>0</v>
      </c>
    </row>
    <row r="34" spans="1:29" ht="37.9" customHeight="1" thickBot="1">
      <c r="A34" s="39"/>
      <c r="B34" s="154"/>
      <c r="C34" s="200"/>
      <c r="D34" s="188"/>
      <c r="E34" s="330"/>
      <c r="F34" s="325"/>
      <c r="G34" s="325"/>
      <c r="H34" s="332"/>
      <c r="I34" s="114"/>
      <c r="J34" s="144"/>
      <c r="K34" s="147"/>
      <c r="L34" s="144"/>
      <c r="M34" s="130"/>
      <c r="N34" s="166"/>
      <c r="O34" s="114"/>
      <c r="P34" s="144"/>
      <c r="Q34" s="147"/>
      <c r="R34" s="130"/>
      <c r="S34" s="130"/>
      <c r="T34" s="166"/>
      <c r="U34" s="114"/>
      <c r="V34" s="144"/>
      <c r="W34" s="147"/>
      <c r="X34" s="138"/>
      <c r="Y34" s="138"/>
      <c r="Z34" s="165"/>
      <c r="AA34" s="114"/>
      <c r="AB34" s="144"/>
      <c r="AC34" s="147"/>
    </row>
    <row r="35" spans="1:29" ht="28.15" customHeight="1" outlineLevel="1" thickBot="1">
      <c r="A35" s="39"/>
      <c r="B35" s="183" t="s">
        <v>44</v>
      </c>
      <c r="C35" s="175"/>
      <c r="D35" s="137">
        <v>0.01</v>
      </c>
      <c r="E35" s="129">
        <f>$E$18*D35</f>
        <v>0</v>
      </c>
      <c r="F35" s="129" t="s">
        <v>120</v>
      </c>
      <c r="G35" s="129">
        <f>E35*75%</f>
        <v>0</v>
      </c>
      <c r="H35" s="142"/>
      <c r="I35" s="95"/>
      <c r="J35" s="137">
        <v>0.08</v>
      </c>
      <c r="K35" s="129">
        <f>$E$18*J35</f>
        <v>0</v>
      </c>
      <c r="L35" s="53" t="s">
        <v>142</v>
      </c>
      <c r="M35" s="52">
        <f>K35*5%</f>
        <v>0</v>
      </c>
      <c r="N35" s="101"/>
      <c r="O35" s="95"/>
      <c r="P35" s="137"/>
      <c r="Q35" s="129">
        <v>0</v>
      </c>
      <c r="R35" s="137"/>
      <c r="S35" s="129"/>
      <c r="T35" s="133"/>
      <c r="U35" s="95"/>
      <c r="V35" s="137">
        <v>0.1</v>
      </c>
      <c r="W35" s="129">
        <f>$E$18*V35</f>
        <v>0</v>
      </c>
      <c r="X35" s="129" t="s">
        <v>154</v>
      </c>
      <c r="Y35" s="129">
        <f>W35*95%</f>
        <v>0</v>
      </c>
      <c r="Z35" s="133"/>
      <c r="AA35" s="95"/>
      <c r="AB35" s="137">
        <f>D35+J35+P35+V35</f>
        <v>0.19</v>
      </c>
      <c r="AC35" s="160">
        <f>$E$18*AB35</f>
        <v>0</v>
      </c>
    </row>
    <row r="36" spans="1:29" ht="39.6" customHeight="1" outlineLevel="1" thickBot="1">
      <c r="A36" s="39"/>
      <c r="B36" s="193"/>
      <c r="C36" s="194"/>
      <c r="D36" s="158"/>
      <c r="E36" s="162"/>
      <c r="F36" s="130"/>
      <c r="G36" s="138"/>
      <c r="H36" s="165"/>
      <c r="I36" s="99"/>
      <c r="J36" s="158"/>
      <c r="K36" s="162"/>
      <c r="L36" s="73" t="s">
        <v>144</v>
      </c>
      <c r="M36" s="82">
        <f>K35*40%</f>
        <v>0</v>
      </c>
      <c r="N36" s="119"/>
      <c r="O36" s="99"/>
      <c r="P36" s="191"/>
      <c r="Q36" s="189"/>
      <c r="R36" s="191"/>
      <c r="S36" s="189"/>
      <c r="T36" s="159"/>
      <c r="U36" s="99"/>
      <c r="V36" s="158"/>
      <c r="W36" s="162"/>
      <c r="X36" s="130"/>
      <c r="Y36" s="130"/>
      <c r="Z36" s="134"/>
      <c r="AA36" s="99"/>
      <c r="AB36" s="158"/>
      <c r="AC36" s="158"/>
    </row>
    <row r="37" spans="1:29" ht="27.6" customHeight="1" outlineLevel="1" thickBot="1">
      <c r="A37" s="39"/>
      <c r="B37" s="193"/>
      <c r="C37" s="194"/>
      <c r="D37" s="158"/>
      <c r="E37" s="162"/>
      <c r="F37" s="269" t="s">
        <v>121</v>
      </c>
      <c r="G37" s="129">
        <f>E35*25%</f>
        <v>0</v>
      </c>
      <c r="H37" s="142"/>
      <c r="I37" s="104"/>
      <c r="J37" s="158"/>
      <c r="K37" s="162"/>
      <c r="L37" s="73" t="s">
        <v>145</v>
      </c>
      <c r="M37" s="82">
        <f>K35*30%</f>
        <v>0</v>
      </c>
      <c r="N37" s="119"/>
      <c r="O37" s="104"/>
      <c r="P37" s="191"/>
      <c r="Q37" s="189"/>
      <c r="R37" s="191"/>
      <c r="S37" s="189"/>
      <c r="T37" s="159"/>
      <c r="U37" s="104"/>
      <c r="V37" s="158"/>
      <c r="W37" s="162"/>
      <c r="X37" s="129" t="s">
        <v>146</v>
      </c>
      <c r="Y37" s="129">
        <f>W35*5%</f>
        <v>0</v>
      </c>
      <c r="Z37" s="133"/>
      <c r="AA37" s="104"/>
      <c r="AB37" s="158"/>
      <c r="AC37" s="158"/>
    </row>
    <row r="38" spans="1:29" ht="24.6" customHeight="1" outlineLevel="1" thickBot="1">
      <c r="A38" s="39"/>
      <c r="B38" s="186"/>
      <c r="C38" s="177"/>
      <c r="D38" s="144"/>
      <c r="E38" s="147"/>
      <c r="F38" s="138"/>
      <c r="G38" s="138"/>
      <c r="H38" s="165"/>
      <c r="I38" s="100"/>
      <c r="J38" s="144"/>
      <c r="K38" s="147"/>
      <c r="L38" s="83" t="s">
        <v>147</v>
      </c>
      <c r="M38" s="82">
        <f>K35*25%</f>
        <v>0</v>
      </c>
      <c r="N38" s="119"/>
      <c r="O38" s="100"/>
      <c r="P38" s="139"/>
      <c r="Q38" s="130"/>
      <c r="R38" s="139"/>
      <c r="S38" s="130"/>
      <c r="T38" s="166"/>
      <c r="U38" s="100"/>
      <c r="V38" s="144"/>
      <c r="W38" s="147"/>
      <c r="X38" s="144"/>
      <c r="Y38" s="144"/>
      <c r="Z38" s="166"/>
      <c r="AA38" s="100"/>
      <c r="AB38" s="144"/>
      <c r="AC38" s="144"/>
    </row>
    <row r="39" spans="1:29" ht="39.6" customHeight="1" outlineLevel="1" thickBot="1">
      <c r="A39" s="51" t="s">
        <v>126</v>
      </c>
      <c r="B39" s="197" t="s">
        <v>46</v>
      </c>
      <c r="C39" s="198"/>
      <c r="D39" s="33"/>
      <c r="E39" s="37">
        <v>0</v>
      </c>
      <c r="F39" s="37"/>
      <c r="G39" s="37"/>
      <c r="H39" s="101"/>
      <c r="I39" s="105"/>
      <c r="J39" s="54"/>
      <c r="K39" s="37">
        <v>0</v>
      </c>
      <c r="L39" s="37"/>
      <c r="M39" s="50"/>
      <c r="N39" s="111"/>
      <c r="O39" s="105"/>
      <c r="P39" s="33">
        <v>0.04</v>
      </c>
      <c r="Q39" s="37">
        <f>$E$18*P39</f>
        <v>0</v>
      </c>
      <c r="R39" s="40" t="s">
        <v>123</v>
      </c>
      <c r="S39" s="37"/>
      <c r="T39" s="101"/>
      <c r="U39" s="105"/>
      <c r="V39" s="54"/>
      <c r="W39" s="37">
        <v>0</v>
      </c>
      <c r="X39" s="37"/>
      <c r="Y39" s="37"/>
      <c r="Z39" s="101"/>
      <c r="AA39" s="105"/>
      <c r="AB39" s="54">
        <f>D39+J39+P39+V39</f>
        <v>0.04</v>
      </c>
      <c r="AC39" s="49">
        <f>$E$18*AB39</f>
        <v>0</v>
      </c>
    </row>
    <row r="40" spans="1:29" ht="43.9" customHeight="1">
      <c r="A40" s="39"/>
      <c r="B40" s="152" t="s">
        <v>48</v>
      </c>
      <c r="C40" s="199"/>
      <c r="D40" s="137"/>
      <c r="E40" s="129">
        <f>$E$18*D40</f>
        <v>0</v>
      </c>
      <c r="F40" s="129"/>
      <c r="G40" s="129"/>
      <c r="H40" s="142"/>
      <c r="I40" s="113"/>
      <c r="J40" s="137">
        <v>0.11</v>
      </c>
      <c r="K40" s="129">
        <f>$E$18*J40</f>
        <v>0</v>
      </c>
      <c r="L40" s="129"/>
      <c r="M40" s="129"/>
      <c r="N40" s="133"/>
      <c r="O40" s="113"/>
      <c r="P40" s="137">
        <v>0.06</v>
      </c>
      <c r="Q40" s="129">
        <f>$E$18*P40</f>
        <v>0</v>
      </c>
      <c r="R40" s="150"/>
      <c r="S40" s="129"/>
      <c r="T40" s="133"/>
      <c r="U40" s="113"/>
      <c r="V40" s="137">
        <v>0.14000000000000001</v>
      </c>
      <c r="W40" s="129">
        <f>$E$18*V40</f>
        <v>0</v>
      </c>
      <c r="X40" s="150"/>
      <c r="Y40" s="150"/>
      <c r="Z40" s="169"/>
      <c r="AA40" s="113"/>
      <c r="AB40" s="137">
        <f>D40+J40+P40+V40</f>
        <v>0.31</v>
      </c>
      <c r="AC40" s="160">
        <f>$E$18*AB40</f>
        <v>0</v>
      </c>
    </row>
    <row r="41" spans="1:29" ht="21" customHeight="1" thickBot="1">
      <c r="A41" s="39"/>
      <c r="B41" s="154"/>
      <c r="C41" s="200"/>
      <c r="D41" s="139"/>
      <c r="E41" s="130"/>
      <c r="F41" s="130"/>
      <c r="G41" s="130"/>
      <c r="H41" s="143"/>
      <c r="I41" s="114"/>
      <c r="J41" s="139"/>
      <c r="K41" s="130"/>
      <c r="L41" s="130"/>
      <c r="M41" s="130"/>
      <c r="N41" s="134"/>
      <c r="O41" s="114"/>
      <c r="P41" s="139"/>
      <c r="Q41" s="130"/>
      <c r="R41" s="144"/>
      <c r="S41" s="130"/>
      <c r="T41" s="134"/>
      <c r="U41" s="114"/>
      <c r="V41" s="139"/>
      <c r="W41" s="130"/>
      <c r="X41" s="144"/>
      <c r="Y41" s="144"/>
      <c r="Z41" s="145"/>
      <c r="AA41" s="114"/>
      <c r="AB41" s="139"/>
      <c r="AC41" s="329"/>
    </row>
    <row r="42" spans="1:29" ht="25.9" customHeight="1" outlineLevel="1" thickBot="1">
      <c r="A42" s="39"/>
      <c r="B42" s="183" t="s">
        <v>50</v>
      </c>
      <c r="C42" s="174"/>
      <c r="D42" s="187"/>
      <c r="E42" s="129">
        <v>0</v>
      </c>
      <c r="F42" s="129"/>
      <c r="G42" s="129"/>
      <c r="H42" s="133"/>
      <c r="I42" s="95"/>
      <c r="J42" s="137">
        <v>0.08</v>
      </c>
      <c r="K42" s="129">
        <f>$E$18*J42</f>
        <v>0</v>
      </c>
      <c r="L42" s="53" t="s">
        <v>142</v>
      </c>
      <c r="M42" s="52">
        <f>K42*5%</f>
        <v>0</v>
      </c>
      <c r="N42" s="101"/>
      <c r="O42" s="95"/>
      <c r="P42" s="137">
        <v>0.03</v>
      </c>
      <c r="Q42" s="129">
        <f>$E$18*P42</f>
        <v>0</v>
      </c>
      <c r="R42" s="150" t="s">
        <v>123</v>
      </c>
      <c r="S42" s="129"/>
      <c r="T42" s="133"/>
      <c r="U42" s="95"/>
      <c r="V42" s="137">
        <v>0.09</v>
      </c>
      <c r="W42" s="129">
        <f>$E$18*V42</f>
        <v>0</v>
      </c>
      <c r="X42" s="129" t="s">
        <v>143</v>
      </c>
      <c r="Y42" s="129">
        <f>W42*95%</f>
        <v>0</v>
      </c>
      <c r="Z42" s="133"/>
      <c r="AA42" s="95"/>
      <c r="AB42" s="137">
        <f>D42+J42+P42+V42</f>
        <v>0.2</v>
      </c>
      <c r="AC42" s="160">
        <f>$E$18*AB42</f>
        <v>0</v>
      </c>
    </row>
    <row r="43" spans="1:29" ht="42.6" customHeight="1" outlineLevel="1" thickBot="1">
      <c r="A43" s="39"/>
      <c r="B43" s="184"/>
      <c r="C43" s="185"/>
      <c r="D43" s="187"/>
      <c r="E43" s="189"/>
      <c r="F43" s="158"/>
      <c r="G43" s="158"/>
      <c r="H43" s="159"/>
      <c r="I43" s="99"/>
      <c r="J43" s="158"/>
      <c r="K43" s="162"/>
      <c r="L43" s="73" t="s">
        <v>144</v>
      </c>
      <c r="M43" s="82">
        <f>K42*40%</f>
        <v>0</v>
      </c>
      <c r="N43" s="119"/>
      <c r="O43" s="99"/>
      <c r="P43" s="158"/>
      <c r="Q43" s="162"/>
      <c r="R43" s="158"/>
      <c r="S43" s="162"/>
      <c r="T43" s="159"/>
      <c r="U43" s="99"/>
      <c r="V43" s="158"/>
      <c r="W43" s="162"/>
      <c r="X43" s="144"/>
      <c r="Y43" s="144"/>
      <c r="Z43" s="166"/>
      <c r="AA43" s="99"/>
      <c r="AB43" s="158"/>
      <c r="AC43" s="158"/>
    </row>
    <row r="44" spans="1:29" ht="26.45" customHeight="1" outlineLevel="1" thickBot="1">
      <c r="A44" s="39"/>
      <c r="B44" s="184"/>
      <c r="C44" s="185"/>
      <c r="D44" s="187"/>
      <c r="E44" s="189"/>
      <c r="F44" s="163"/>
      <c r="G44" s="163"/>
      <c r="H44" s="190"/>
      <c r="I44" s="99"/>
      <c r="J44" s="158"/>
      <c r="K44" s="162"/>
      <c r="L44" s="73" t="s">
        <v>145</v>
      </c>
      <c r="M44" s="82">
        <f>K42*30%</f>
        <v>0</v>
      </c>
      <c r="N44" s="119"/>
      <c r="O44" s="99"/>
      <c r="P44" s="158"/>
      <c r="Q44" s="162"/>
      <c r="R44" s="158"/>
      <c r="S44" s="162"/>
      <c r="T44" s="159"/>
      <c r="U44" s="99"/>
      <c r="V44" s="158"/>
      <c r="W44" s="162"/>
      <c r="X44" s="129" t="s">
        <v>146</v>
      </c>
      <c r="Y44" s="129">
        <f>W42*5%</f>
        <v>0</v>
      </c>
      <c r="Z44" s="133"/>
      <c r="AA44" s="99"/>
      <c r="AB44" s="158"/>
      <c r="AC44" s="158"/>
    </row>
    <row r="45" spans="1:29" ht="27.75" customHeight="1" outlineLevel="1" thickBot="1">
      <c r="A45" s="39"/>
      <c r="B45" s="186"/>
      <c r="C45" s="176"/>
      <c r="D45" s="188"/>
      <c r="E45" s="130"/>
      <c r="F45" s="138"/>
      <c r="G45" s="138"/>
      <c r="H45" s="136"/>
      <c r="I45" s="100"/>
      <c r="J45" s="144"/>
      <c r="K45" s="147"/>
      <c r="L45" s="83" t="s">
        <v>147</v>
      </c>
      <c r="M45" s="82">
        <f>K42*25%</f>
        <v>0</v>
      </c>
      <c r="N45" s="119"/>
      <c r="O45" s="100"/>
      <c r="P45" s="144"/>
      <c r="Q45" s="147"/>
      <c r="R45" s="144"/>
      <c r="S45" s="147"/>
      <c r="T45" s="166"/>
      <c r="U45" s="100"/>
      <c r="V45" s="144"/>
      <c r="W45" s="147"/>
      <c r="X45" s="144"/>
      <c r="Y45" s="144"/>
      <c r="Z45" s="166"/>
      <c r="AA45" s="100"/>
      <c r="AB45" s="144"/>
      <c r="AC45" s="144"/>
    </row>
    <row r="46" spans="1:29" ht="42" customHeight="1" outlineLevel="1" thickBot="1">
      <c r="A46" s="172" t="s">
        <v>126</v>
      </c>
      <c r="B46" s="174" t="s">
        <v>57</v>
      </c>
      <c r="C46" s="175"/>
      <c r="D46" s="137"/>
      <c r="E46" s="129">
        <v>0</v>
      </c>
      <c r="F46" s="129"/>
      <c r="G46" s="129"/>
      <c r="H46" s="133"/>
      <c r="I46" s="115"/>
      <c r="J46" s="137">
        <v>0.03</v>
      </c>
      <c r="K46" s="129">
        <f>$E$18*J46</f>
        <v>0</v>
      </c>
      <c r="L46" s="40" t="s">
        <v>142</v>
      </c>
      <c r="M46" s="52">
        <f>K46*5%</f>
        <v>0</v>
      </c>
      <c r="N46" s="96"/>
      <c r="O46" s="115"/>
      <c r="P46" s="137">
        <v>0.03</v>
      </c>
      <c r="Q46" s="129">
        <f>$E$18*P46</f>
        <v>0</v>
      </c>
      <c r="R46" s="150" t="s">
        <v>123</v>
      </c>
      <c r="S46" s="129"/>
      <c r="T46" s="133"/>
      <c r="U46" s="115"/>
      <c r="V46" s="137">
        <v>0.05</v>
      </c>
      <c r="W46" s="129">
        <f>$E$18*V46</f>
        <v>0</v>
      </c>
      <c r="X46" s="188" t="s">
        <v>143</v>
      </c>
      <c r="Y46" s="201">
        <f>W46*95%</f>
        <v>0</v>
      </c>
      <c r="Z46" s="133"/>
      <c r="AA46" s="115"/>
      <c r="AB46" s="137">
        <f>D46+J46+P46+V46</f>
        <v>0.11</v>
      </c>
      <c r="AC46" s="160">
        <f>$E$18*AB46</f>
        <v>0</v>
      </c>
    </row>
    <row r="47" spans="1:29" ht="42" customHeight="1" outlineLevel="1" thickBot="1">
      <c r="A47" s="327"/>
      <c r="B47" s="185"/>
      <c r="C47" s="328"/>
      <c r="D47" s="191"/>
      <c r="E47" s="189"/>
      <c r="F47" s="189"/>
      <c r="G47" s="189"/>
      <c r="H47" s="326"/>
      <c r="I47" s="116"/>
      <c r="J47" s="191"/>
      <c r="K47" s="189"/>
      <c r="L47" s="40" t="s">
        <v>144</v>
      </c>
      <c r="M47" s="82">
        <f>K46*40%</f>
        <v>0</v>
      </c>
      <c r="N47" s="96"/>
      <c r="O47" s="116"/>
      <c r="P47" s="191"/>
      <c r="Q47" s="189"/>
      <c r="R47" s="158"/>
      <c r="S47" s="189"/>
      <c r="T47" s="326"/>
      <c r="U47" s="116"/>
      <c r="V47" s="191"/>
      <c r="W47" s="189"/>
      <c r="X47" s="325"/>
      <c r="Y47" s="325"/>
      <c r="Z47" s="165"/>
      <c r="AA47" s="116"/>
      <c r="AB47" s="191"/>
      <c r="AC47" s="324"/>
    </row>
    <row r="48" spans="1:29" ht="42" customHeight="1" outlineLevel="1" thickBot="1">
      <c r="A48" s="327"/>
      <c r="B48" s="185"/>
      <c r="C48" s="328"/>
      <c r="D48" s="191"/>
      <c r="E48" s="189"/>
      <c r="F48" s="189"/>
      <c r="G48" s="189"/>
      <c r="H48" s="326"/>
      <c r="I48" s="112"/>
      <c r="J48" s="191"/>
      <c r="K48" s="189"/>
      <c r="L48" s="40" t="s">
        <v>145</v>
      </c>
      <c r="M48" s="82">
        <f>K46*30%</f>
        <v>0</v>
      </c>
      <c r="N48" s="96"/>
      <c r="O48" s="112"/>
      <c r="P48" s="191"/>
      <c r="Q48" s="189"/>
      <c r="R48" s="158"/>
      <c r="S48" s="189"/>
      <c r="T48" s="326"/>
      <c r="U48" s="112"/>
      <c r="V48" s="191"/>
      <c r="W48" s="189"/>
      <c r="X48" s="188" t="s">
        <v>146</v>
      </c>
      <c r="Y48" s="201">
        <f>W46*5%</f>
        <v>0</v>
      </c>
      <c r="Z48" s="133"/>
      <c r="AA48" s="112"/>
      <c r="AB48" s="191"/>
      <c r="AC48" s="324"/>
    </row>
    <row r="49" spans="1:29" ht="42" customHeight="1" outlineLevel="1" thickBot="1">
      <c r="A49" s="173"/>
      <c r="B49" s="176"/>
      <c r="C49" s="177"/>
      <c r="D49" s="144"/>
      <c r="E49" s="130"/>
      <c r="F49" s="144"/>
      <c r="G49" s="144"/>
      <c r="H49" s="166"/>
      <c r="I49" s="114"/>
      <c r="J49" s="144"/>
      <c r="K49" s="147"/>
      <c r="L49" s="40" t="s">
        <v>147</v>
      </c>
      <c r="M49" s="82">
        <f>K46*25%</f>
        <v>0</v>
      </c>
      <c r="N49" s="96"/>
      <c r="O49" s="114"/>
      <c r="P49" s="144"/>
      <c r="Q49" s="147"/>
      <c r="R49" s="144"/>
      <c r="S49" s="144"/>
      <c r="T49" s="166"/>
      <c r="U49" s="114"/>
      <c r="V49" s="144"/>
      <c r="W49" s="147"/>
      <c r="X49" s="325"/>
      <c r="Y49" s="325"/>
      <c r="Z49" s="165"/>
      <c r="AA49" s="114"/>
      <c r="AB49" s="144"/>
      <c r="AC49" s="144"/>
    </row>
    <row r="50" spans="1:29" ht="43.15" customHeight="1" thickBot="1">
      <c r="A50" s="39"/>
      <c r="B50" s="311" t="s">
        <v>62</v>
      </c>
      <c r="C50" s="312"/>
      <c r="D50" s="33"/>
      <c r="E50" s="37">
        <v>0</v>
      </c>
      <c r="F50" s="37"/>
      <c r="G50" s="37"/>
      <c r="H50" s="101"/>
      <c r="I50" s="105"/>
      <c r="J50" s="54">
        <v>0.02</v>
      </c>
      <c r="K50" s="37">
        <f>$E$18*J50</f>
        <v>0</v>
      </c>
      <c r="L50" s="53" t="s">
        <v>148</v>
      </c>
      <c r="M50" s="52"/>
      <c r="N50" s="111"/>
      <c r="O50" s="105"/>
      <c r="P50" s="33"/>
      <c r="Q50" s="37">
        <v>0</v>
      </c>
      <c r="R50" s="50"/>
      <c r="S50" s="33"/>
      <c r="T50" s="101"/>
      <c r="U50" s="105"/>
      <c r="V50" s="33"/>
      <c r="W50" s="37">
        <v>0</v>
      </c>
      <c r="X50" s="37"/>
      <c r="Y50" s="37"/>
      <c r="Z50" s="101"/>
      <c r="AA50" s="105"/>
      <c r="AB50" s="33">
        <f>D50+J50+S50+V50</f>
        <v>0.02</v>
      </c>
      <c r="AC50" s="49">
        <f>$E$18*AB50</f>
        <v>0</v>
      </c>
    </row>
    <row r="51" spans="1:29" ht="43.15" customHeight="1" thickBot="1">
      <c r="A51" s="39"/>
      <c r="B51" s="311" t="s">
        <v>64</v>
      </c>
      <c r="C51" s="313"/>
      <c r="D51" s="33"/>
      <c r="E51" s="37">
        <v>0</v>
      </c>
      <c r="F51" s="37"/>
      <c r="G51" s="37"/>
      <c r="H51" s="101"/>
      <c r="I51" s="105"/>
      <c r="J51" s="54">
        <v>0.01</v>
      </c>
      <c r="K51" s="37">
        <f>$E$18*J51</f>
        <v>0</v>
      </c>
      <c r="L51" s="53" t="s">
        <v>148</v>
      </c>
      <c r="M51" s="52"/>
      <c r="N51" s="111"/>
      <c r="O51" s="105"/>
      <c r="P51" s="33"/>
      <c r="Q51" s="37">
        <v>0</v>
      </c>
      <c r="R51" s="50"/>
      <c r="S51" s="33"/>
      <c r="T51" s="101"/>
      <c r="U51" s="105"/>
      <c r="V51" s="33"/>
      <c r="W51" s="37">
        <v>0</v>
      </c>
      <c r="X51" s="37"/>
      <c r="Y51" s="37"/>
      <c r="Z51" s="101"/>
      <c r="AA51" s="105"/>
      <c r="AB51" s="33">
        <f>D51+J51+P51+V51</f>
        <v>0.01</v>
      </c>
      <c r="AC51" s="49">
        <f>$E$18*AB51</f>
        <v>0</v>
      </c>
    </row>
    <row r="52" spans="1:29" ht="43.15" customHeight="1" thickBot="1">
      <c r="A52" s="39"/>
      <c r="B52" s="311" t="s">
        <v>66</v>
      </c>
      <c r="C52" s="313"/>
      <c r="D52" s="33"/>
      <c r="E52" s="37">
        <v>0</v>
      </c>
      <c r="F52" s="37"/>
      <c r="G52" s="37"/>
      <c r="H52" s="101"/>
      <c r="I52" s="105"/>
      <c r="J52" s="54">
        <v>0.01</v>
      </c>
      <c r="K52" s="37">
        <f>$E$18*J52</f>
        <v>0</v>
      </c>
      <c r="L52" s="53" t="s">
        <v>148</v>
      </c>
      <c r="M52" s="52"/>
      <c r="N52" s="111"/>
      <c r="O52" s="105"/>
      <c r="P52" s="33"/>
      <c r="Q52" s="37">
        <v>0</v>
      </c>
      <c r="R52" s="50"/>
      <c r="S52" s="33"/>
      <c r="T52" s="101"/>
      <c r="U52" s="105"/>
      <c r="V52" s="33"/>
      <c r="W52" s="37">
        <v>0</v>
      </c>
      <c r="X52" s="37"/>
      <c r="Y52" s="37"/>
      <c r="Z52" s="101"/>
      <c r="AA52" s="105"/>
      <c r="AB52" s="33">
        <f>D52+J52+P52+V52</f>
        <v>0.01</v>
      </c>
      <c r="AC52" s="49">
        <f>$E$18*AB52</f>
        <v>0</v>
      </c>
    </row>
    <row r="53" spans="1:29" ht="43.15" customHeight="1" thickBot="1">
      <c r="A53" s="39"/>
      <c r="B53" s="302" t="s">
        <v>68</v>
      </c>
      <c r="C53" s="306"/>
      <c r="D53" s="137"/>
      <c r="E53" s="129">
        <v>0</v>
      </c>
      <c r="F53" s="137"/>
      <c r="G53" s="137"/>
      <c r="H53" s="164"/>
      <c r="I53" s="115"/>
      <c r="J53" s="137">
        <v>5.0000000000000001E-3</v>
      </c>
      <c r="K53" s="129">
        <f>$E$18*J53</f>
        <v>0</v>
      </c>
      <c r="L53" s="53" t="s">
        <v>149</v>
      </c>
      <c r="M53" s="52">
        <f>K53*10%</f>
        <v>0</v>
      </c>
      <c r="N53" s="111"/>
      <c r="O53" s="115"/>
      <c r="P53" s="137"/>
      <c r="Q53" s="129">
        <v>0</v>
      </c>
      <c r="R53" s="137"/>
      <c r="S53" s="137"/>
      <c r="T53" s="164"/>
      <c r="U53" s="115"/>
      <c r="V53" s="137"/>
      <c r="W53" s="129">
        <v>0</v>
      </c>
      <c r="X53" s="137"/>
      <c r="Y53" s="137"/>
      <c r="Z53" s="133"/>
      <c r="AA53" s="115"/>
      <c r="AB53" s="137">
        <f>D53+J53+P53+W53</f>
        <v>5.0000000000000001E-3</v>
      </c>
      <c r="AC53" s="160">
        <f>$E$18*AB53</f>
        <v>0</v>
      </c>
    </row>
    <row r="54" spans="1:29" ht="43.15" customHeight="1" thickBot="1">
      <c r="A54" s="39"/>
      <c r="B54" s="307"/>
      <c r="C54" s="308"/>
      <c r="D54" s="138"/>
      <c r="E54" s="132"/>
      <c r="F54" s="138"/>
      <c r="G54" s="138"/>
      <c r="H54" s="165"/>
      <c r="I54" s="114"/>
      <c r="J54" s="138"/>
      <c r="K54" s="132"/>
      <c r="L54" s="53" t="s">
        <v>150</v>
      </c>
      <c r="M54" s="52">
        <f>K53*90%</f>
        <v>0</v>
      </c>
      <c r="N54" s="111"/>
      <c r="O54" s="114"/>
      <c r="P54" s="138"/>
      <c r="Q54" s="132"/>
      <c r="R54" s="138"/>
      <c r="S54" s="138"/>
      <c r="T54" s="165"/>
      <c r="U54" s="114"/>
      <c r="V54" s="138"/>
      <c r="W54" s="132"/>
      <c r="X54" s="138"/>
      <c r="Y54" s="138"/>
      <c r="Z54" s="136"/>
      <c r="AA54" s="114"/>
      <c r="AB54" s="138"/>
      <c r="AC54" s="138"/>
    </row>
    <row r="55" spans="1:29" ht="43.15" customHeight="1" thickBot="1">
      <c r="A55" s="39"/>
      <c r="B55" s="302" t="s">
        <v>70</v>
      </c>
      <c r="C55" s="306"/>
      <c r="D55" s="137"/>
      <c r="E55" s="129">
        <v>0</v>
      </c>
      <c r="F55" s="137"/>
      <c r="G55" s="137"/>
      <c r="H55" s="164"/>
      <c r="I55" s="115"/>
      <c r="J55" s="137">
        <v>6.5000000000000002E-2</v>
      </c>
      <c r="K55" s="129">
        <f>$E$18*J55</f>
        <v>0</v>
      </c>
      <c r="L55" s="53" t="s">
        <v>149</v>
      </c>
      <c r="M55" s="52">
        <f>K55*10%</f>
        <v>0</v>
      </c>
      <c r="N55" s="111"/>
      <c r="O55" s="115"/>
      <c r="P55" s="137"/>
      <c r="Q55" s="129">
        <v>0</v>
      </c>
      <c r="R55" s="137"/>
      <c r="S55" s="137"/>
      <c r="T55" s="164"/>
      <c r="U55" s="115"/>
      <c r="V55" s="137"/>
      <c r="W55" s="129">
        <v>0</v>
      </c>
      <c r="X55" s="137"/>
      <c r="Y55" s="137"/>
      <c r="Z55" s="133"/>
      <c r="AA55" s="115"/>
      <c r="AB55" s="137">
        <f>D55+J55+P55+V55</f>
        <v>6.5000000000000002E-2</v>
      </c>
      <c r="AC55" s="160">
        <f>$E$18*AB55</f>
        <v>0</v>
      </c>
    </row>
    <row r="56" spans="1:29" ht="43.15" customHeight="1" thickBot="1">
      <c r="A56" s="39"/>
      <c r="B56" s="307"/>
      <c r="C56" s="308"/>
      <c r="D56" s="138"/>
      <c r="E56" s="132"/>
      <c r="F56" s="138"/>
      <c r="G56" s="138"/>
      <c r="H56" s="165"/>
      <c r="I56" s="114"/>
      <c r="J56" s="138"/>
      <c r="K56" s="132"/>
      <c r="L56" s="53" t="s">
        <v>150</v>
      </c>
      <c r="M56" s="52">
        <f>K55*90%</f>
        <v>0</v>
      </c>
      <c r="N56" s="111"/>
      <c r="O56" s="114"/>
      <c r="P56" s="138"/>
      <c r="Q56" s="132"/>
      <c r="R56" s="138"/>
      <c r="S56" s="138"/>
      <c r="T56" s="165"/>
      <c r="U56" s="114"/>
      <c r="V56" s="138"/>
      <c r="W56" s="132"/>
      <c r="X56" s="138"/>
      <c r="Y56" s="138"/>
      <c r="Z56" s="136"/>
      <c r="AA56" s="114"/>
      <c r="AB56" s="138"/>
      <c r="AC56" s="138"/>
    </row>
    <row r="57" spans="1:29" ht="40.15" customHeight="1" outlineLevel="1" thickBot="1">
      <c r="A57" s="51" t="s">
        <v>126</v>
      </c>
      <c r="B57" s="311" t="s">
        <v>74</v>
      </c>
      <c r="C57" s="312"/>
      <c r="D57" s="33"/>
      <c r="E57" s="37">
        <v>0</v>
      </c>
      <c r="F57" s="37"/>
      <c r="G57" s="37"/>
      <c r="H57" s="101"/>
      <c r="I57" s="105"/>
      <c r="J57" s="33"/>
      <c r="K57" s="37">
        <v>0</v>
      </c>
      <c r="L57" s="37"/>
      <c r="M57" s="50"/>
      <c r="N57" s="111"/>
      <c r="O57" s="105"/>
      <c r="P57" s="33">
        <v>0.02</v>
      </c>
      <c r="Q57" s="37">
        <f>$E$18*P57</f>
        <v>0</v>
      </c>
      <c r="R57" s="40" t="s">
        <v>123</v>
      </c>
      <c r="S57" s="37"/>
      <c r="T57" s="101"/>
      <c r="U57" s="105"/>
      <c r="V57" s="33"/>
      <c r="W57" s="37">
        <v>0</v>
      </c>
      <c r="X57" s="37"/>
      <c r="Y57" s="37"/>
      <c r="Z57" s="101"/>
      <c r="AA57" s="105"/>
      <c r="AB57" s="33">
        <f>D57+J57+P57+V57</f>
        <v>0.02</v>
      </c>
      <c r="AC57" s="49">
        <f>$E$18*AB57</f>
        <v>0</v>
      </c>
    </row>
    <row r="58" spans="1:29" ht="40.15" customHeight="1" outlineLevel="1" thickBot="1">
      <c r="A58" s="81"/>
      <c r="B58" s="302" t="s">
        <v>76</v>
      </c>
      <c r="C58" s="306"/>
      <c r="D58" s="137"/>
      <c r="E58" s="129">
        <v>0</v>
      </c>
      <c r="F58" s="137"/>
      <c r="G58" s="137"/>
      <c r="H58" s="164"/>
      <c r="I58" s="115"/>
      <c r="J58" s="137"/>
      <c r="K58" s="129">
        <v>0</v>
      </c>
      <c r="L58" s="137"/>
      <c r="M58" s="137"/>
      <c r="N58" s="133"/>
      <c r="O58" s="115"/>
      <c r="P58" s="137"/>
      <c r="Q58" s="129">
        <v>0</v>
      </c>
      <c r="R58" s="137"/>
      <c r="S58" s="137"/>
      <c r="T58" s="164"/>
      <c r="U58" s="115"/>
      <c r="V58" s="137">
        <v>0.1</v>
      </c>
      <c r="W58" s="129">
        <f>$E$18*V58</f>
        <v>0</v>
      </c>
      <c r="X58" s="53" t="s">
        <v>143</v>
      </c>
      <c r="Y58" s="37">
        <f>W58*95%</f>
        <v>0</v>
      </c>
      <c r="Z58" s="101"/>
      <c r="AA58" s="115"/>
      <c r="AB58" s="137">
        <f>D58+J58+P58+V58</f>
        <v>0.1</v>
      </c>
      <c r="AC58" s="160">
        <f>$E$18*AB58</f>
        <v>0</v>
      </c>
    </row>
    <row r="59" spans="1:29" ht="40.15" customHeight="1" outlineLevel="1" thickBot="1">
      <c r="A59" s="81"/>
      <c r="B59" s="307"/>
      <c r="C59" s="308"/>
      <c r="D59" s="138"/>
      <c r="E59" s="132"/>
      <c r="F59" s="138"/>
      <c r="G59" s="138"/>
      <c r="H59" s="165"/>
      <c r="I59" s="114"/>
      <c r="J59" s="138"/>
      <c r="K59" s="132"/>
      <c r="L59" s="138"/>
      <c r="M59" s="138"/>
      <c r="N59" s="136"/>
      <c r="O59" s="114"/>
      <c r="P59" s="138"/>
      <c r="Q59" s="132"/>
      <c r="R59" s="138"/>
      <c r="S59" s="138"/>
      <c r="T59" s="165"/>
      <c r="U59" s="114"/>
      <c r="V59" s="138"/>
      <c r="W59" s="132"/>
      <c r="X59" s="53" t="s">
        <v>146</v>
      </c>
      <c r="Y59" s="80">
        <f>W58*5%</f>
        <v>0</v>
      </c>
      <c r="Z59" s="120"/>
      <c r="AA59" s="114"/>
      <c r="AB59" s="138"/>
      <c r="AC59" s="138"/>
    </row>
    <row r="60" spans="1:29" ht="40.15" customHeight="1" outlineLevel="1" thickBot="1">
      <c r="A60" s="81"/>
      <c r="B60" s="295" t="s">
        <v>84</v>
      </c>
      <c r="C60" s="296"/>
      <c r="D60" s="269"/>
      <c r="E60" s="131">
        <v>0</v>
      </c>
      <c r="F60" s="269"/>
      <c r="G60" s="269"/>
      <c r="H60" s="294"/>
      <c r="I60" s="117"/>
      <c r="J60" s="269"/>
      <c r="K60" s="131">
        <v>0</v>
      </c>
      <c r="L60" s="269"/>
      <c r="M60" s="269"/>
      <c r="N60" s="135"/>
      <c r="O60" s="117"/>
      <c r="P60" s="269"/>
      <c r="Q60" s="131">
        <v>0</v>
      </c>
      <c r="R60" s="269"/>
      <c r="S60" s="269"/>
      <c r="T60" s="294"/>
      <c r="U60" s="117"/>
      <c r="V60" s="137">
        <v>0.05</v>
      </c>
      <c r="W60" s="129">
        <f>$E$18*V60</f>
        <v>0</v>
      </c>
      <c r="X60" s="53" t="s">
        <v>143</v>
      </c>
      <c r="Y60" s="37">
        <f>W60*95%</f>
        <v>0</v>
      </c>
      <c r="Z60" s="120"/>
      <c r="AA60" s="117"/>
      <c r="AB60" s="137">
        <f>D60+J60+P60+V60</f>
        <v>0.05</v>
      </c>
      <c r="AC60" s="160">
        <f>$E$18*AB60</f>
        <v>0</v>
      </c>
    </row>
    <row r="61" spans="1:29" ht="40.15" customHeight="1" outlineLevel="1" thickBot="1">
      <c r="A61" s="81"/>
      <c r="B61" s="297"/>
      <c r="C61" s="298"/>
      <c r="D61" s="138"/>
      <c r="E61" s="132"/>
      <c r="F61" s="138"/>
      <c r="G61" s="138"/>
      <c r="H61" s="165"/>
      <c r="I61" s="114"/>
      <c r="J61" s="138"/>
      <c r="K61" s="132"/>
      <c r="L61" s="138"/>
      <c r="M61" s="138"/>
      <c r="N61" s="136"/>
      <c r="O61" s="114"/>
      <c r="P61" s="138"/>
      <c r="Q61" s="132"/>
      <c r="R61" s="138"/>
      <c r="S61" s="138"/>
      <c r="T61" s="165"/>
      <c r="U61" s="114"/>
      <c r="V61" s="138"/>
      <c r="W61" s="132"/>
      <c r="X61" s="53" t="s">
        <v>146</v>
      </c>
      <c r="Y61" s="80">
        <f>W60*5%</f>
        <v>0</v>
      </c>
      <c r="Z61" s="120"/>
      <c r="AA61" s="114"/>
      <c r="AB61" s="138"/>
      <c r="AC61" s="138"/>
    </row>
    <row r="62" spans="1:29" ht="42.6" customHeight="1" thickBot="1">
      <c r="A62" s="39"/>
      <c r="B62" s="302" t="s">
        <v>86</v>
      </c>
      <c r="C62" s="303"/>
      <c r="D62" s="137"/>
      <c r="E62" s="129">
        <v>0</v>
      </c>
      <c r="F62" s="129"/>
      <c r="G62" s="129"/>
      <c r="H62" s="133"/>
      <c r="I62" s="95"/>
      <c r="J62" s="129"/>
      <c r="K62" s="129">
        <v>0</v>
      </c>
      <c r="L62" s="129"/>
      <c r="M62" s="129"/>
      <c r="N62" s="133"/>
      <c r="O62" s="95"/>
      <c r="P62" s="129"/>
      <c r="Q62" s="129">
        <v>0</v>
      </c>
      <c r="R62" s="129"/>
      <c r="S62" s="129"/>
      <c r="T62" s="133"/>
      <c r="U62" s="95"/>
      <c r="V62" s="137">
        <v>0.01</v>
      </c>
      <c r="W62" s="129">
        <f>$E$18*V62</f>
        <v>0</v>
      </c>
      <c r="X62" s="40" t="s">
        <v>143</v>
      </c>
      <c r="Y62" s="37">
        <f>W62*95%</f>
        <v>0</v>
      </c>
      <c r="Z62" s="111"/>
      <c r="AA62" s="95"/>
      <c r="AB62" s="137">
        <f>D62+J62+S62+V62</f>
        <v>0.01</v>
      </c>
      <c r="AC62" s="160">
        <f>$E$18*AB62</f>
        <v>0</v>
      </c>
    </row>
    <row r="63" spans="1:29" ht="32.450000000000003" customHeight="1" thickBot="1">
      <c r="A63" s="39"/>
      <c r="B63" s="304"/>
      <c r="C63" s="305"/>
      <c r="D63" s="144"/>
      <c r="E63" s="130"/>
      <c r="F63" s="144"/>
      <c r="G63" s="144"/>
      <c r="H63" s="166"/>
      <c r="I63" s="97"/>
      <c r="J63" s="144"/>
      <c r="K63" s="147"/>
      <c r="L63" s="144"/>
      <c r="M63" s="144"/>
      <c r="N63" s="166"/>
      <c r="O63" s="97"/>
      <c r="P63" s="144"/>
      <c r="Q63" s="147"/>
      <c r="R63" s="144"/>
      <c r="S63" s="144"/>
      <c r="T63" s="166"/>
      <c r="U63" s="97"/>
      <c r="V63" s="144"/>
      <c r="W63" s="147"/>
      <c r="X63" s="73" t="s">
        <v>146</v>
      </c>
      <c r="Y63" s="37">
        <f>W62*5%</f>
        <v>0</v>
      </c>
      <c r="Z63" s="119"/>
      <c r="AA63" s="97"/>
      <c r="AB63" s="144"/>
      <c r="AC63" s="144"/>
    </row>
    <row r="64" spans="1:29" ht="33" customHeight="1" thickBot="1">
      <c r="A64" s="39"/>
      <c r="B64" s="301" t="s">
        <v>90</v>
      </c>
      <c r="C64" s="301"/>
      <c r="D64" s="44"/>
      <c r="E64" s="55">
        <v>0</v>
      </c>
      <c r="F64" s="44"/>
      <c r="G64" s="44"/>
      <c r="H64" s="106"/>
      <c r="I64" s="107"/>
      <c r="J64" s="44"/>
      <c r="K64" s="45">
        <v>0</v>
      </c>
      <c r="L64" s="44"/>
      <c r="M64" s="44"/>
      <c r="N64" s="106"/>
      <c r="O64" s="107"/>
      <c r="P64" s="44"/>
      <c r="Q64" s="45">
        <v>0</v>
      </c>
      <c r="R64" s="44"/>
      <c r="S64" s="44"/>
      <c r="T64" s="106"/>
      <c r="U64" s="107"/>
      <c r="V64" s="46">
        <v>0.02</v>
      </c>
      <c r="W64" s="48">
        <f>$E$18*V64</f>
        <v>0</v>
      </c>
      <c r="X64" s="73" t="s">
        <v>151</v>
      </c>
      <c r="Y64" s="74"/>
      <c r="Z64" s="98"/>
      <c r="AA64" s="107"/>
      <c r="AB64" s="79">
        <f>D64+J64+P64+V64</f>
        <v>0.02</v>
      </c>
      <c r="AC64" s="78">
        <f>$E$18*AB64</f>
        <v>0</v>
      </c>
    </row>
    <row r="65" spans="1:29" ht="27.6" customHeight="1" thickBot="1">
      <c r="A65" s="39"/>
      <c r="B65" s="301" t="s">
        <v>92</v>
      </c>
      <c r="C65" s="301"/>
      <c r="D65" s="42"/>
      <c r="E65" s="43">
        <v>0</v>
      </c>
      <c r="F65" s="54"/>
      <c r="G65" s="54"/>
      <c r="H65" s="94"/>
      <c r="I65" s="118"/>
      <c r="J65" s="54"/>
      <c r="K65" s="53">
        <v>0</v>
      </c>
      <c r="L65" s="54"/>
      <c r="M65" s="54"/>
      <c r="N65" s="94"/>
      <c r="O65" s="118"/>
      <c r="P65" s="54"/>
      <c r="Q65" s="53">
        <v>0</v>
      </c>
      <c r="R65" s="54"/>
      <c r="S65" s="54"/>
      <c r="T65" s="94"/>
      <c r="U65" s="118"/>
      <c r="V65" s="42">
        <v>0.02</v>
      </c>
      <c r="W65" s="43">
        <f>$E$18*V65</f>
        <v>0</v>
      </c>
      <c r="X65" s="73" t="s">
        <v>151</v>
      </c>
      <c r="Y65" s="37"/>
      <c r="Z65" s="101"/>
      <c r="AA65" s="118"/>
      <c r="AB65" s="42">
        <f>D65+J65+S65+V65</f>
        <v>0.02</v>
      </c>
      <c r="AC65" s="41">
        <f>$E$18*AB65</f>
        <v>0</v>
      </c>
    </row>
    <row r="66" spans="1:29" ht="15.75" thickBot="1">
      <c r="A66" s="39"/>
      <c r="B66" s="38"/>
      <c r="C66" s="38"/>
      <c r="D66" s="33">
        <f>SUM(D27+D29+D33+D40+D50+D51+D52+D53+D55+D57+D58+D61+D62+D64+D65)</f>
        <v>0.02</v>
      </c>
      <c r="E66" s="37">
        <f>SUM(E27:E65)-E46-E42-E39-E35</f>
        <v>0</v>
      </c>
      <c r="F66" s="36"/>
      <c r="G66" s="36"/>
      <c r="H66" s="36"/>
      <c r="I66" s="36"/>
      <c r="J66" s="77">
        <f>SUM(J27+J29+J33+J40+J50+J51+J52+J53+J55)</f>
        <v>0.33999999999999997</v>
      </c>
      <c r="K66" s="76">
        <f>SUM(K27:K65)-K46-K42-K39-K35</f>
        <v>0</v>
      </c>
      <c r="L66" s="36"/>
      <c r="M66" s="29"/>
      <c r="N66" s="29"/>
      <c r="O66" s="29"/>
      <c r="P66" s="77">
        <f>SUM(P27+P29+P33+P40+P50+P57)</f>
        <v>0.15</v>
      </c>
      <c r="Q66" s="76">
        <f>SUM(Q27:Q65)-Q46-Q42-Q39-Q35</f>
        <v>0</v>
      </c>
      <c r="R66" s="29"/>
      <c r="S66" s="29"/>
      <c r="T66" s="36"/>
      <c r="U66" s="36"/>
      <c r="V66" s="31">
        <f>SUM(V27+V29+V33+V40+V50+V58+V60+V62+V64+V65)</f>
        <v>0.49000000000000005</v>
      </c>
      <c r="W66" s="37">
        <f>SUM(W27:W65)-W46-W42-W39-W35</f>
        <v>0</v>
      </c>
      <c r="X66" s="32"/>
      <c r="Y66" s="32"/>
      <c r="Z66" s="32"/>
      <c r="AA66" s="32"/>
      <c r="AB66" s="35">
        <f>SUM(AB27+AB29+AB33+AB40+AB50+AB51+AB52+AB53+AB55+AB57+AB58+AB60+AB62+AB64+AB65)</f>
        <v>1</v>
      </c>
      <c r="AC66" s="34">
        <f>SUM(AC27:AC65)-AC46-AC42-AC39-AC35</f>
        <v>0</v>
      </c>
    </row>
    <row r="67" spans="1:29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X67" s="30"/>
      <c r="Y67" s="30"/>
      <c r="Z67" s="30"/>
      <c r="AA67" s="30"/>
      <c r="AB67" s="30"/>
      <c r="AC67" s="30"/>
    </row>
    <row r="68" spans="1:29" ht="15.75" customHeight="1"/>
    <row r="69" spans="1:29" ht="15.75" customHeight="1"/>
    <row r="70" spans="1:29" ht="15.75" customHeight="1"/>
    <row r="84" spans="3:4" ht="15">
      <c r="D84"/>
    </row>
    <row r="85" spans="3:4" ht="15">
      <c r="C85"/>
      <c r="D85"/>
    </row>
    <row r="86" spans="3:4" ht="15">
      <c r="C86"/>
      <c r="D86"/>
    </row>
    <row r="87" spans="3:4" ht="15">
      <c r="C87"/>
      <c r="D87"/>
    </row>
    <row r="88" spans="3:4" ht="15">
      <c r="C88"/>
      <c r="D88"/>
    </row>
    <row r="89" spans="3:4" ht="15">
      <c r="C89"/>
      <c r="D89"/>
    </row>
  </sheetData>
  <sheetProtection algorithmName="SHA-512" hashValue="rYyo2tsMfh+jKBhn0+7kfRilSte8prH40yEjJC+56UJ5OYf0H/l7cRqQ5zfGKpDZn5UcA2Xi463Oc/zkvawvEg==" saltValue="U/xNGI/2kGl9FKr0EEIczw==" spinCount="100000" sheet="1" scenarios="1" formatCells="0" formatColumns="0" formatRows="0"/>
  <mergeCells count="301">
    <mergeCell ref="B29:C32"/>
    <mergeCell ref="D29:D32"/>
    <mergeCell ref="E29:E32"/>
    <mergeCell ref="F29:F30"/>
    <mergeCell ref="G29:G30"/>
    <mergeCell ref="Y27:Y28"/>
    <mergeCell ref="A10:B10"/>
    <mergeCell ref="A11:B11"/>
    <mergeCell ref="A12:B12"/>
    <mergeCell ref="A13:B13"/>
    <mergeCell ref="A14:B14"/>
    <mergeCell ref="A15:B15"/>
    <mergeCell ref="D25:I25"/>
    <mergeCell ref="J25:O25"/>
    <mergeCell ref="P25:U25"/>
    <mergeCell ref="V25:AA25"/>
    <mergeCell ref="P27:P28"/>
    <mergeCell ref="Q27:Q28"/>
    <mergeCell ref="R27:R28"/>
    <mergeCell ref="S27:S28"/>
    <mergeCell ref="T27:T28"/>
    <mergeCell ref="B25:C25"/>
    <mergeCell ref="F31:F32"/>
    <mergeCell ref="G31:G32"/>
    <mergeCell ref="A1:AC1"/>
    <mergeCell ref="B3:AC3"/>
    <mergeCell ref="B4:AC4"/>
    <mergeCell ref="B5:AC5"/>
    <mergeCell ref="A9:B9"/>
    <mergeCell ref="A8:C8"/>
    <mergeCell ref="A16:B16"/>
    <mergeCell ref="J23:N23"/>
    <mergeCell ref="B24:C24"/>
    <mergeCell ref="D24:I24"/>
    <mergeCell ref="J24:O24"/>
    <mergeCell ref="P24:U24"/>
    <mergeCell ref="V24:AA24"/>
    <mergeCell ref="AB24:AC24"/>
    <mergeCell ref="AB25:AC25"/>
    <mergeCell ref="B26:C26"/>
    <mergeCell ref="AB26:AC26"/>
    <mergeCell ref="B27:C28"/>
    <mergeCell ref="D27:D28"/>
    <mergeCell ref="E27:E28"/>
    <mergeCell ref="J27:J28"/>
    <mergeCell ref="K27:K28"/>
    <mergeCell ref="L27:L28"/>
    <mergeCell ref="M27:M28"/>
    <mergeCell ref="N27:N28"/>
    <mergeCell ref="Z27:Z28"/>
    <mergeCell ref="AB27:AB28"/>
    <mergeCell ref="AC27:AC28"/>
    <mergeCell ref="V27:V28"/>
    <mergeCell ref="W27:W28"/>
    <mergeCell ref="X27:X28"/>
    <mergeCell ref="H31:H32"/>
    <mergeCell ref="X31:X32"/>
    <mergeCell ref="Y31:Y32"/>
    <mergeCell ref="Z31:Z32"/>
    <mergeCell ref="AB29:AB32"/>
    <mergeCell ref="AC29:AC32"/>
    <mergeCell ref="Q29:Q32"/>
    <mergeCell ref="R29:R32"/>
    <mergeCell ref="S29:S32"/>
    <mergeCell ref="T29:T32"/>
    <mergeCell ref="V29:V32"/>
    <mergeCell ref="W29:W32"/>
    <mergeCell ref="X29:X30"/>
    <mergeCell ref="Y29:Y30"/>
    <mergeCell ref="Z29:Z30"/>
    <mergeCell ref="H29:H30"/>
    <mergeCell ref="J29:J32"/>
    <mergeCell ref="K29:K32"/>
    <mergeCell ref="P29:P32"/>
    <mergeCell ref="M33:M34"/>
    <mergeCell ref="N33:N34"/>
    <mergeCell ref="P33:P34"/>
    <mergeCell ref="Q33:Q34"/>
    <mergeCell ref="R33:R34"/>
    <mergeCell ref="S33:S34"/>
    <mergeCell ref="X33:X34"/>
    <mergeCell ref="Y33:Y34"/>
    <mergeCell ref="Z33:Z34"/>
    <mergeCell ref="P35:P38"/>
    <mergeCell ref="Q35:Q38"/>
    <mergeCell ref="R35:R38"/>
    <mergeCell ref="S35:S38"/>
    <mergeCell ref="T35:T38"/>
    <mergeCell ref="V35:V38"/>
    <mergeCell ref="W35:W38"/>
    <mergeCell ref="AB33:AB34"/>
    <mergeCell ref="AC33:AC34"/>
    <mergeCell ref="T33:T34"/>
    <mergeCell ref="V33:V34"/>
    <mergeCell ref="W33:W34"/>
    <mergeCell ref="X35:X36"/>
    <mergeCell ref="Y35:Y36"/>
    <mergeCell ref="Z35:Z36"/>
    <mergeCell ref="AB35:AB38"/>
    <mergeCell ref="AC35:AC38"/>
    <mergeCell ref="X37:X38"/>
    <mergeCell ref="Y37:Y38"/>
    <mergeCell ref="Z37:Z38"/>
    <mergeCell ref="B33:C34"/>
    <mergeCell ref="D33:D34"/>
    <mergeCell ref="E33:E34"/>
    <mergeCell ref="J33:J34"/>
    <mergeCell ref="K33:K34"/>
    <mergeCell ref="L33:L34"/>
    <mergeCell ref="F33:F34"/>
    <mergeCell ref="G33:G34"/>
    <mergeCell ref="H33:H34"/>
    <mergeCell ref="B39:C39"/>
    <mergeCell ref="B40:C41"/>
    <mergeCell ref="D40:D41"/>
    <mergeCell ref="E40:E41"/>
    <mergeCell ref="J40:J41"/>
    <mergeCell ref="K40:K41"/>
    <mergeCell ref="F35:F36"/>
    <mergeCell ref="F37:F38"/>
    <mergeCell ref="G35:G36"/>
    <mergeCell ref="H35:H36"/>
    <mergeCell ref="G37:G38"/>
    <mergeCell ref="H37:H38"/>
    <mergeCell ref="J35:J38"/>
    <mergeCell ref="K35:K38"/>
    <mergeCell ref="B35:C38"/>
    <mergeCell ref="D35:D38"/>
    <mergeCell ref="E35:E38"/>
    <mergeCell ref="H40:H41"/>
    <mergeCell ref="G40:G41"/>
    <mergeCell ref="F40:F41"/>
    <mergeCell ref="AB40:AB41"/>
    <mergeCell ref="AC40:AC41"/>
    <mergeCell ref="L40:L41"/>
    <mergeCell ref="M40:M41"/>
    <mergeCell ref="N40:N41"/>
    <mergeCell ref="P40:P41"/>
    <mergeCell ref="Q40:Q41"/>
    <mergeCell ref="R40:R41"/>
    <mergeCell ref="V40:V41"/>
    <mergeCell ref="W40:W41"/>
    <mergeCell ref="X40:X41"/>
    <mergeCell ref="Y40:Y41"/>
    <mergeCell ref="Z40:Z41"/>
    <mergeCell ref="S40:S41"/>
    <mergeCell ref="T40:T41"/>
    <mergeCell ref="T42:T45"/>
    <mergeCell ref="V42:V45"/>
    <mergeCell ref="W42:W45"/>
    <mergeCell ref="AB42:AB45"/>
    <mergeCell ref="AC42:AC45"/>
    <mergeCell ref="X44:X45"/>
    <mergeCell ref="Y44:Y45"/>
    <mergeCell ref="Z44:Z45"/>
    <mergeCell ref="X42:X43"/>
    <mergeCell ref="Y42:Y43"/>
    <mergeCell ref="Z42:Z43"/>
    <mergeCell ref="Q42:Q45"/>
    <mergeCell ref="R42:R45"/>
    <mergeCell ref="S42:S45"/>
    <mergeCell ref="B42:C45"/>
    <mergeCell ref="D42:D45"/>
    <mergeCell ref="E42:E45"/>
    <mergeCell ref="F42:F45"/>
    <mergeCell ref="G42:G45"/>
    <mergeCell ref="H42:H45"/>
    <mergeCell ref="J42:J45"/>
    <mergeCell ref="K42:K45"/>
    <mergeCell ref="P42:P45"/>
    <mergeCell ref="P46:P49"/>
    <mergeCell ref="Q46:Q49"/>
    <mergeCell ref="R46:R49"/>
    <mergeCell ref="S46:S49"/>
    <mergeCell ref="T46:T49"/>
    <mergeCell ref="V46:V49"/>
    <mergeCell ref="H46:H49"/>
    <mergeCell ref="A46:A49"/>
    <mergeCell ref="B46:C49"/>
    <mergeCell ref="D46:D49"/>
    <mergeCell ref="E46:E49"/>
    <mergeCell ref="F46:F49"/>
    <mergeCell ref="G46:G49"/>
    <mergeCell ref="T53:T54"/>
    <mergeCell ref="V53:V54"/>
    <mergeCell ref="W53:W54"/>
    <mergeCell ref="B50:C50"/>
    <mergeCell ref="B51:C51"/>
    <mergeCell ref="B55:C56"/>
    <mergeCell ref="D55:D56"/>
    <mergeCell ref="E55:E56"/>
    <mergeCell ref="F55:F56"/>
    <mergeCell ref="G55:G56"/>
    <mergeCell ref="H55:H56"/>
    <mergeCell ref="S53:S54"/>
    <mergeCell ref="AB46:AB49"/>
    <mergeCell ref="AC46:AC49"/>
    <mergeCell ref="Z53:Z54"/>
    <mergeCell ref="AB53:AB54"/>
    <mergeCell ref="AC53:AC54"/>
    <mergeCell ref="X48:X49"/>
    <mergeCell ref="Y48:Y49"/>
    <mergeCell ref="Y46:Y47"/>
    <mergeCell ref="X46:X47"/>
    <mergeCell ref="X53:X54"/>
    <mergeCell ref="Y53:Y54"/>
    <mergeCell ref="Z46:Z47"/>
    <mergeCell ref="Z48:Z49"/>
    <mergeCell ref="W46:W49"/>
    <mergeCell ref="J46:J49"/>
    <mergeCell ref="K46:K49"/>
    <mergeCell ref="B52:C52"/>
    <mergeCell ref="D53:D54"/>
    <mergeCell ref="E53:E54"/>
    <mergeCell ref="F53:F54"/>
    <mergeCell ref="G53:G54"/>
    <mergeCell ref="J55:J56"/>
    <mergeCell ref="K55:K56"/>
    <mergeCell ref="P55:P56"/>
    <mergeCell ref="Q55:Q56"/>
    <mergeCell ref="R55:R56"/>
    <mergeCell ref="H53:H54"/>
    <mergeCell ref="J53:J54"/>
    <mergeCell ref="K53:K54"/>
    <mergeCell ref="P53:P54"/>
    <mergeCell ref="Q53:Q54"/>
    <mergeCell ref="R53:R54"/>
    <mergeCell ref="B53:C54"/>
    <mergeCell ref="W55:W56"/>
    <mergeCell ref="T55:T56"/>
    <mergeCell ref="V55:V56"/>
    <mergeCell ref="S55:S56"/>
    <mergeCell ref="K60:K61"/>
    <mergeCell ref="N60:N61"/>
    <mergeCell ref="R60:R61"/>
    <mergeCell ref="P60:P61"/>
    <mergeCell ref="Q60:Q61"/>
    <mergeCell ref="L60:L61"/>
    <mergeCell ref="M60:M61"/>
    <mergeCell ref="B57:C57"/>
    <mergeCell ref="B58:C59"/>
    <mergeCell ref="D58:D59"/>
    <mergeCell ref="E58:E59"/>
    <mergeCell ref="F58:F59"/>
    <mergeCell ref="G58:G59"/>
    <mergeCell ref="J58:J59"/>
    <mergeCell ref="K58:K59"/>
    <mergeCell ref="L58:L59"/>
    <mergeCell ref="M58:M59"/>
    <mergeCell ref="N58:N59"/>
    <mergeCell ref="P58:P59"/>
    <mergeCell ref="H58:H59"/>
    <mergeCell ref="Y55:Y56"/>
    <mergeCell ref="Z55:Z56"/>
    <mergeCell ref="X55:X56"/>
    <mergeCell ref="Q58:Q59"/>
    <mergeCell ref="R58:R59"/>
    <mergeCell ref="AC60:AC61"/>
    <mergeCell ref="S60:S61"/>
    <mergeCell ref="T60:T61"/>
    <mergeCell ref="V60:V61"/>
    <mergeCell ref="W60:W61"/>
    <mergeCell ref="AB60:AB61"/>
    <mergeCell ref="AB58:AB59"/>
    <mergeCell ref="S58:S59"/>
    <mergeCell ref="T58:T59"/>
    <mergeCell ref="V58:V59"/>
    <mergeCell ref="W58:W59"/>
    <mergeCell ref="B64:C64"/>
    <mergeCell ref="B65:C65"/>
    <mergeCell ref="E62:E63"/>
    <mergeCell ref="F62:F63"/>
    <mergeCell ref="G62:G63"/>
    <mergeCell ref="H62:H63"/>
    <mergeCell ref="J62:J63"/>
    <mergeCell ref="K62:K63"/>
    <mergeCell ref="L62:L63"/>
    <mergeCell ref="M62:M63"/>
    <mergeCell ref="N62:N63"/>
    <mergeCell ref="P62:P63"/>
    <mergeCell ref="Q62:Q63"/>
    <mergeCell ref="B6:AC6"/>
    <mergeCell ref="R62:R63"/>
    <mergeCell ref="B62:C63"/>
    <mergeCell ref="D62:D63"/>
    <mergeCell ref="S62:S63"/>
    <mergeCell ref="T62:T63"/>
    <mergeCell ref="V62:V63"/>
    <mergeCell ref="W62:W63"/>
    <mergeCell ref="AB62:AB63"/>
    <mergeCell ref="AC62:AC63"/>
    <mergeCell ref="AC58:AC59"/>
    <mergeCell ref="B60:C61"/>
    <mergeCell ref="D60:D61"/>
    <mergeCell ref="E60:E61"/>
    <mergeCell ref="F60:F61"/>
    <mergeCell ref="G60:G61"/>
    <mergeCell ref="H60:H61"/>
    <mergeCell ref="J60:J61"/>
    <mergeCell ref="AB55:AB56"/>
    <mergeCell ref="AC55:AC56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6D200-6BC7-4AFF-A021-5AECA8C286C0}">
  <sheetPr>
    <tabColor rgb="FFFF0000"/>
    <pageSetUpPr fitToPage="1"/>
  </sheetPr>
  <dimension ref="A1:AC90"/>
  <sheetViews>
    <sheetView zoomScale="70" zoomScaleNormal="70" workbookViewId="0">
      <selection activeCell="I11" sqref="I11"/>
    </sheetView>
  </sheetViews>
  <sheetFormatPr defaultColWidth="9.140625" defaultRowHeight="12.75" outlineLevelRow="1" outlineLevelCol="1"/>
  <cols>
    <col min="1" max="1" width="31.42578125" style="28" customWidth="1"/>
    <col min="2" max="2" width="19" style="28" customWidth="1"/>
    <col min="3" max="3" width="25.42578125" style="28" customWidth="1"/>
    <col min="4" max="4" width="20.42578125" style="28" customWidth="1"/>
    <col min="5" max="5" width="22.7109375" style="28" customWidth="1"/>
    <col min="6" max="6" width="12.140625" style="28" customWidth="1" outlineLevel="1"/>
    <col min="7" max="7" width="9.85546875" style="28" customWidth="1" outlineLevel="1"/>
    <col min="8" max="8" width="13.7109375" style="28" customWidth="1" outlineLevel="1"/>
    <col min="9" max="9" width="17.42578125" style="28" customWidth="1"/>
    <col min="10" max="10" width="8.7109375" style="28" customWidth="1"/>
    <col min="11" max="11" width="11.140625" style="28" customWidth="1"/>
    <col min="12" max="12" width="20" style="28" customWidth="1" outlineLevel="1"/>
    <col min="13" max="13" width="10.7109375" style="28" customWidth="1" outlineLevel="1"/>
    <col min="14" max="14" width="12.5703125" style="28" customWidth="1" outlineLevel="1"/>
    <col min="15" max="15" width="17.7109375" style="28" customWidth="1"/>
    <col min="16" max="16" width="9.7109375" style="28" customWidth="1"/>
    <col min="17" max="17" width="10.85546875" style="28" customWidth="1"/>
    <col min="18" max="18" width="10.5703125" style="28" customWidth="1" outlineLevel="1"/>
    <col min="19" max="19" width="11.85546875" style="28" customWidth="1" outlineLevel="1"/>
    <col min="20" max="20" width="12.5703125" style="28" customWidth="1" outlineLevel="1"/>
    <col min="21" max="21" width="17.7109375" style="28" customWidth="1"/>
    <col min="22" max="22" width="17.5703125" style="28" customWidth="1"/>
    <col min="23" max="23" width="11.42578125" style="29" customWidth="1"/>
    <col min="24" max="24" width="14.42578125" style="28" customWidth="1" outlineLevel="1"/>
    <col min="25" max="25" width="11.140625" style="28" customWidth="1" outlineLevel="1"/>
    <col min="26" max="26" width="12.28515625" style="28" customWidth="1" outlineLevel="1"/>
    <col min="27" max="27" width="24.28515625" style="28" customWidth="1"/>
    <col min="28" max="28" width="10.85546875" style="28" customWidth="1"/>
    <col min="29" max="29" width="11.7109375" style="28" customWidth="1"/>
    <col min="30" max="30" width="9.28515625" style="28" customWidth="1"/>
    <col min="31" max="36" width="9.140625" style="28"/>
    <col min="37" max="37" width="16.7109375" style="28" customWidth="1"/>
    <col min="38" max="16384" width="9.140625" style="28"/>
  </cols>
  <sheetData>
    <row r="1" spans="1:29" ht="72" customHeight="1">
      <c r="A1" s="226" t="s">
        <v>93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</row>
    <row r="2" spans="1:29" ht="15">
      <c r="A2"/>
      <c r="B2"/>
      <c r="C2"/>
      <c r="D2"/>
      <c r="E2"/>
      <c r="F2"/>
      <c r="G2"/>
      <c r="H2"/>
      <c r="I2"/>
      <c r="J2"/>
      <c r="K2"/>
      <c r="L2"/>
      <c r="M2"/>
      <c r="O2"/>
      <c r="U2"/>
      <c r="AA2"/>
    </row>
    <row r="3" spans="1:29" ht="33.75" customHeight="1">
      <c r="A3" s="89" t="s">
        <v>94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</row>
    <row r="4" spans="1:29" ht="21">
      <c r="A4" s="72" t="s">
        <v>20</v>
      </c>
      <c r="B4" s="228" t="s">
        <v>128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</row>
    <row r="5" spans="1:29" ht="30">
      <c r="A5" s="89" t="s">
        <v>95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</row>
    <row r="6" spans="1:29" ht="21">
      <c r="A6" s="72" t="s">
        <v>96</v>
      </c>
      <c r="B6" s="252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4"/>
      <c r="AA6" s="254"/>
      <c r="AB6" s="254"/>
      <c r="AC6" s="255"/>
    </row>
    <row r="7" spans="1:29" ht="13.5" thickBo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Y7" s="61"/>
      <c r="Z7" s="61"/>
      <c r="AA7" s="61"/>
      <c r="AB7" s="60"/>
      <c r="AC7" s="59"/>
    </row>
    <row r="8" spans="1:29" ht="30.6" customHeight="1" thickBot="1">
      <c r="A8" s="249" t="s">
        <v>155</v>
      </c>
      <c r="B8" s="250"/>
      <c r="C8" s="350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Y8" s="61"/>
      <c r="Z8" s="61"/>
      <c r="AA8" s="61"/>
      <c r="AB8" s="60"/>
      <c r="AC8" s="59"/>
    </row>
    <row r="9" spans="1:29" ht="39.6" customHeight="1" thickBot="1">
      <c r="A9" s="348" t="s">
        <v>133</v>
      </c>
      <c r="B9" s="349"/>
      <c r="C9" s="91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Y9" s="61"/>
      <c r="Z9" s="61"/>
      <c r="AA9" s="61"/>
      <c r="AB9" s="60"/>
      <c r="AC9" s="59"/>
    </row>
    <row r="10" spans="1:29" ht="15.75" thickBot="1">
      <c r="A10" s="239"/>
      <c r="B10" s="240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Y10" s="61"/>
      <c r="Z10" s="61"/>
      <c r="AA10" s="61"/>
      <c r="AB10" s="60"/>
      <c r="AC10" s="59"/>
    </row>
    <row r="11" spans="1:29" ht="26.25" customHeight="1" thickBot="1">
      <c r="A11" s="241" t="s">
        <v>134</v>
      </c>
      <c r="B11" s="318"/>
      <c r="C11" s="71" t="s">
        <v>100</v>
      </c>
      <c r="D11" s="71" t="s">
        <v>101</v>
      </c>
      <c r="E11" s="71" t="s">
        <v>102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"/>
      <c r="Q11" s="1"/>
      <c r="Y11" s="61"/>
      <c r="Z11" s="61"/>
      <c r="AA11" s="61"/>
      <c r="AB11" s="60"/>
      <c r="AC11" s="59"/>
    </row>
    <row r="12" spans="1:29" ht="15.75" thickBot="1">
      <c r="A12" s="241" t="s">
        <v>135</v>
      </c>
      <c r="B12" s="318"/>
      <c r="C12" s="70">
        <v>0.02</v>
      </c>
      <c r="D12" s="86">
        <f>IF(C9&gt;1000000,1000000,C9)</f>
        <v>0</v>
      </c>
      <c r="E12" s="84">
        <f>D12*C12</f>
        <v>0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"/>
      <c r="Q12" s="1"/>
      <c r="Y12" s="61"/>
      <c r="Z12" s="61"/>
      <c r="AA12" s="61"/>
      <c r="AB12" s="60"/>
      <c r="AC12" s="59"/>
    </row>
    <row r="13" spans="1:29" ht="15.75" thickBot="1">
      <c r="A13" s="241" t="s">
        <v>136</v>
      </c>
      <c r="B13" s="318"/>
      <c r="C13" s="70">
        <v>0.02</v>
      </c>
      <c r="D13" s="86">
        <f>IF(C9&gt;5538000,4538000,MAX(0,C9-1000000,0))</f>
        <v>0</v>
      </c>
      <c r="E13" s="87">
        <f>D13*C13</f>
        <v>0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1"/>
      <c r="Q13" s="1"/>
      <c r="Y13" s="61"/>
      <c r="Z13" s="61"/>
      <c r="AA13" s="61"/>
      <c r="AB13" s="60"/>
      <c r="AC13" s="59"/>
    </row>
    <row r="14" spans="1:29" ht="15.75" thickBot="1">
      <c r="A14" s="241" t="s">
        <v>137</v>
      </c>
      <c r="B14" s="318"/>
      <c r="C14" s="70">
        <v>1.7999999999999999E-2</v>
      </c>
      <c r="D14" s="86">
        <f>IF(C9&gt;10000000,10000000-5538000,MAX(0,C9-5538000,0))</f>
        <v>0</v>
      </c>
      <c r="E14" s="87">
        <f>D14*C14</f>
        <v>0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1"/>
      <c r="Q14" s="1"/>
      <c r="Y14" s="61"/>
      <c r="Z14" s="61"/>
      <c r="AA14" s="61"/>
      <c r="AB14" s="60"/>
      <c r="AC14" s="59"/>
    </row>
    <row r="15" spans="1:29" ht="15.75" thickBot="1">
      <c r="A15" s="241" t="s">
        <v>138</v>
      </c>
      <c r="B15" s="318"/>
      <c r="C15" s="70">
        <v>1.6E-2</v>
      </c>
      <c r="D15" s="86">
        <f>IF(C9&gt;25000000,15000000,MAX(0,C9-10000000,0))</f>
        <v>0</v>
      </c>
      <c r="E15" s="87">
        <f>D15*C15</f>
        <v>0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1"/>
      <c r="Q15" s="1"/>
      <c r="Y15" s="61"/>
      <c r="Z15" s="61"/>
      <c r="AA15" s="61"/>
      <c r="AB15" s="60"/>
      <c r="AC15" s="59"/>
    </row>
    <row r="16" spans="1:29" ht="15.75" thickBot="1">
      <c r="A16" s="241" t="s">
        <v>139</v>
      </c>
      <c r="B16" s="318"/>
      <c r="C16" s="70">
        <v>1.2E-2</v>
      </c>
      <c r="D16" s="86">
        <f>IF(C9&gt;25000000,C9-25000000,0)</f>
        <v>0</v>
      </c>
      <c r="E16" s="87">
        <f>D16*C16</f>
        <v>0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1"/>
      <c r="Q16" s="1"/>
      <c r="Y16" s="61"/>
      <c r="Z16" s="61"/>
      <c r="AA16" s="61"/>
      <c r="AB16" s="60"/>
      <c r="AC16" s="59"/>
    </row>
    <row r="17" spans="1:29" ht="15.75" thickBot="1">
      <c r="A17" s="62"/>
      <c r="B17" s="62"/>
      <c r="C17" s="68" t="s">
        <v>105</v>
      </c>
      <c r="D17" s="86">
        <f>SUM(D12:D16)</f>
        <v>0</v>
      </c>
      <c r="E17" s="84">
        <f>SUM(E12:E16)</f>
        <v>0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1"/>
      <c r="Q17" s="1"/>
      <c r="Y17" s="61"/>
      <c r="Z17" s="61"/>
      <c r="AA17" s="61"/>
      <c r="AB17" s="60"/>
      <c r="AC17" s="59"/>
    </row>
    <row r="18" spans="1:29" ht="15.75" thickBot="1">
      <c r="A18" s="62"/>
      <c r="B18" s="62"/>
      <c r="C18" s="62"/>
      <c r="D18" s="67" t="s">
        <v>106</v>
      </c>
      <c r="E18" s="65">
        <f>E17*0.8</f>
        <v>0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1"/>
      <c r="Q18" s="1"/>
      <c r="Y18" s="61"/>
      <c r="Z18" s="61"/>
      <c r="AA18" s="61"/>
      <c r="AB18" s="60"/>
      <c r="AC18" s="59"/>
    </row>
    <row r="19" spans="1:29" ht="15.75" hidden="1" thickBot="1">
      <c r="A19" s="62"/>
      <c r="B19" s="62"/>
      <c r="C19" s="62"/>
      <c r="D19" s="66" t="s">
        <v>14</v>
      </c>
      <c r="E19" s="65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1"/>
      <c r="Q19" s="1"/>
      <c r="Y19" s="61"/>
      <c r="Z19" s="61"/>
      <c r="AA19" s="61"/>
      <c r="AB19" s="60"/>
      <c r="AC19" s="59"/>
    </row>
    <row r="20" spans="1:29" ht="15.75" hidden="1" thickBot="1">
      <c r="A20" s="62"/>
      <c r="B20" s="62"/>
      <c r="C20" s="62"/>
      <c r="D20" s="66" t="s">
        <v>15</v>
      </c>
      <c r="E20" s="6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1"/>
      <c r="Q20" s="1"/>
      <c r="Y20" s="61"/>
      <c r="Z20" s="61"/>
      <c r="AA20" s="61"/>
      <c r="AB20" s="60"/>
      <c r="AC20" s="59"/>
    </row>
    <row r="21" spans="1:29" ht="15.75" thickBot="1">
      <c r="A21" s="62"/>
      <c r="B21" s="62"/>
      <c r="C21" s="62"/>
      <c r="D21" s="85" t="s">
        <v>107</v>
      </c>
      <c r="E21" s="84">
        <f>0.2*E17</f>
        <v>0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1"/>
      <c r="Q21" s="1"/>
      <c r="Y21" s="61"/>
      <c r="Z21" s="61"/>
      <c r="AA21" s="61"/>
      <c r="AB21" s="60"/>
      <c r="AC21" s="59"/>
    </row>
    <row r="22" spans="1:29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Y22" s="61"/>
      <c r="Z22" s="61"/>
      <c r="AA22" s="61"/>
      <c r="AB22" s="60"/>
      <c r="AC22" s="59"/>
    </row>
    <row r="23" spans="1:29" ht="12.75" customHeight="1" thickBot="1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61"/>
      <c r="W23" s="36"/>
      <c r="X23" s="61"/>
      <c r="Y23" s="61"/>
      <c r="Z23" s="61"/>
      <c r="AA23" s="61"/>
      <c r="AB23" s="60"/>
      <c r="AC23" s="59"/>
    </row>
    <row r="24" spans="1:29" ht="15.75" thickBot="1">
      <c r="A24" s="39"/>
      <c r="B24" s="39"/>
      <c r="C24" s="39"/>
      <c r="D24" s="39"/>
      <c r="E24" s="39"/>
      <c r="F24" s="39"/>
      <c r="G24" s="39"/>
      <c r="H24" s="39"/>
      <c r="I24" s="39"/>
      <c r="J24" s="236" t="s">
        <v>140</v>
      </c>
      <c r="K24" s="321"/>
      <c r="L24" s="321"/>
      <c r="M24" s="321"/>
      <c r="N24" s="251"/>
      <c r="O24" s="2"/>
      <c r="P24" s="38"/>
      <c r="Q24" s="18"/>
      <c r="R24" s="18"/>
      <c r="S24" s="18"/>
      <c r="T24" s="18"/>
      <c r="U24" s="18"/>
      <c r="V24" s="61"/>
      <c r="W24" s="36"/>
      <c r="X24" s="61"/>
      <c r="Y24" s="61"/>
      <c r="Z24" s="61"/>
      <c r="AA24" s="61"/>
      <c r="AB24" s="60"/>
      <c r="AC24" s="59"/>
    </row>
    <row r="25" spans="1:29" ht="15.75" thickBot="1">
      <c r="A25" s="39"/>
      <c r="B25" s="264" t="s">
        <v>108</v>
      </c>
      <c r="C25" s="265"/>
      <c r="D25" s="236" t="s">
        <v>109</v>
      </c>
      <c r="E25" s="237"/>
      <c r="F25" s="216"/>
      <c r="G25" s="216"/>
      <c r="H25" s="216"/>
      <c r="I25" s="251"/>
      <c r="J25" s="210" t="s">
        <v>110</v>
      </c>
      <c r="K25" s="211"/>
      <c r="L25" s="211"/>
      <c r="M25" s="211"/>
      <c r="N25" s="211"/>
      <c r="O25" s="251"/>
      <c r="P25" s="215" t="s">
        <v>111</v>
      </c>
      <c r="Q25" s="216"/>
      <c r="R25" s="216"/>
      <c r="S25" s="216"/>
      <c r="T25" s="216"/>
      <c r="U25" s="251"/>
      <c r="V25" s="256" t="s">
        <v>112</v>
      </c>
      <c r="W25" s="213"/>
      <c r="X25" s="205"/>
      <c r="Y25" s="205"/>
      <c r="Z25" s="205"/>
      <c r="AA25" s="257"/>
      <c r="AB25" s="266" t="s">
        <v>113</v>
      </c>
      <c r="AC25" s="266"/>
    </row>
    <row r="26" spans="1:29" ht="25.15" customHeight="1" thickBot="1">
      <c r="A26" s="39"/>
      <c r="B26" s="224" t="s">
        <v>156</v>
      </c>
      <c r="C26" s="225"/>
      <c r="D26" s="233">
        <f>SUM(D28+D30+D34+D41)</f>
        <v>3.5000000000000003E-2</v>
      </c>
      <c r="E26" s="234"/>
      <c r="F26" s="219"/>
      <c r="G26" s="219"/>
      <c r="H26" s="219"/>
      <c r="I26" s="272"/>
      <c r="J26" s="218">
        <f>SUM(J30+J34+J41+J51+J52+J53+J54+J56)</f>
        <v>0.34000000000000008</v>
      </c>
      <c r="K26" s="219"/>
      <c r="L26" s="219"/>
      <c r="M26" s="219"/>
      <c r="N26" s="219"/>
      <c r="O26" s="272"/>
      <c r="P26" s="218">
        <f>SUM(P30+P34+P41+P58)</f>
        <v>0.1</v>
      </c>
      <c r="Q26" s="262"/>
      <c r="R26" s="262"/>
      <c r="S26" s="262"/>
      <c r="T26" s="262"/>
      <c r="U26" s="263"/>
      <c r="V26" s="258">
        <f>(V30+V34+V41+V59+V61+V63+V65+V66)</f>
        <v>0.52500000000000002</v>
      </c>
      <c r="W26" s="259"/>
      <c r="X26" s="260"/>
      <c r="Y26" s="260"/>
      <c r="Z26" s="260"/>
      <c r="AA26" s="261"/>
      <c r="AB26" s="231">
        <f>SUM(D26+J26+P26+V26)</f>
        <v>1</v>
      </c>
      <c r="AC26" s="232"/>
    </row>
    <row r="27" spans="1:29" ht="30" customHeight="1" thickBot="1">
      <c r="A27" s="39"/>
      <c r="B27" s="204"/>
      <c r="C27" s="205"/>
      <c r="D27" s="58" t="s">
        <v>114</v>
      </c>
      <c r="E27" s="58" t="s">
        <v>115</v>
      </c>
      <c r="F27" s="57" t="s">
        <v>116</v>
      </c>
      <c r="G27" s="57" t="s">
        <v>117</v>
      </c>
      <c r="H27" s="92" t="s">
        <v>118</v>
      </c>
      <c r="I27" s="93" t="s">
        <v>119</v>
      </c>
      <c r="J27" s="58" t="s">
        <v>114</v>
      </c>
      <c r="K27" s="58" t="s">
        <v>115</v>
      </c>
      <c r="L27" s="57" t="s">
        <v>116</v>
      </c>
      <c r="M27" s="57" t="s">
        <v>117</v>
      </c>
      <c r="N27" s="92" t="s">
        <v>118</v>
      </c>
      <c r="O27" s="93" t="s">
        <v>119</v>
      </c>
      <c r="P27" s="58" t="s">
        <v>114</v>
      </c>
      <c r="Q27" s="53" t="s">
        <v>115</v>
      </c>
      <c r="R27" s="57" t="s">
        <v>116</v>
      </c>
      <c r="S27" s="57" t="s">
        <v>117</v>
      </c>
      <c r="T27" s="92" t="s">
        <v>118</v>
      </c>
      <c r="U27" s="93" t="s">
        <v>119</v>
      </c>
      <c r="V27" s="58" t="s">
        <v>114</v>
      </c>
      <c r="W27" s="53" t="s">
        <v>115</v>
      </c>
      <c r="X27" s="57" t="s">
        <v>116</v>
      </c>
      <c r="Y27" s="57" t="s">
        <v>117</v>
      </c>
      <c r="Z27" s="92" t="s">
        <v>118</v>
      </c>
      <c r="AA27" s="93" t="s">
        <v>119</v>
      </c>
      <c r="AB27" s="206"/>
      <c r="AC27" s="207"/>
    </row>
    <row r="28" spans="1:29" ht="27" customHeight="1" thickBot="1">
      <c r="A28" s="39"/>
      <c r="B28" s="208" t="s">
        <v>38</v>
      </c>
      <c r="C28" s="209"/>
      <c r="D28" s="202">
        <v>5.0000000000000001E-3</v>
      </c>
      <c r="E28" s="201">
        <f>$E$18*D28</f>
        <v>0</v>
      </c>
      <c r="F28" s="53" t="s">
        <v>120</v>
      </c>
      <c r="G28" s="53">
        <f>E28*75%</f>
        <v>0</v>
      </c>
      <c r="H28" s="94"/>
      <c r="I28" s="95"/>
      <c r="J28" s="137"/>
      <c r="K28" s="129">
        <v>0</v>
      </c>
      <c r="L28" s="129"/>
      <c r="M28" s="150"/>
      <c r="N28" s="146"/>
      <c r="O28" s="95"/>
      <c r="P28" s="137"/>
      <c r="Q28" s="129">
        <v>0</v>
      </c>
      <c r="R28" s="150"/>
      <c r="S28" s="150"/>
      <c r="T28" s="146"/>
      <c r="U28" s="95"/>
      <c r="V28" s="150"/>
      <c r="W28" s="129">
        <v>0</v>
      </c>
      <c r="X28" s="150"/>
      <c r="Y28" s="150"/>
      <c r="Z28" s="146"/>
      <c r="AA28" s="95"/>
      <c r="AB28" s="137">
        <f>D28+J28+S28+V28</f>
        <v>5.0000000000000001E-3</v>
      </c>
      <c r="AC28" s="160">
        <f>$E$18*AB28</f>
        <v>0</v>
      </c>
    </row>
    <row r="29" spans="1:29" ht="44.25" customHeight="1" thickBot="1">
      <c r="A29" s="39"/>
      <c r="B29" s="154"/>
      <c r="C29" s="200"/>
      <c r="D29" s="188"/>
      <c r="E29" s="188"/>
      <c r="F29" s="40" t="s">
        <v>121</v>
      </c>
      <c r="G29" s="56">
        <f>E28*25%</f>
        <v>0</v>
      </c>
      <c r="H29" s="96"/>
      <c r="I29" s="97"/>
      <c r="J29" s="144"/>
      <c r="K29" s="147"/>
      <c r="L29" s="144"/>
      <c r="M29" s="144"/>
      <c r="N29" s="166"/>
      <c r="O29" s="97"/>
      <c r="P29" s="144"/>
      <c r="Q29" s="147"/>
      <c r="R29" s="144"/>
      <c r="S29" s="144"/>
      <c r="T29" s="166"/>
      <c r="U29" s="97"/>
      <c r="V29" s="144"/>
      <c r="W29" s="147"/>
      <c r="X29" s="144"/>
      <c r="Y29" s="144"/>
      <c r="Z29" s="166"/>
      <c r="AA29" s="97"/>
      <c r="AB29" s="144"/>
      <c r="AC29" s="144"/>
    </row>
    <row r="30" spans="1:29" ht="30.6" customHeight="1" thickBot="1">
      <c r="A30" s="39"/>
      <c r="B30" s="152" t="s">
        <v>40</v>
      </c>
      <c r="C30" s="153"/>
      <c r="D30" s="203">
        <v>5.0000000000000001E-3</v>
      </c>
      <c r="E30" s="129">
        <f>$E$18*D30</f>
        <v>0</v>
      </c>
      <c r="F30" s="129" t="s">
        <v>120</v>
      </c>
      <c r="G30" s="129">
        <f>E30*75%</f>
        <v>0</v>
      </c>
      <c r="H30" s="133"/>
      <c r="I30" s="95"/>
      <c r="J30" s="137">
        <v>0.05</v>
      </c>
      <c r="K30" s="129">
        <f>$E$18*J30</f>
        <v>0</v>
      </c>
      <c r="L30" s="53" t="s">
        <v>142</v>
      </c>
      <c r="M30" s="52">
        <f>K30*5%</f>
        <v>0</v>
      </c>
      <c r="N30" s="111"/>
      <c r="O30" s="95"/>
      <c r="P30" s="137">
        <v>0.02</v>
      </c>
      <c r="Q30" s="129">
        <f>$E$18*P30</f>
        <v>0</v>
      </c>
      <c r="R30" s="150" t="s">
        <v>123</v>
      </c>
      <c r="S30" s="129"/>
      <c r="T30" s="133"/>
      <c r="U30" s="95"/>
      <c r="V30" s="137">
        <v>0.1</v>
      </c>
      <c r="W30" s="129">
        <f>$E$18*V30</f>
        <v>0</v>
      </c>
      <c r="X30" s="129" t="s">
        <v>143</v>
      </c>
      <c r="Y30" s="129">
        <f>W30*95%</f>
        <v>0</v>
      </c>
      <c r="Z30" s="133"/>
      <c r="AA30" s="95"/>
      <c r="AB30" s="137">
        <f>D30+J30+P30+V30</f>
        <v>0.17499999999999999</v>
      </c>
      <c r="AC30" s="160">
        <f>$E$18*AB30</f>
        <v>0</v>
      </c>
    </row>
    <row r="31" spans="1:29" ht="40.9" customHeight="1" thickBot="1">
      <c r="A31" s="39"/>
      <c r="B31" s="167"/>
      <c r="C31" s="168"/>
      <c r="D31" s="158"/>
      <c r="E31" s="158"/>
      <c r="F31" s="130"/>
      <c r="G31" s="138"/>
      <c r="H31" s="165"/>
      <c r="I31" s="112"/>
      <c r="J31" s="158"/>
      <c r="K31" s="162"/>
      <c r="L31" s="73" t="s">
        <v>144</v>
      </c>
      <c r="M31" s="82">
        <f>K30*40%</f>
        <v>0</v>
      </c>
      <c r="N31" s="119"/>
      <c r="O31" s="112"/>
      <c r="P31" s="158"/>
      <c r="Q31" s="162"/>
      <c r="R31" s="158"/>
      <c r="S31" s="189"/>
      <c r="T31" s="159"/>
      <c r="U31" s="112"/>
      <c r="V31" s="158"/>
      <c r="W31" s="162"/>
      <c r="X31" s="144"/>
      <c r="Y31" s="144"/>
      <c r="Z31" s="166"/>
      <c r="AA31" s="112"/>
      <c r="AB31" s="158"/>
      <c r="AC31" s="162"/>
    </row>
    <row r="32" spans="1:29" ht="30" customHeight="1" thickBot="1">
      <c r="A32" s="39"/>
      <c r="B32" s="167"/>
      <c r="C32" s="168"/>
      <c r="D32" s="158"/>
      <c r="E32" s="158"/>
      <c r="F32" s="269" t="s">
        <v>121</v>
      </c>
      <c r="G32" s="131">
        <f>E30*25%</f>
        <v>0</v>
      </c>
      <c r="H32" s="135"/>
      <c r="I32" s="99"/>
      <c r="J32" s="158"/>
      <c r="K32" s="162"/>
      <c r="L32" s="73" t="s">
        <v>145</v>
      </c>
      <c r="M32" s="82">
        <f>K30*30%</f>
        <v>0</v>
      </c>
      <c r="N32" s="119"/>
      <c r="O32" s="99"/>
      <c r="P32" s="158"/>
      <c r="Q32" s="162"/>
      <c r="R32" s="158"/>
      <c r="S32" s="189"/>
      <c r="T32" s="159"/>
      <c r="U32" s="99"/>
      <c r="V32" s="158"/>
      <c r="W32" s="162"/>
      <c r="X32" s="129" t="s">
        <v>146</v>
      </c>
      <c r="Y32" s="129">
        <f>W30*5%</f>
        <v>0</v>
      </c>
      <c r="Z32" s="133"/>
      <c r="AA32" s="99"/>
      <c r="AB32" s="158"/>
      <c r="AC32" s="162"/>
    </row>
    <row r="33" spans="1:29" ht="16.899999999999999" customHeight="1" thickBot="1">
      <c r="A33" s="39"/>
      <c r="B33" s="154"/>
      <c r="C33" s="155"/>
      <c r="D33" s="144"/>
      <c r="E33" s="144"/>
      <c r="F33" s="138"/>
      <c r="G33" s="138"/>
      <c r="H33" s="165"/>
      <c r="I33" s="100"/>
      <c r="J33" s="144"/>
      <c r="K33" s="147"/>
      <c r="L33" s="83" t="s">
        <v>147</v>
      </c>
      <c r="M33" s="82">
        <f>K30*25%</f>
        <v>0</v>
      </c>
      <c r="N33" s="119"/>
      <c r="O33" s="100"/>
      <c r="P33" s="144"/>
      <c r="Q33" s="147"/>
      <c r="R33" s="144"/>
      <c r="S33" s="130"/>
      <c r="T33" s="166"/>
      <c r="U33" s="100"/>
      <c r="V33" s="144"/>
      <c r="W33" s="147"/>
      <c r="X33" s="130"/>
      <c r="Y33" s="130"/>
      <c r="Z33" s="134"/>
      <c r="AA33" s="100"/>
      <c r="AB33" s="144"/>
      <c r="AC33" s="147"/>
    </row>
    <row r="34" spans="1:29" ht="46.15" customHeight="1" thickBot="1">
      <c r="A34" s="39"/>
      <c r="B34" s="152" t="s">
        <v>42</v>
      </c>
      <c r="C34" s="199"/>
      <c r="D34" s="202">
        <v>0.01</v>
      </c>
      <c r="E34" s="201">
        <f>$E$18*D34</f>
        <v>0</v>
      </c>
      <c r="F34" s="129"/>
      <c r="G34" s="129"/>
      <c r="H34" s="142"/>
      <c r="I34" s="113"/>
      <c r="J34" s="137">
        <v>0.1</v>
      </c>
      <c r="K34" s="129">
        <f>$E$18*J34</f>
        <v>0</v>
      </c>
      <c r="L34" s="129"/>
      <c r="M34" s="129"/>
      <c r="N34" s="133"/>
      <c r="O34" s="113"/>
      <c r="P34" s="137">
        <v>0.02</v>
      </c>
      <c r="Q34" s="129">
        <f>$E$18*P34</f>
        <v>0</v>
      </c>
      <c r="R34" s="129"/>
      <c r="S34" s="129"/>
      <c r="T34" s="133"/>
      <c r="U34" s="113"/>
      <c r="V34" s="137">
        <v>0.15</v>
      </c>
      <c r="W34" s="129">
        <f>$E$18*V34</f>
        <v>0</v>
      </c>
      <c r="X34" s="129"/>
      <c r="Y34" s="129"/>
      <c r="Z34" s="142"/>
      <c r="AA34" s="113"/>
      <c r="AB34" s="137">
        <f>D34+J34+P34+V34</f>
        <v>0.28000000000000003</v>
      </c>
      <c r="AC34" s="160">
        <f>$E$18*AB34</f>
        <v>0</v>
      </c>
    </row>
    <row r="35" spans="1:29" ht="37.9" customHeight="1" thickBot="1">
      <c r="A35" s="39"/>
      <c r="B35" s="154"/>
      <c r="C35" s="200"/>
      <c r="D35" s="188"/>
      <c r="E35" s="188"/>
      <c r="F35" s="138"/>
      <c r="G35" s="138"/>
      <c r="H35" s="165"/>
      <c r="I35" s="114"/>
      <c r="J35" s="144"/>
      <c r="K35" s="147"/>
      <c r="L35" s="144"/>
      <c r="M35" s="130"/>
      <c r="N35" s="166"/>
      <c r="O35" s="114"/>
      <c r="P35" s="144"/>
      <c r="Q35" s="147"/>
      <c r="R35" s="130"/>
      <c r="S35" s="130"/>
      <c r="T35" s="166"/>
      <c r="U35" s="114"/>
      <c r="V35" s="144"/>
      <c r="W35" s="147"/>
      <c r="X35" s="138"/>
      <c r="Y35" s="138"/>
      <c r="Z35" s="165"/>
      <c r="AA35" s="114"/>
      <c r="AB35" s="144"/>
      <c r="AC35" s="147"/>
    </row>
    <row r="36" spans="1:29" ht="23.25" customHeight="1" outlineLevel="1" thickBot="1">
      <c r="A36" s="39"/>
      <c r="B36" s="183" t="s">
        <v>44</v>
      </c>
      <c r="C36" s="175"/>
      <c r="D36" s="137">
        <v>0.01</v>
      </c>
      <c r="E36" s="129">
        <f>$E$18*D36</f>
        <v>0</v>
      </c>
      <c r="F36" s="201" t="s">
        <v>120</v>
      </c>
      <c r="G36" s="201">
        <f>E36*75%</f>
        <v>0</v>
      </c>
      <c r="H36" s="331"/>
      <c r="I36" s="95"/>
      <c r="J36" s="137">
        <v>0.1</v>
      </c>
      <c r="K36" s="129">
        <f>$E$18*J36</f>
        <v>0</v>
      </c>
      <c r="L36" s="53" t="s">
        <v>142</v>
      </c>
      <c r="M36" s="52">
        <f>K36*5%</f>
        <v>0</v>
      </c>
      <c r="N36" s="101"/>
      <c r="O36" s="95"/>
      <c r="P36" s="137"/>
      <c r="Q36" s="129">
        <v>0</v>
      </c>
      <c r="R36" s="137"/>
      <c r="S36" s="129"/>
      <c r="T36" s="133"/>
      <c r="U36" s="95"/>
      <c r="V36" s="137">
        <v>0.15</v>
      </c>
      <c r="W36" s="129">
        <f>$E$18*V36</f>
        <v>0</v>
      </c>
      <c r="X36" s="129" t="s">
        <v>143</v>
      </c>
      <c r="Y36" s="129">
        <f>W36*95%</f>
        <v>0</v>
      </c>
      <c r="Z36" s="133"/>
      <c r="AA36" s="95"/>
      <c r="AB36" s="137">
        <f>D36+J36+P36+V36</f>
        <v>0.26</v>
      </c>
      <c r="AC36" s="160">
        <f>$E$18*AB36</f>
        <v>0</v>
      </c>
    </row>
    <row r="37" spans="1:29" ht="23.25" customHeight="1" outlineLevel="1" thickBot="1">
      <c r="A37" s="39"/>
      <c r="B37" s="193"/>
      <c r="C37" s="194"/>
      <c r="D37" s="158"/>
      <c r="E37" s="158"/>
      <c r="F37" s="325"/>
      <c r="G37" s="325"/>
      <c r="H37" s="332"/>
      <c r="I37" s="99"/>
      <c r="J37" s="158"/>
      <c r="K37" s="162"/>
      <c r="L37" s="73" t="s">
        <v>144</v>
      </c>
      <c r="M37" s="82">
        <f>K36*40%</f>
        <v>0</v>
      </c>
      <c r="N37" s="119"/>
      <c r="O37" s="99"/>
      <c r="P37" s="191"/>
      <c r="Q37" s="189"/>
      <c r="R37" s="191"/>
      <c r="S37" s="189"/>
      <c r="T37" s="159"/>
      <c r="U37" s="99"/>
      <c r="V37" s="158"/>
      <c r="W37" s="162"/>
      <c r="X37" s="130"/>
      <c r="Y37" s="130"/>
      <c r="Z37" s="134"/>
      <c r="AA37" s="99"/>
      <c r="AB37" s="158"/>
      <c r="AC37" s="158"/>
    </row>
    <row r="38" spans="1:29" ht="23.25" customHeight="1" outlineLevel="1" thickBot="1">
      <c r="A38" s="39"/>
      <c r="B38" s="193"/>
      <c r="C38" s="194"/>
      <c r="D38" s="158"/>
      <c r="E38" s="158"/>
      <c r="F38" s="325" t="s">
        <v>121</v>
      </c>
      <c r="G38" s="347">
        <f>E36*25%</f>
        <v>0</v>
      </c>
      <c r="H38" s="332"/>
      <c r="I38" s="104"/>
      <c r="J38" s="158"/>
      <c r="K38" s="162"/>
      <c r="L38" s="73" t="s">
        <v>145</v>
      </c>
      <c r="M38" s="82">
        <f>K36*30%</f>
        <v>0</v>
      </c>
      <c r="N38" s="119"/>
      <c r="O38" s="104"/>
      <c r="P38" s="191"/>
      <c r="Q38" s="189"/>
      <c r="R38" s="191"/>
      <c r="S38" s="189"/>
      <c r="T38" s="159"/>
      <c r="U38" s="104"/>
      <c r="V38" s="158"/>
      <c r="W38" s="162"/>
      <c r="X38" s="129" t="s">
        <v>146</v>
      </c>
      <c r="Y38" s="129">
        <f>W36*5%</f>
        <v>0</v>
      </c>
      <c r="Z38" s="133"/>
      <c r="AA38" s="104"/>
      <c r="AB38" s="158"/>
      <c r="AC38" s="158"/>
    </row>
    <row r="39" spans="1:29" ht="18.75" customHeight="1" outlineLevel="1" thickBot="1">
      <c r="A39" s="39"/>
      <c r="B39" s="186"/>
      <c r="C39" s="177"/>
      <c r="D39" s="144"/>
      <c r="E39" s="144"/>
      <c r="F39" s="325"/>
      <c r="G39" s="325"/>
      <c r="H39" s="332"/>
      <c r="I39" s="100"/>
      <c r="J39" s="144"/>
      <c r="K39" s="147"/>
      <c r="L39" s="83" t="s">
        <v>147</v>
      </c>
      <c r="M39" s="82">
        <f>K36*25%</f>
        <v>0</v>
      </c>
      <c r="N39" s="119"/>
      <c r="O39" s="100"/>
      <c r="P39" s="139"/>
      <c r="Q39" s="130"/>
      <c r="R39" s="139"/>
      <c r="S39" s="130"/>
      <c r="T39" s="166"/>
      <c r="U39" s="100"/>
      <c r="V39" s="144"/>
      <c r="W39" s="147"/>
      <c r="X39" s="144"/>
      <c r="Y39" s="144"/>
      <c r="Z39" s="166"/>
      <c r="AA39" s="100"/>
      <c r="AB39" s="144"/>
      <c r="AC39" s="144"/>
    </row>
    <row r="40" spans="1:29" ht="39.6" customHeight="1" outlineLevel="1" thickBot="1">
      <c r="A40" s="51" t="s">
        <v>126</v>
      </c>
      <c r="B40" s="197" t="s">
        <v>46</v>
      </c>
      <c r="C40" s="198"/>
      <c r="D40" s="33"/>
      <c r="E40" s="37">
        <v>0</v>
      </c>
      <c r="F40" s="37"/>
      <c r="G40" s="37"/>
      <c r="H40" s="101"/>
      <c r="I40" s="105"/>
      <c r="J40" s="54"/>
      <c r="K40" s="37">
        <v>0</v>
      </c>
      <c r="L40" s="37"/>
      <c r="M40" s="50"/>
      <c r="N40" s="111"/>
      <c r="O40" s="105"/>
      <c r="P40" s="33">
        <v>0.02</v>
      </c>
      <c r="Q40" s="37">
        <f>$E$18*P40</f>
        <v>0</v>
      </c>
      <c r="R40" s="40" t="s">
        <v>123</v>
      </c>
      <c r="S40" s="37"/>
      <c r="T40" s="101"/>
      <c r="U40" s="105"/>
      <c r="V40" s="54"/>
      <c r="W40" s="37">
        <v>0</v>
      </c>
      <c r="X40" s="37"/>
      <c r="Y40" s="37"/>
      <c r="Z40" s="101"/>
      <c r="AA40" s="105"/>
      <c r="AB40" s="54">
        <f>D40+J40+P40+V40</f>
        <v>0.02</v>
      </c>
      <c r="AC40" s="49">
        <f>$E$18*AB40</f>
        <v>0</v>
      </c>
    </row>
    <row r="41" spans="1:29" ht="43.9" customHeight="1" thickBot="1">
      <c r="A41" s="39"/>
      <c r="B41" s="152" t="s">
        <v>48</v>
      </c>
      <c r="C41" s="199"/>
      <c r="D41" s="187">
        <v>1.4999999999999999E-2</v>
      </c>
      <c r="E41" s="201">
        <f>$E$18*D41</f>
        <v>0</v>
      </c>
      <c r="F41" s="129"/>
      <c r="G41" s="129"/>
      <c r="H41" s="142"/>
      <c r="I41" s="113"/>
      <c r="J41" s="137">
        <v>0.16</v>
      </c>
      <c r="K41" s="129">
        <f>$E$18*J41</f>
        <v>0</v>
      </c>
      <c r="L41" s="129"/>
      <c r="M41" s="129"/>
      <c r="N41" s="133"/>
      <c r="O41" s="113"/>
      <c r="P41" s="137">
        <v>0.04</v>
      </c>
      <c r="Q41" s="129">
        <f>$E$18*P41</f>
        <v>0</v>
      </c>
      <c r="R41" s="150"/>
      <c r="S41" s="129"/>
      <c r="T41" s="133"/>
      <c r="U41" s="113"/>
      <c r="V41" s="137">
        <v>0.22</v>
      </c>
      <c r="W41" s="129">
        <f>$E$18*V41</f>
        <v>0</v>
      </c>
      <c r="X41" s="129"/>
      <c r="Y41" s="129"/>
      <c r="Z41" s="142"/>
      <c r="AA41" s="113"/>
      <c r="AB41" s="137">
        <f>D41+J41+P41+V41</f>
        <v>0.435</v>
      </c>
      <c r="AC41" s="160">
        <f>$E$18*AB41</f>
        <v>0</v>
      </c>
    </row>
    <row r="42" spans="1:29" ht="41.45" customHeight="1" thickBot="1">
      <c r="A42" s="39"/>
      <c r="B42" s="154"/>
      <c r="C42" s="200"/>
      <c r="D42" s="188"/>
      <c r="E42" s="188"/>
      <c r="F42" s="138"/>
      <c r="G42" s="138"/>
      <c r="H42" s="165"/>
      <c r="I42" s="114"/>
      <c r="J42" s="144"/>
      <c r="K42" s="147"/>
      <c r="L42" s="144"/>
      <c r="M42" s="144"/>
      <c r="N42" s="166"/>
      <c r="O42" s="114"/>
      <c r="P42" s="144"/>
      <c r="Q42" s="147"/>
      <c r="R42" s="144"/>
      <c r="S42" s="147"/>
      <c r="T42" s="166"/>
      <c r="U42" s="114"/>
      <c r="V42" s="144"/>
      <c r="W42" s="147"/>
      <c r="X42" s="138"/>
      <c r="Y42" s="138"/>
      <c r="Z42" s="165"/>
      <c r="AA42" s="114"/>
      <c r="AB42" s="144"/>
      <c r="AC42" s="144"/>
    </row>
    <row r="43" spans="1:29" ht="15" customHeight="1" outlineLevel="1" thickBot="1">
      <c r="A43" s="39"/>
      <c r="B43" s="183" t="s">
        <v>50</v>
      </c>
      <c r="C43" s="174"/>
      <c r="D43" s="187">
        <v>1.4999999999999999E-2</v>
      </c>
      <c r="E43" s="129">
        <f>$E$18*D43</f>
        <v>0</v>
      </c>
      <c r="F43" s="129" t="s">
        <v>120</v>
      </c>
      <c r="G43" s="129">
        <f>E43*75%</f>
        <v>0</v>
      </c>
      <c r="H43" s="142"/>
      <c r="I43" s="95"/>
      <c r="J43" s="137">
        <v>0.12</v>
      </c>
      <c r="K43" s="129">
        <f>$E$18*J43</f>
        <v>0</v>
      </c>
      <c r="L43" s="53" t="s">
        <v>142</v>
      </c>
      <c r="M43" s="52">
        <f>K43*5%</f>
        <v>0</v>
      </c>
      <c r="N43" s="101"/>
      <c r="O43" s="95"/>
      <c r="P43" s="137">
        <v>2.5000000000000001E-2</v>
      </c>
      <c r="Q43" s="129">
        <f>$E$18*P43</f>
        <v>0</v>
      </c>
      <c r="R43" s="150" t="s">
        <v>123</v>
      </c>
      <c r="S43" s="129"/>
      <c r="T43" s="133"/>
      <c r="U43" s="95"/>
      <c r="V43" s="137">
        <v>0.15</v>
      </c>
      <c r="W43" s="129">
        <f>$E$18*V43</f>
        <v>0</v>
      </c>
      <c r="X43" s="129" t="s">
        <v>143</v>
      </c>
      <c r="Y43" s="129">
        <f>W43*95%</f>
        <v>0</v>
      </c>
      <c r="Z43" s="133"/>
      <c r="AA43" s="95"/>
      <c r="AB43" s="137">
        <f>D43+J43+P43+V43</f>
        <v>0.31</v>
      </c>
      <c r="AC43" s="160">
        <f>$E$18*AB43</f>
        <v>0</v>
      </c>
    </row>
    <row r="44" spans="1:29" ht="15" customHeight="1" outlineLevel="1" thickBot="1">
      <c r="A44" s="39"/>
      <c r="B44" s="184"/>
      <c r="C44" s="185"/>
      <c r="D44" s="187"/>
      <c r="E44" s="189"/>
      <c r="F44" s="130"/>
      <c r="G44" s="138"/>
      <c r="H44" s="165"/>
      <c r="I44" s="99"/>
      <c r="J44" s="158"/>
      <c r="K44" s="162"/>
      <c r="L44" s="73" t="s">
        <v>144</v>
      </c>
      <c r="M44" s="82">
        <f>K43*40%</f>
        <v>0</v>
      </c>
      <c r="N44" s="119"/>
      <c r="O44" s="99"/>
      <c r="P44" s="158"/>
      <c r="Q44" s="162"/>
      <c r="R44" s="158"/>
      <c r="S44" s="162"/>
      <c r="T44" s="159"/>
      <c r="U44" s="99"/>
      <c r="V44" s="158"/>
      <c r="W44" s="162"/>
      <c r="X44" s="144"/>
      <c r="Y44" s="144"/>
      <c r="Z44" s="166"/>
      <c r="AA44" s="99"/>
      <c r="AB44" s="158"/>
      <c r="AC44" s="158"/>
    </row>
    <row r="45" spans="1:29" ht="15" customHeight="1" outlineLevel="1" thickBot="1">
      <c r="A45" s="39"/>
      <c r="B45" s="184"/>
      <c r="C45" s="185"/>
      <c r="D45" s="187"/>
      <c r="E45" s="189"/>
      <c r="F45" s="269" t="s">
        <v>121</v>
      </c>
      <c r="G45" s="131">
        <f>E43*25%</f>
        <v>0</v>
      </c>
      <c r="H45" s="294"/>
      <c r="I45" s="99"/>
      <c r="J45" s="158"/>
      <c r="K45" s="162"/>
      <c r="L45" s="73" t="s">
        <v>145</v>
      </c>
      <c r="M45" s="82">
        <f>K43*30%</f>
        <v>0</v>
      </c>
      <c r="N45" s="119"/>
      <c r="O45" s="99"/>
      <c r="P45" s="158"/>
      <c r="Q45" s="162"/>
      <c r="R45" s="158"/>
      <c r="S45" s="162"/>
      <c r="T45" s="159"/>
      <c r="U45" s="99"/>
      <c r="V45" s="158"/>
      <c r="W45" s="162"/>
      <c r="X45" s="129" t="s">
        <v>146</v>
      </c>
      <c r="Y45" s="129">
        <f>W43*5%</f>
        <v>0</v>
      </c>
      <c r="Z45" s="133"/>
      <c r="AA45" s="99"/>
      <c r="AB45" s="158"/>
      <c r="AC45" s="158"/>
    </row>
    <row r="46" spans="1:29" ht="15" customHeight="1" outlineLevel="1" thickBot="1">
      <c r="A46" s="39"/>
      <c r="B46" s="186"/>
      <c r="C46" s="176"/>
      <c r="D46" s="188"/>
      <c r="E46" s="130"/>
      <c r="F46" s="138"/>
      <c r="G46" s="138"/>
      <c r="H46" s="165"/>
      <c r="I46" s="100"/>
      <c r="J46" s="144"/>
      <c r="K46" s="147"/>
      <c r="L46" s="83" t="s">
        <v>147</v>
      </c>
      <c r="M46" s="82">
        <f>K43*25%</f>
        <v>0</v>
      </c>
      <c r="N46" s="119"/>
      <c r="O46" s="100"/>
      <c r="P46" s="144"/>
      <c r="Q46" s="147"/>
      <c r="R46" s="144"/>
      <c r="S46" s="147"/>
      <c r="T46" s="166"/>
      <c r="U46" s="100"/>
      <c r="V46" s="144"/>
      <c r="W46" s="147"/>
      <c r="X46" s="144"/>
      <c r="Y46" s="144"/>
      <c r="Z46" s="166"/>
      <c r="AA46" s="100"/>
      <c r="AB46" s="144"/>
      <c r="AC46" s="144"/>
    </row>
    <row r="47" spans="1:29" ht="30.75" customHeight="1" outlineLevel="1" thickBot="1">
      <c r="A47" s="172" t="s">
        <v>126</v>
      </c>
      <c r="B47" s="174" t="s">
        <v>57</v>
      </c>
      <c r="C47" s="175"/>
      <c r="D47" s="137"/>
      <c r="E47" s="129">
        <v>0</v>
      </c>
      <c r="F47" s="129"/>
      <c r="G47" s="129"/>
      <c r="H47" s="133"/>
      <c r="I47" s="115"/>
      <c r="J47" s="137">
        <v>0.04</v>
      </c>
      <c r="K47" s="129">
        <f>$E$18*J47</f>
        <v>0</v>
      </c>
      <c r="L47" s="40" t="s">
        <v>142</v>
      </c>
      <c r="M47" s="52">
        <f>K47*5%</f>
        <v>0</v>
      </c>
      <c r="N47" s="96"/>
      <c r="O47" s="115"/>
      <c r="P47" s="137">
        <v>1.4999999999999999E-2</v>
      </c>
      <c r="Q47" s="129">
        <f>$E$18*P47</f>
        <v>0</v>
      </c>
      <c r="R47" s="150" t="s">
        <v>123</v>
      </c>
      <c r="S47" s="129"/>
      <c r="T47" s="133"/>
      <c r="U47" s="115"/>
      <c r="V47" s="137">
        <v>7.0000000000000007E-2</v>
      </c>
      <c r="W47" s="129">
        <f>$E$18*V47</f>
        <v>0</v>
      </c>
      <c r="X47" s="150" t="s">
        <v>143</v>
      </c>
      <c r="Y47" s="129">
        <f>W47*95%</f>
        <v>0</v>
      </c>
      <c r="Z47" s="133"/>
      <c r="AA47" s="115"/>
      <c r="AB47" s="137">
        <f>D47+J47+P47+V47</f>
        <v>0.125</v>
      </c>
      <c r="AC47" s="160">
        <f>$E$18*AB47</f>
        <v>0</v>
      </c>
    </row>
    <row r="48" spans="1:29" ht="22.5" customHeight="1" outlineLevel="1" thickBot="1">
      <c r="A48" s="327"/>
      <c r="B48" s="185"/>
      <c r="C48" s="328"/>
      <c r="D48" s="191"/>
      <c r="E48" s="189"/>
      <c r="F48" s="189"/>
      <c r="G48" s="189"/>
      <c r="H48" s="326"/>
      <c r="I48" s="116"/>
      <c r="J48" s="191"/>
      <c r="K48" s="189"/>
      <c r="L48" s="40" t="s">
        <v>144</v>
      </c>
      <c r="M48" s="82">
        <f>K47*40%</f>
        <v>0</v>
      </c>
      <c r="N48" s="96"/>
      <c r="O48" s="116"/>
      <c r="P48" s="191"/>
      <c r="Q48" s="189"/>
      <c r="R48" s="158"/>
      <c r="S48" s="189"/>
      <c r="T48" s="326"/>
      <c r="U48" s="116"/>
      <c r="V48" s="191"/>
      <c r="W48" s="189"/>
      <c r="X48" s="138"/>
      <c r="Y48" s="138"/>
      <c r="Z48" s="136"/>
      <c r="AA48" s="116"/>
      <c r="AB48" s="191"/>
      <c r="AC48" s="324"/>
    </row>
    <row r="49" spans="1:29" ht="22.5" customHeight="1" outlineLevel="1" thickBot="1">
      <c r="A49" s="327"/>
      <c r="B49" s="185"/>
      <c r="C49" s="328"/>
      <c r="D49" s="191"/>
      <c r="E49" s="189"/>
      <c r="F49" s="189"/>
      <c r="G49" s="189"/>
      <c r="H49" s="326"/>
      <c r="I49" s="112"/>
      <c r="J49" s="191"/>
      <c r="K49" s="189"/>
      <c r="L49" s="40" t="s">
        <v>145</v>
      </c>
      <c r="M49" s="82">
        <f>K47*30%</f>
        <v>0</v>
      </c>
      <c r="N49" s="96"/>
      <c r="O49" s="112"/>
      <c r="P49" s="191"/>
      <c r="Q49" s="189"/>
      <c r="R49" s="158"/>
      <c r="S49" s="189"/>
      <c r="T49" s="326"/>
      <c r="U49" s="112"/>
      <c r="V49" s="191"/>
      <c r="W49" s="189"/>
      <c r="X49" s="150" t="s">
        <v>146</v>
      </c>
      <c r="Y49" s="129">
        <f>W47*5%</f>
        <v>0</v>
      </c>
      <c r="Z49" s="133"/>
      <c r="AA49" s="112"/>
      <c r="AB49" s="191"/>
      <c r="AC49" s="324"/>
    </row>
    <row r="50" spans="1:29" ht="21.75" customHeight="1" outlineLevel="1" thickBot="1">
      <c r="A50" s="173"/>
      <c r="B50" s="176"/>
      <c r="C50" s="177"/>
      <c r="D50" s="144"/>
      <c r="E50" s="130"/>
      <c r="F50" s="144"/>
      <c r="G50" s="144"/>
      <c r="H50" s="166"/>
      <c r="I50" s="114"/>
      <c r="J50" s="144"/>
      <c r="K50" s="147"/>
      <c r="L50" s="40" t="s">
        <v>147</v>
      </c>
      <c r="M50" s="82">
        <f>K47*25%</f>
        <v>0</v>
      </c>
      <c r="N50" s="96"/>
      <c r="O50" s="114"/>
      <c r="P50" s="144"/>
      <c r="Q50" s="147"/>
      <c r="R50" s="144"/>
      <c r="S50" s="144"/>
      <c r="T50" s="166"/>
      <c r="U50" s="114"/>
      <c r="V50" s="144"/>
      <c r="W50" s="147"/>
      <c r="X50" s="138"/>
      <c r="Y50" s="138"/>
      <c r="Z50" s="136"/>
      <c r="AA50" s="114"/>
      <c r="AB50" s="144"/>
      <c r="AC50" s="144"/>
    </row>
    <row r="51" spans="1:29" ht="43.15" customHeight="1" thickBot="1">
      <c r="A51" s="39"/>
      <c r="B51" s="311" t="s">
        <v>62</v>
      </c>
      <c r="C51" s="312"/>
      <c r="D51" s="33"/>
      <c r="E51" s="37">
        <v>0</v>
      </c>
      <c r="F51" s="37"/>
      <c r="G51" s="37"/>
      <c r="H51" s="101"/>
      <c r="I51" s="105"/>
      <c r="J51" s="54">
        <v>0.01</v>
      </c>
      <c r="K51" s="37">
        <f>$E$18*J51</f>
        <v>0</v>
      </c>
      <c r="L51" s="53" t="s">
        <v>148</v>
      </c>
      <c r="M51" s="52"/>
      <c r="N51" s="111"/>
      <c r="O51" s="105"/>
      <c r="P51" s="33"/>
      <c r="Q51" s="37">
        <v>0</v>
      </c>
      <c r="R51" s="50"/>
      <c r="S51" s="33"/>
      <c r="T51" s="101"/>
      <c r="U51" s="105"/>
      <c r="V51" s="33"/>
      <c r="W51" s="37">
        <v>0</v>
      </c>
      <c r="X51" s="37"/>
      <c r="Y51" s="37"/>
      <c r="Z51" s="101"/>
      <c r="AA51" s="105"/>
      <c r="AB51" s="33">
        <f>D51+J51+S51+V51</f>
        <v>0.01</v>
      </c>
      <c r="AC51" s="49">
        <f>$E$18*AB51</f>
        <v>0</v>
      </c>
    </row>
    <row r="52" spans="1:29" ht="43.15" customHeight="1" thickBot="1">
      <c r="A52" s="39"/>
      <c r="B52" s="311" t="s">
        <v>64</v>
      </c>
      <c r="C52" s="313"/>
      <c r="D52" s="33"/>
      <c r="E52" s="37">
        <v>0</v>
      </c>
      <c r="F52" s="37"/>
      <c r="G52" s="37"/>
      <c r="H52" s="101"/>
      <c r="I52" s="105"/>
      <c r="J52" s="54">
        <v>5.0000000000000001E-3</v>
      </c>
      <c r="K52" s="37">
        <f>$E$18*J52</f>
        <v>0</v>
      </c>
      <c r="L52" s="53" t="s">
        <v>148</v>
      </c>
      <c r="M52" s="52"/>
      <c r="N52" s="111"/>
      <c r="O52" s="105"/>
      <c r="P52" s="33"/>
      <c r="Q52" s="37">
        <v>0</v>
      </c>
      <c r="R52" s="50"/>
      <c r="S52" s="33"/>
      <c r="T52" s="101"/>
      <c r="U52" s="105"/>
      <c r="V52" s="33"/>
      <c r="W52" s="37">
        <v>0</v>
      </c>
      <c r="X52" s="37"/>
      <c r="Y52" s="37"/>
      <c r="Z52" s="101"/>
      <c r="AA52" s="105"/>
      <c r="AB52" s="33">
        <f>D52+J52+P52+V52</f>
        <v>5.0000000000000001E-3</v>
      </c>
      <c r="AC52" s="49">
        <f>$E$18*AB52</f>
        <v>0</v>
      </c>
    </row>
    <row r="53" spans="1:29" ht="43.15" customHeight="1" thickBot="1">
      <c r="A53" s="39"/>
      <c r="B53" s="311" t="s">
        <v>66</v>
      </c>
      <c r="C53" s="313"/>
      <c r="D53" s="33"/>
      <c r="E53" s="37">
        <v>0</v>
      </c>
      <c r="F53" s="37"/>
      <c r="G53" s="37"/>
      <c r="H53" s="101"/>
      <c r="I53" s="105"/>
      <c r="J53" s="54">
        <v>5.0000000000000001E-3</v>
      </c>
      <c r="K53" s="37">
        <f>$E$18*J53</f>
        <v>0</v>
      </c>
      <c r="L53" s="53" t="s">
        <v>148</v>
      </c>
      <c r="M53" s="52"/>
      <c r="N53" s="111"/>
      <c r="O53" s="105"/>
      <c r="P53" s="33"/>
      <c r="Q53" s="37">
        <v>0</v>
      </c>
      <c r="R53" s="50"/>
      <c r="S53" s="33"/>
      <c r="T53" s="101"/>
      <c r="U53" s="105"/>
      <c r="V53" s="33"/>
      <c r="W53" s="37">
        <v>0</v>
      </c>
      <c r="X53" s="37"/>
      <c r="Y53" s="37"/>
      <c r="Z53" s="101"/>
      <c r="AA53" s="105"/>
      <c r="AB53" s="33">
        <f>D53+J53+P53+V53</f>
        <v>5.0000000000000001E-3</v>
      </c>
      <c r="AC53" s="49">
        <f>$E$18*AB53</f>
        <v>0</v>
      </c>
    </row>
    <row r="54" spans="1:29" ht="43.15" customHeight="1" thickBot="1">
      <c r="A54" s="39"/>
      <c r="B54" s="302" t="s">
        <v>68</v>
      </c>
      <c r="C54" s="306"/>
      <c r="D54" s="137"/>
      <c r="E54" s="129">
        <v>0</v>
      </c>
      <c r="F54" s="137"/>
      <c r="G54" s="137"/>
      <c r="H54" s="164"/>
      <c r="I54" s="115"/>
      <c r="J54" s="137">
        <v>5.0000000000000001E-3</v>
      </c>
      <c r="K54" s="129">
        <f>$E$18*J54</f>
        <v>0</v>
      </c>
      <c r="L54" s="53" t="s">
        <v>149</v>
      </c>
      <c r="M54" s="52">
        <f>K54*10%</f>
        <v>0</v>
      </c>
      <c r="N54" s="111"/>
      <c r="O54" s="115"/>
      <c r="P54" s="137"/>
      <c r="Q54" s="129">
        <v>0</v>
      </c>
      <c r="R54" s="137"/>
      <c r="S54" s="137"/>
      <c r="T54" s="164"/>
      <c r="U54" s="115"/>
      <c r="V54" s="137"/>
      <c r="W54" s="129">
        <v>0</v>
      </c>
      <c r="X54" s="137"/>
      <c r="Y54" s="137"/>
      <c r="Z54" s="133"/>
      <c r="AA54" s="115"/>
      <c r="AB54" s="137">
        <f>D54+J54+P54+W54</f>
        <v>5.0000000000000001E-3</v>
      </c>
      <c r="AC54" s="160">
        <f>$E$18*AB54</f>
        <v>0</v>
      </c>
    </row>
    <row r="55" spans="1:29" ht="43.15" customHeight="1" thickBot="1">
      <c r="A55" s="39"/>
      <c r="B55" s="307"/>
      <c r="C55" s="308"/>
      <c r="D55" s="138"/>
      <c r="E55" s="132"/>
      <c r="F55" s="138"/>
      <c r="G55" s="138"/>
      <c r="H55" s="165"/>
      <c r="I55" s="114"/>
      <c r="J55" s="138"/>
      <c r="K55" s="132"/>
      <c r="L55" s="53" t="s">
        <v>150</v>
      </c>
      <c r="M55" s="52">
        <f>K54*90%</f>
        <v>0</v>
      </c>
      <c r="N55" s="111"/>
      <c r="O55" s="114"/>
      <c r="P55" s="138"/>
      <c r="Q55" s="132"/>
      <c r="R55" s="138"/>
      <c r="S55" s="138"/>
      <c r="T55" s="165"/>
      <c r="U55" s="114"/>
      <c r="V55" s="138"/>
      <c r="W55" s="132"/>
      <c r="X55" s="138"/>
      <c r="Y55" s="138"/>
      <c r="Z55" s="136"/>
      <c r="AA55" s="114"/>
      <c r="AB55" s="138"/>
      <c r="AC55" s="138"/>
    </row>
    <row r="56" spans="1:29" ht="43.15" customHeight="1" thickBot="1">
      <c r="A56" s="39"/>
      <c r="B56" s="302" t="s">
        <v>70</v>
      </c>
      <c r="C56" s="306"/>
      <c r="D56" s="137"/>
      <c r="E56" s="129">
        <v>0</v>
      </c>
      <c r="F56" s="137"/>
      <c r="G56" s="137"/>
      <c r="H56" s="164"/>
      <c r="I56" s="115"/>
      <c r="J56" s="137">
        <v>5.0000000000000001E-3</v>
      </c>
      <c r="K56" s="129">
        <f>$E$18*J56</f>
        <v>0</v>
      </c>
      <c r="L56" s="53" t="s">
        <v>149</v>
      </c>
      <c r="M56" s="52">
        <f>K56*10%</f>
        <v>0</v>
      </c>
      <c r="N56" s="111"/>
      <c r="O56" s="115"/>
      <c r="P56" s="137"/>
      <c r="Q56" s="129">
        <v>0</v>
      </c>
      <c r="R56" s="137"/>
      <c r="S56" s="137"/>
      <c r="T56" s="164"/>
      <c r="U56" s="115"/>
      <c r="V56" s="137"/>
      <c r="W56" s="129">
        <v>0</v>
      </c>
      <c r="X56" s="137"/>
      <c r="Y56" s="137"/>
      <c r="Z56" s="133"/>
      <c r="AA56" s="115"/>
      <c r="AB56" s="137">
        <f>D56+J56+P56+V56</f>
        <v>5.0000000000000001E-3</v>
      </c>
      <c r="AC56" s="160">
        <f>$E$18*AB56</f>
        <v>0</v>
      </c>
    </row>
    <row r="57" spans="1:29" ht="30" customHeight="1" thickBot="1">
      <c r="A57" s="39"/>
      <c r="B57" s="307"/>
      <c r="C57" s="308"/>
      <c r="D57" s="138"/>
      <c r="E57" s="132"/>
      <c r="F57" s="138"/>
      <c r="G57" s="138"/>
      <c r="H57" s="165"/>
      <c r="I57" s="114"/>
      <c r="J57" s="138"/>
      <c r="K57" s="132"/>
      <c r="L57" s="53" t="s">
        <v>150</v>
      </c>
      <c r="M57" s="52">
        <f>K56*90%</f>
        <v>0</v>
      </c>
      <c r="N57" s="111"/>
      <c r="O57" s="114"/>
      <c r="P57" s="138"/>
      <c r="Q57" s="132"/>
      <c r="R57" s="138"/>
      <c r="S57" s="138"/>
      <c r="T57" s="165"/>
      <c r="U57" s="114"/>
      <c r="V57" s="138"/>
      <c r="W57" s="132"/>
      <c r="X57" s="138"/>
      <c r="Y57" s="138"/>
      <c r="Z57" s="136"/>
      <c r="AA57" s="114"/>
      <c r="AB57" s="138"/>
      <c r="AC57" s="138"/>
    </row>
    <row r="58" spans="1:29" ht="40.15" customHeight="1" outlineLevel="1" thickBot="1">
      <c r="A58" s="51" t="s">
        <v>126</v>
      </c>
      <c r="B58" s="311" t="s">
        <v>74</v>
      </c>
      <c r="C58" s="312"/>
      <c r="D58" s="33"/>
      <c r="E58" s="37">
        <v>0</v>
      </c>
      <c r="F58" s="37"/>
      <c r="G58" s="37"/>
      <c r="H58" s="101"/>
      <c r="I58" s="105"/>
      <c r="J58" s="33"/>
      <c r="K58" s="37">
        <v>0</v>
      </c>
      <c r="L58" s="37"/>
      <c r="M58" s="50"/>
      <c r="N58" s="111"/>
      <c r="O58" s="105"/>
      <c r="P58" s="33">
        <v>0.02</v>
      </c>
      <c r="Q58" s="37">
        <f>$E$18*P58</f>
        <v>0</v>
      </c>
      <c r="R58" s="40" t="s">
        <v>123</v>
      </c>
      <c r="S58" s="37"/>
      <c r="T58" s="101"/>
      <c r="U58" s="105"/>
      <c r="V58" s="33"/>
      <c r="W58" s="37">
        <v>0</v>
      </c>
      <c r="X58" s="37"/>
      <c r="Y58" s="37"/>
      <c r="Z58" s="101"/>
      <c r="AA58" s="105"/>
      <c r="AB58" s="33">
        <f>D58+J58+P58+V58</f>
        <v>0.02</v>
      </c>
      <c r="AC58" s="49">
        <f>$E$18*AB58</f>
        <v>0</v>
      </c>
    </row>
    <row r="59" spans="1:29" ht="40.15" customHeight="1" outlineLevel="1" thickBot="1">
      <c r="A59" s="81"/>
      <c r="B59" s="302" t="s">
        <v>76</v>
      </c>
      <c r="C59" s="306"/>
      <c r="D59" s="137"/>
      <c r="E59" s="129">
        <v>0</v>
      </c>
      <c r="F59" s="137"/>
      <c r="G59" s="137"/>
      <c r="H59" s="164"/>
      <c r="I59" s="115"/>
      <c r="J59" s="137"/>
      <c r="K59" s="129">
        <v>0</v>
      </c>
      <c r="L59" s="137"/>
      <c r="M59" s="137"/>
      <c r="N59" s="133"/>
      <c r="O59" s="115"/>
      <c r="P59" s="137"/>
      <c r="Q59" s="129">
        <v>0</v>
      </c>
      <c r="R59" s="137"/>
      <c r="S59" s="137"/>
      <c r="T59" s="164"/>
      <c r="U59" s="115"/>
      <c r="V59" s="137">
        <v>5.0000000000000001E-3</v>
      </c>
      <c r="W59" s="129">
        <f>$E$18*V59</f>
        <v>0</v>
      </c>
      <c r="X59" s="53" t="s">
        <v>143</v>
      </c>
      <c r="Y59" s="37">
        <f>W59*95%</f>
        <v>0</v>
      </c>
      <c r="Z59" s="101"/>
      <c r="AA59" s="115"/>
      <c r="AB59" s="137">
        <f>D59+J59+P59+V59</f>
        <v>5.0000000000000001E-3</v>
      </c>
      <c r="AC59" s="160">
        <f>$E$18*AB59</f>
        <v>0</v>
      </c>
    </row>
    <row r="60" spans="1:29" ht="40.15" customHeight="1" outlineLevel="1" thickBot="1">
      <c r="A60" s="81"/>
      <c r="B60" s="307"/>
      <c r="C60" s="308"/>
      <c r="D60" s="138"/>
      <c r="E60" s="132"/>
      <c r="F60" s="138"/>
      <c r="G60" s="138"/>
      <c r="H60" s="165"/>
      <c r="I60" s="114"/>
      <c r="J60" s="138"/>
      <c r="K60" s="132"/>
      <c r="L60" s="138"/>
      <c r="M60" s="138"/>
      <c r="N60" s="136"/>
      <c r="O60" s="114"/>
      <c r="P60" s="138"/>
      <c r="Q60" s="132"/>
      <c r="R60" s="138"/>
      <c r="S60" s="138"/>
      <c r="T60" s="165"/>
      <c r="U60" s="114"/>
      <c r="V60" s="138"/>
      <c r="W60" s="132"/>
      <c r="X60" s="53" t="s">
        <v>146</v>
      </c>
      <c r="Y60" s="80">
        <f>W59*5%</f>
        <v>0</v>
      </c>
      <c r="Z60" s="120"/>
      <c r="AA60" s="114"/>
      <c r="AB60" s="138"/>
      <c r="AC60" s="138"/>
    </row>
    <row r="61" spans="1:29" ht="40.15" customHeight="1" outlineLevel="1" thickBot="1">
      <c r="A61" s="81"/>
      <c r="B61" s="295" t="s">
        <v>84</v>
      </c>
      <c r="C61" s="296"/>
      <c r="D61" s="341"/>
      <c r="E61" s="339">
        <v>0</v>
      </c>
      <c r="F61" s="341"/>
      <c r="G61" s="341"/>
      <c r="H61" s="343"/>
      <c r="I61" s="117"/>
      <c r="J61" s="341"/>
      <c r="K61" s="339">
        <v>0</v>
      </c>
      <c r="L61" s="341"/>
      <c r="M61" s="341"/>
      <c r="N61" s="345"/>
      <c r="O61" s="117"/>
      <c r="P61" s="341"/>
      <c r="Q61" s="339">
        <v>0</v>
      </c>
      <c r="R61" s="341"/>
      <c r="S61" s="341"/>
      <c r="T61" s="343"/>
      <c r="U61" s="117"/>
      <c r="V61" s="137">
        <v>5.0000000000000001E-3</v>
      </c>
      <c r="W61" s="129">
        <f>$E$18*V61</f>
        <v>0</v>
      </c>
      <c r="X61" s="53" t="s">
        <v>143</v>
      </c>
      <c r="Y61" s="37">
        <f>W61*95%</f>
        <v>0</v>
      </c>
      <c r="Z61" s="121"/>
      <c r="AA61" s="117"/>
      <c r="AB61" s="137">
        <f>D61+J61+P61+V61</f>
        <v>5.0000000000000001E-3</v>
      </c>
      <c r="AC61" s="160">
        <f>$E$18*AB61</f>
        <v>0</v>
      </c>
    </row>
    <row r="62" spans="1:29" ht="40.15" customHeight="1" outlineLevel="1" thickBot="1">
      <c r="A62" s="81"/>
      <c r="B62" s="297"/>
      <c r="C62" s="298"/>
      <c r="D62" s="342"/>
      <c r="E62" s="340"/>
      <c r="F62" s="342"/>
      <c r="G62" s="342"/>
      <c r="H62" s="344"/>
      <c r="I62" s="114"/>
      <c r="J62" s="342"/>
      <c r="K62" s="340"/>
      <c r="L62" s="342"/>
      <c r="M62" s="342"/>
      <c r="N62" s="346"/>
      <c r="O62" s="114"/>
      <c r="P62" s="342"/>
      <c r="Q62" s="340"/>
      <c r="R62" s="342"/>
      <c r="S62" s="342"/>
      <c r="T62" s="344"/>
      <c r="U62" s="114"/>
      <c r="V62" s="138"/>
      <c r="W62" s="132"/>
      <c r="X62" s="53" t="s">
        <v>146</v>
      </c>
      <c r="Y62" s="80">
        <f>W61*5%</f>
        <v>0</v>
      </c>
      <c r="Z62" s="121"/>
      <c r="AA62" s="114"/>
      <c r="AB62" s="138"/>
      <c r="AC62" s="138"/>
    </row>
    <row r="63" spans="1:29" ht="42.6" customHeight="1" thickBot="1">
      <c r="A63" s="39"/>
      <c r="B63" s="302" t="s">
        <v>86</v>
      </c>
      <c r="C63" s="303"/>
      <c r="D63" s="137"/>
      <c r="E63" s="129">
        <v>0</v>
      </c>
      <c r="F63" s="129"/>
      <c r="G63" s="129"/>
      <c r="H63" s="133"/>
      <c r="I63" s="95"/>
      <c r="J63" s="129"/>
      <c r="K63" s="129">
        <v>0</v>
      </c>
      <c r="L63" s="129"/>
      <c r="M63" s="129"/>
      <c r="N63" s="133"/>
      <c r="O63" s="95"/>
      <c r="P63" s="129"/>
      <c r="Q63" s="129">
        <v>0</v>
      </c>
      <c r="R63" s="129"/>
      <c r="S63" s="129"/>
      <c r="T63" s="133"/>
      <c r="U63" s="95"/>
      <c r="V63" s="137">
        <v>5.0000000000000001E-3</v>
      </c>
      <c r="W63" s="129">
        <f>$E$18*V63</f>
        <v>0</v>
      </c>
      <c r="X63" s="40" t="s">
        <v>143</v>
      </c>
      <c r="Y63" s="37">
        <f>W63*95%</f>
        <v>0</v>
      </c>
      <c r="Z63" s="111"/>
      <c r="AA63" s="95"/>
      <c r="AB63" s="137">
        <f>D63+J63+S63+V63</f>
        <v>5.0000000000000001E-3</v>
      </c>
      <c r="AC63" s="160">
        <f>$E$18*AB63</f>
        <v>0</v>
      </c>
    </row>
    <row r="64" spans="1:29" ht="32.450000000000003" customHeight="1" thickBot="1">
      <c r="A64" s="39"/>
      <c r="B64" s="304"/>
      <c r="C64" s="305"/>
      <c r="D64" s="144"/>
      <c r="E64" s="130"/>
      <c r="F64" s="144"/>
      <c r="G64" s="144"/>
      <c r="H64" s="166"/>
      <c r="I64" s="97"/>
      <c r="J64" s="144"/>
      <c r="K64" s="147"/>
      <c r="L64" s="144"/>
      <c r="M64" s="144"/>
      <c r="N64" s="166"/>
      <c r="O64" s="97"/>
      <c r="P64" s="144"/>
      <c r="Q64" s="147"/>
      <c r="R64" s="144"/>
      <c r="S64" s="144"/>
      <c r="T64" s="166"/>
      <c r="U64" s="97"/>
      <c r="V64" s="144"/>
      <c r="W64" s="147"/>
      <c r="X64" s="73" t="s">
        <v>146</v>
      </c>
      <c r="Y64" s="37">
        <f>W63*5%</f>
        <v>0</v>
      </c>
      <c r="Z64" s="119"/>
      <c r="AA64" s="97"/>
      <c r="AB64" s="144"/>
      <c r="AC64" s="144"/>
    </row>
    <row r="65" spans="1:29" ht="33" customHeight="1" thickBot="1">
      <c r="A65" s="39"/>
      <c r="B65" s="301" t="s">
        <v>90</v>
      </c>
      <c r="C65" s="301"/>
      <c r="D65" s="44"/>
      <c r="E65" s="55">
        <v>0</v>
      </c>
      <c r="F65" s="44"/>
      <c r="G65" s="44"/>
      <c r="H65" s="106"/>
      <c r="I65" s="107"/>
      <c r="J65" s="44"/>
      <c r="K65" s="45">
        <v>0</v>
      </c>
      <c r="L65" s="44"/>
      <c r="M65" s="44"/>
      <c r="N65" s="106"/>
      <c r="O65" s="107"/>
      <c r="P65" s="44"/>
      <c r="Q65" s="45">
        <v>0</v>
      </c>
      <c r="R65" s="44"/>
      <c r="S65" s="44"/>
      <c r="T65" s="106"/>
      <c r="U65" s="107"/>
      <c r="V65" s="46">
        <v>0.02</v>
      </c>
      <c r="W65" s="48">
        <f>$E$18*V65</f>
        <v>0</v>
      </c>
      <c r="X65" s="73" t="s">
        <v>151</v>
      </c>
      <c r="Y65" s="74"/>
      <c r="Z65" s="98"/>
      <c r="AA65" s="107"/>
      <c r="AB65" s="79">
        <f>D65+J65+P65+V65</f>
        <v>0.02</v>
      </c>
      <c r="AC65" s="78">
        <f>$E$18*AB65</f>
        <v>0</v>
      </c>
    </row>
    <row r="66" spans="1:29" ht="27.6" customHeight="1" thickBot="1">
      <c r="A66" s="39"/>
      <c r="B66" s="301" t="s">
        <v>92</v>
      </c>
      <c r="C66" s="301"/>
      <c r="D66" s="42"/>
      <c r="E66" s="43">
        <v>0</v>
      </c>
      <c r="F66" s="54"/>
      <c r="G66" s="54"/>
      <c r="H66" s="94"/>
      <c r="I66" s="118"/>
      <c r="J66" s="54"/>
      <c r="K66" s="53">
        <v>0</v>
      </c>
      <c r="L66" s="54"/>
      <c r="M66" s="54"/>
      <c r="N66" s="94"/>
      <c r="O66" s="118"/>
      <c r="P66" s="54"/>
      <c r="Q66" s="53">
        <v>0</v>
      </c>
      <c r="R66" s="54"/>
      <c r="S66" s="54"/>
      <c r="T66" s="94"/>
      <c r="U66" s="118"/>
      <c r="V66" s="42">
        <v>0.02</v>
      </c>
      <c r="W66" s="43">
        <f>$E$18*V66</f>
        <v>0</v>
      </c>
      <c r="X66" s="73" t="s">
        <v>151</v>
      </c>
      <c r="Y66" s="37"/>
      <c r="Z66" s="101"/>
      <c r="AA66" s="118"/>
      <c r="AB66" s="42">
        <f>D66+J66+S66+V66</f>
        <v>0.02</v>
      </c>
      <c r="AC66" s="41">
        <f>$E$18*AB66</f>
        <v>0</v>
      </c>
    </row>
    <row r="67" spans="1:29" ht="15.75" thickBot="1">
      <c r="A67" s="39"/>
      <c r="B67" s="38"/>
      <c r="C67" s="38"/>
      <c r="D67" s="33">
        <f>SUM(D28+D30+D34+D41+D51+D52+D53+D54+D56+D58+D59+D62+D63+D65+D66)</f>
        <v>3.5000000000000003E-2</v>
      </c>
      <c r="E67" s="37">
        <f>SUM(E28:E66)-E47-E43-E40-E36</f>
        <v>0</v>
      </c>
      <c r="F67" s="36"/>
      <c r="G67" s="36"/>
      <c r="H67" s="36"/>
      <c r="I67" s="36"/>
      <c r="J67" s="77">
        <f>SUM(J28+J30+J34+J41+J51+J52+J53+J54+J56)</f>
        <v>0.34000000000000008</v>
      </c>
      <c r="K67" s="76">
        <f>SUM(K28:K66)-K47-K43-K40-K36</f>
        <v>0</v>
      </c>
      <c r="L67" s="36"/>
      <c r="M67" s="29"/>
      <c r="N67" s="29"/>
      <c r="O67" s="29"/>
      <c r="P67" s="77">
        <f>SUM(P28+P30+P34+P41+P51+P58)</f>
        <v>0.1</v>
      </c>
      <c r="Q67" s="76">
        <f>SUM(Q28:Q66)-Q47-Q43-Q40-Q36</f>
        <v>0</v>
      </c>
      <c r="R67" s="29"/>
      <c r="S67" s="29"/>
      <c r="T67" s="36"/>
      <c r="U67" s="36"/>
      <c r="V67" s="31">
        <f>SUM(V28+V30+V34+V41+V51+V59+V61+V63+V65+V66)</f>
        <v>0.52500000000000002</v>
      </c>
      <c r="W67" s="37">
        <f>SUM(W28:W66)-W47-W43-W40-W36</f>
        <v>0</v>
      </c>
      <c r="X67" s="32"/>
      <c r="Y67" s="32"/>
      <c r="Z67" s="32"/>
      <c r="AA67" s="32"/>
      <c r="AB67" s="35">
        <f>SUM(AB28+AB30+AB34+AB41+AB51+AB52+AB53+AB54+AB56+AB58+AB59+AB61+AB63+AB65+AB66)</f>
        <v>1</v>
      </c>
      <c r="AC67" s="34">
        <f>SUM(AC28:AC66)-AC47-AC43-AC40-AC36</f>
        <v>0</v>
      </c>
    </row>
    <row r="68" spans="1:29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X68" s="30"/>
      <c r="Y68" s="30"/>
      <c r="Z68" s="30"/>
      <c r="AA68" s="30"/>
      <c r="AB68" s="30"/>
      <c r="AC68" s="30"/>
    </row>
    <row r="69" spans="1:29" ht="15.75" customHeight="1"/>
    <row r="70" spans="1:29" ht="15.75" customHeight="1"/>
    <row r="71" spans="1:29" ht="15.75" customHeight="1"/>
    <row r="72" spans="1:29" ht="15.75" customHeight="1"/>
    <row r="73" spans="1:29" ht="15.75" customHeight="1"/>
    <row r="74" spans="1:29" ht="15.75" customHeight="1"/>
    <row r="85" spans="3:4" ht="15">
      <c r="D85"/>
    </row>
    <row r="86" spans="3:4" ht="15">
      <c r="C86"/>
      <c r="D86"/>
    </row>
    <row r="87" spans="3:4" ht="15">
      <c r="C87"/>
      <c r="D87"/>
    </row>
    <row r="88" spans="3:4" ht="15">
      <c r="C88"/>
      <c r="D88"/>
    </row>
    <row r="89" spans="3:4" ht="15">
      <c r="C89"/>
      <c r="D89"/>
    </row>
    <row r="90" spans="3:4" ht="15">
      <c r="C90"/>
      <c r="D90"/>
    </row>
  </sheetData>
  <sheetProtection algorithmName="SHA-512" hashValue="4dmQrXcxqkAqZVEKNqQG6Pz0pZWM1eCTv321JkqB3TRsoMIotCgzCCh2KjvHZS/T5NSFwfEL5unbQ2/qktbsuQ==" saltValue="9m7q3LbkB9k43WzePNK7NQ==" spinCount="100000" sheet="1" scenarios="1" formatCells="0" formatColumns="0" formatRows="0"/>
  <mergeCells count="304">
    <mergeCell ref="A1:AC1"/>
    <mergeCell ref="B3:AC3"/>
    <mergeCell ref="B4:AC4"/>
    <mergeCell ref="B5:AC5"/>
    <mergeCell ref="A9:B9"/>
    <mergeCell ref="AB25:AC25"/>
    <mergeCell ref="B26:C26"/>
    <mergeCell ref="AB26:AC26"/>
    <mergeCell ref="A10:B10"/>
    <mergeCell ref="A11:B11"/>
    <mergeCell ref="A12:B12"/>
    <mergeCell ref="A13:B13"/>
    <mergeCell ref="A14:B14"/>
    <mergeCell ref="A15:B15"/>
    <mergeCell ref="A16:B16"/>
    <mergeCell ref="J24:N24"/>
    <mergeCell ref="B25:C25"/>
    <mergeCell ref="A8:C8"/>
    <mergeCell ref="D25:I25"/>
    <mergeCell ref="J25:O25"/>
    <mergeCell ref="P25:U25"/>
    <mergeCell ref="V25:AA25"/>
    <mergeCell ref="D26:I26"/>
    <mergeCell ref="J26:O26"/>
    <mergeCell ref="B27:C27"/>
    <mergeCell ref="AB27:AC27"/>
    <mergeCell ref="B28:C29"/>
    <mergeCell ref="D28:D29"/>
    <mergeCell ref="E28:E29"/>
    <mergeCell ref="J28:J29"/>
    <mergeCell ref="K28:K29"/>
    <mergeCell ref="L28:L29"/>
    <mergeCell ref="M28:M29"/>
    <mergeCell ref="N28:N29"/>
    <mergeCell ref="Z28:Z29"/>
    <mergeCell ref="AB28:AB29"/>
    <mergeCell ref="AC28:AC29"/>
    <mergeCell ref="P26:U26"/>
    <mergeCell ref="V26:AA26"/>
    <mergeCell ref="B30:C33"/>
    <mergeCell ref="D30:D33"/>
    <mergeCell ref="E30:E33"/>
    <mergeCell ref="F30:F31"/>
    <mergeCell ref="G30:G31"/>
    <mergeCell ref="H30:H31"/>
    <mergeCell ref="J30:J33"/>
    <mergeCell ref="K30:K33"/>
    <mergeCell ref="P30:P33"/>
    <mergeCell ref="P28:P29"/>
    <mergeCell ref="Q28:Q29"/>
    <mergeCell ref="R28:R29"/>
    <mergeCell ref="S28:S29"/>
    <mergeCell ref="T28:T29"/>
    <mergeCell ref="V28:V29"/>
    <mergeCell ref="W28:W29"/>
    <mergeCell ref="X28:X29"/>
    <mergeCell ref="Y28:Y29"/>
    <mergeCell ref="F32:F33"/>
    <mergeCell ref="G32:G33"/>
    <mergeCell ref="H32:H33"/>
    <mergeCell ref="X32:X33"/>
    <mergeCell ref="Y32:Y33"/>
    <mergeCell ref="Z32:Z33"/>
    <mergeCell ref="AB30:AB33"/>
    <mergeCell ref="AC30:AC33"/>
    <mergeCell ref="Q30:Q33"/>
    <mergeCell ref="R30:R33"/>
    <mergeCell ref="S30:S33"/>
    <mergeCell ref="T30:T33"/>
    <mergeCell ref="V30:V33"/>
    <mergeCell ref="W30:W33"/>
    <mergeCell ref="X30:X31"/>
    <mergeCell ref="Y30:Y31"/>
    <mergeCell ref="Z30:Z31"/>
    <mergeCell ref="W34:W35"/>
    <mergeCell ref="AB34:AB35"/>
    <mergeCell ref="AC34:AC35"/>
    <mergeCell ref="X34:X35"/>
    <mergeCell ref="Y34:Y35"/>
    <mergeCell ref="Z34:Z35"/>
    <mergeCell ref="B34:C35"/>
    <mergeCell ref="D34:D35"/>
    <mergeCell ref="E34:E35"/>
    <mergeCell ref="J34:J35"/>
    <mergeCell ref="K34:K35"/>
    <mergeCell ref="L34:L35"/>
    <mergeCell ref="F34:F35"/>
    <mergeCell ref="G34:G35"/>
    <mergeCell ref="H34:H35"/>
    <mergeCell ref="T34:T35"/>
    <mergeCell ref="V34:V35"/>
    <mergeCell ref="M34:M35"/>
    <mergeCell ref="N34:N35"/>
    <mergeCell ref="P34:P35"/>
    <mergeCell ref="Q34:Q35"/>
    <mergeCell ref="R34:R35"/>
    <mergeCell ref="S34:S35"/>
    <mergeCell ref="B36:C39"/>
    <mergeCell ref="D36:D39"/>
    <mergeCell ref="E36:E39"/>
    <mergeCell ref="F36:F37"/>
    <mergeCell ref="F38:F39"/>
    <mergeCell ref="G36:G37"/>
    <mergeCell ref="B40:C40"/>
    <mergeCell ref="B41:C42"/>
    <mergeCell ref="D41:D42"/>
    <mergeCell ref="E41:E42"/>
    <mergeCell ref="F41:F42"/>
    <mergeCell ref="G41:G42"/>
    <mergeCell ref="J41:J42"/>
    <mergeCell ref="K41:K42"/>
    <mergeCell ref="H41:H42"/>
    <mergeCell ref="G38:G39"/>
    <mergeCell ref="H36:H37"/>
    <mergeCell ref="AB36:AB39"/>
    <mergeCell ref="AC36:AC39"/>
    <mergeCell ref="X38:X39"/>
    <mergeCell ref="Y38:Y39"/>
    <mergeCell ref="Z38:Z39"/>
    <mergeCell ref="T36:T39"/>
    <mergeCell ref="V36:V39"/>
    <mergeCell ref="W36:W39"/>
    <mergeCell ref="X36:X37"/>
    <mergeCell ref="Y36:Y37"/>
    <mergeCell ref="Z36:Z37"/>
    <mergeCell ref="J36:J39"/>
    <mergeCell ref="K36:K39"/>
    <mergeCell ref="P36:P39"/>
    <mergeCell ref="Q36:Q39"/>
    <mergeCell ref="R36:R39"/>
    <mergeCell ref="S36:S39"/>
    <mergeCell ref="Z41:Z42"/>
    <mergeCell ref="W41:W42"/>
    <mergeCell ref="AB41:AB42"/>
    <mergeCell ref="AC41:AC42"/>
    <mergeCell ref="L41:L42"/>
    <mergeCell ref="M41:M42"/>
    <mergeCell ref="N41:N42"/>
    <mergeCell ref="P41:P42"/>
    <mergeCell ref="Q41:Q42"/>
    <mergeCell ref="R41:R42"/>
    <mergeCell ref="S41:S42"/>
    <mergeCell ref="T41:T42"/>
    <mergeCell ref="V41:V42"/>
    <mergeCell ref="X41:X42"/>
    <mergeCell ref="Y41:Y42"/>
    <mergeCell ref="A47:A50"/>
    <mergeCell ref="B47:C50"/>
    <mergeCell ref="D47:D50"/>
    <mergeCell ref="E47:E50"/>
    <mergeCell ref="F47:F50"/>
    <mergeCell ref="G47:G50"/>
    <mergeCell ref="Q43:Q46"/>
    <mergeCell ref="R43:R46"/>
    <mergeCell ref="S43:S46"/>
    <mergeCell ref="B43:C46"/>
    <mergeCell ref="D43:D46"/>
    <mergeCell ref="E43:E46"/>
    <mergeCell ref="J43:J46"/>
    <mergeCell ref="K43:K46"/>
    <mergeCell ref="P43:P46"/>
    <mergeCell ref="G45:G46"/>
    <mergeCell ref="H43:H44"/>
    <mergeCell ref="H45:H46"/>
    <mergeCell ref="B51:C51"/>
    <mergeCell ref="B52:C52"/>
    <mergeCell ref="P47:P50"/>
    <mergeCell ref="Q47:Q50"/>
    <mergeCell ref="R47:R50"/>
    <mergeCell ref="S47:S50"/>
    <mergeCell ref="T43:T46"/>
    <mergeCell ref="V43:V46"/>
    <mergeCell ref="W43:W46"/>
    <mergeCell ref="W47:W50"/>
    <mergeCell ref="T47:T50"/>
    <mergeCell ref="V47:V50"/>
    <mergeCell ref="H47:H50"/>
    <mergeCell ref="J47:J50"/>
    <mergeCell ref="K47:K50"/>
    <mergeCell ref="AB43:AB46"/>
    <mergeCell ref="AC43:AC46"/>
    <mergeCell ref="X45:X46"/>
    <mergeCell ref="Y45:Y46"/>
    <mergeCell ref="Z45:Z46"/>
    <mergeCell ref="X43:X44"/>
    <mergeCell ref="Y43:Y44"/>
    <mergeCell ref="Z43:Z44"/>
    <mergeCell ref="AB47:AB50"/>
    <mergeCell ref="AC47:AC50"/>
    <mergeCell ref="Z54:Z55"/>
    <mergeCell ref="AB54:AB55"/>
    <mergeCell ref="AC54:AC55"/>
    <mergeCell ref="X49:X50"/>
    <mergeCell ref="X47:X48"/>
    <mergeCell ref="Y47:Y48"/>
    <mergeCell ref="Y49:Y50"/>
    <mergeCell ref="Z47:Z48"/>
    <mergeCell ref="Z49:Z50"/>
    <mergeCell ref="B56:C57"/>
    <mergeCell ref="D56:D57"/>
    <mergeCell ref="E56:E57"/>
    <mergeCell ref="F56:F57"/>
    <mergeCell ref="G56:G57"/>
    <mergeCell ref="H56:H57"/>
    <mergeCell ref="S54:S55"/>
    <mergeCell ref="T54:T55"/>
    <mergeCell ref="B54:C55"/>
    <mergeCell ref="D54:D55"/>
    <mergeCell ref="E54:E55"/>
    <mergeCell ref="F54:F55"/>
    <mergeCell ref="G54:G55"/>
    <mergeCell ref="V54:V55"/>
    <mergeCell ref="W54:W55"/>
    <mergeCell ref="X54:X55"/>
    <mergeCell ref="Y54:Y55"/>
    <mergeCell ref="H54:H55"/>
    <mergeCell ref="J54:J55"/>
    <mergeCell ref="K54:K55"/>
    <mergeCell ref="P54:P55"/>
    <mergeCell ref="Q54:Q55"/>
    <mergeCell ref="R54:R55"/>
    <mergeCell ref="B58:C58"/>
    <mergeCell ref="B59:C60"/>
    <mergeCell ref="D59:D60"/>
    <mergeCell ref="E59:E60"/>
    <mergeCell ref="F59:F60"/>
    <mergeCell ref="G59:G60"/>
    <mergeCell ref="B53:C53"/>
    <mergeCell ref="AC56:AC57"/>
    <mergeCell ref="W56:W57"/>
    <mergeCell ref="X56:X57"/>
    <mergeCell ref="AB59:AB60"/>
    <mergeCell ref="W59:W60"/>
    <mergeCell ref="J56:J57"/>
    <mergeCell ref="K56:K57"/>
    <mergeCell ref="P56:P57"/>
    <mergeCell ref="Q56:Q57"/>
    <mergeCell ref="R56:R57"/>
    <mergeCell ref="S56:S57"/>
    <mergeCell ref="AC59:AC60"/>
    <mergeCell ref="Y56:Y57"/>
    <mergeCell ref="Z56:Z57"/>
    <mergeCell ref="V56:V57"/>
    <mergeCell ref="V59:V60"/>
    <mergeCell ref="J59:J60"/>
    <mergeCell ref="H61:H62"/>
    <mergeCell ref="T61:T62"/>
    <mergeCell ref="V61:V62"/>
    <mergeCell ref="R61:R62"/>
    <mergeCell ref="J61:J62"/>
    <mergeCell ref="S61:S62"/>
    <mergeCell ref="M61:M62"/>
    <mergeCell ref="N61:N62"/>
    <mergeCell ref="P61:P62"/>
    <mergeCell ref="Q61:Q62"/>
    <mergeCell ref="B65:C65"/>
    <mergeCell ref="B66:C66"/>
    <mergeCell ref="J63:J64"/>
    <mergeCell ref="K63:K64"/>
    <mergeCell ref="B63:C64"/>
    <mergeCell ref="D63:D64"/>
    <mergeCell ref="E63:E64"/>
    <mergeCell ref="F63:F64"/>
    <mergeCell ref="G63:G64"/>
    <mergeCell ref="H63:H64"/>
    <mergeCell ref="B6:AC6"/>
    <mergeCell ref="W61:W62"/>
    <mergeCell ref="P63:P64"/>
    <mergeCell ref="AC63:AC64"/>
    <mergeCell ref="S63:S64"/>
    <mergeCell ref="H38:H39"/>
    <mergeCell ref="F43:F44"/>
    <mergeCell ref="F45:F46"/>
    <mergeCell ref="G43:G44"/>
    <mergeCell ref="AB63:AB64"/>
    <mergeCell ref="AC61:AC62"/>
    <mergeCell ref="H59:H60"/>
    <mergeCell ref="T56:T57"/>
    <mergeCell ref="M59:M60"/>
    <mergeCell ref="N59:N60"/>
    <mergeCell ref="P59:P60"/>
    <mergeCell ref="AB61:AB62"/>
    <mergeCell ref="K61:K62"/>
    <mergeCell ref="L61:L62"/>
    <mergeCell ref="B61:C62"/>
    <mergeCell ref="D61:D62"/>
    <mergeCell ref="E61:E62"/>
    <mergeCell ref="F61:F62"/>
    <mergeCell ref="G61:G62"/>
    <mergeCell ref="K59:K60"/>
    <mergeCell ref="L59:L60"/>
    <mergeCell ref="Q59:Q60"/>
    <mergeCell ref="R59:R60"/>
    <mergeCell ref="S59:S60"/>
    <mergeCell ref="T59:T60"/>
    <mergeCell ref="AB56:AB57"/>
    <mergeCell ref="T63:T64"/>
    <mergeCell ref="V63:V64"/>
    <mergeCell ref="W63:W64"/>
    <mergeCell ref="Q63:Q64"/>
    <mergeCell ref="R63:R64"/>
    <mergeCell ref="L63:L64"/>
    <mergeCell ref="M63:M64"/>
    <mergeCell ref="N63:N64"/>
  </mergeCells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5f6def-2858-4067-b991-c8986376a768" xsi:nil="true"/>
    <lcf76f155ced4ddcb4097134ff3c332f xmlns="0e0c6df5-7e5d-4d29-9c9e-f511097a8ed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E92E9A2841D54C9CDE1EF1532A27FF" ma:contentTypeVersion="19" ma:contentTypeDescription="Creare un nuovo documento." ma:contentTypeScope="" ma:versionID="81f0d8e91c49a3cc232aea6bc40f808f">
  <xsd:schema xmlns:xsd="http://www.w3.org/2001/XMLSchema" xmlns:xs="http://www.w3.org/2001/XMLSchema" xmlns:p="http://schemas.microsoft.com/office/2006/metadata/properties" xmlns:ns2="0e0c6df5-7e5d-4d29-9c9e-f511097a8ed1" xmlns:ns3="a05f6def-2858-4067-b991-c8986376a768" targetNamespace="http://schemas.microsoft.com/office/2006/metadata/properties" ma:root="true" ma:fieldsID="6155d7ed91bd78127b5ca14ca311baeb" ns2:_="" ns3:_="">
    <xsd:import namespace="0e0c6df5-7e5d-4d29-9c9e-f511097a8ed1"/>
    <xsd:import namespace="a05f6def-2858-4067-b991-c8986376a7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c6df5-7e5d-4d29-9c9e-f511097a8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f6def-2858-4067-b991-c8986376a7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184d01b-0e54-40a7-b918-a359e8307369}" ma:internalName="TaxCatchAll" ma:showField="CatchAllData" ma:web="a05f6def-2858-4067-b991-c8986376a7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898C09-EDBE-4801-AA41-AD7717D6DA54}"/>
</file>

<file path=customXml/itemProps2.xml><?xml version="1.0" encoding="utf-8"?>
<ds:datastoreItem xmlns:ds="http://schemas.openxmlformats.org/officeDocument/2006/customXml" ds:itemID="{05D9D17C-88FC-45A4-BF96-18028A82DB7D}"/>
</file>

<file path=customXml/itemProps3.xml><?xml version="1.0" encoding="utf-8"?>
<ds:datastoreItem xmlns:ds="http://schemas.openxmlformats.org/officeDocument/2006/customXml" ds:itemID="{D337E009-1A30-4C1A-B027-5BC2CEC52A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Senatore, Pierluigi</dc:creator>
  <cp:keywords/>
  <dc:description/>
  <cp:lastModifiedBy>Girardi, Max</cp:lastModifiedBy>
  <cp:revision/>
  <dcterms:created xsi:type="dcterms:W3CDTF">2015-06-05T18:19:34Z</dcterms:created>
  <dcterms:modified xsi:type="dcterms:W3CDTF">2026-03-02T13:43:14Z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0x010100C0E92E9A2841D54C9CDE1EF1532A27FF</vt:lpwstr>
  </property>
  <property fmtid="{D5CDD505-2E9C-101B-9397-08002B2CF9AE}" pid="3" name="MediaServiceImageTags">
    <vt:lpwstr/>
  </property>
</Properties>
</file>