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ustomProperty9.bin" ContentType="application/vnd.openxmlformats-officedocument.spreadsheetml.customProperty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customProperty10.bin" ContentType="application/vnd.openxmlformats-officedocument.spreadsheetml.customProperty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ustomProperty11.bin" ContentType="application/vnd.openxmlformats-officedocument.spreadsheetml.customProperty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customProperty12.bin" ContentType="application/vnd.openxmlformats-officedocument.spreadsheetml.customProperty"/>
  <Override PartName="/xl/drawings/drawing12.xml" ContentType="application/vnd.openxmlformats-officedocument.drawing+xml"/>
  <Override PartName="/xl/customProperty13.bin" ContentType="application/vnd.openxmlformats-officedocument.spreadsheetml.customProperty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provbz-my.sharepoint.com/personal/pb36040_prov_bz/Documents/Gehaltstabellen/gesperrte Tabellen/"/>
    </mc:Choice>
  </mc:AlternateContent>
  <xr:revisionPtr revIDLastSave="56" documentId="8_{E6B702E2-C342-4417-9D94-4A015916669F}" xr6:coauthVersionLast="47" xr6:coauthVersionMax="47" xr10:uidLastSave="{04FF4038-BACD-44E5-BE83-10D3D62FA223}"/>
  <bookViews>
    <workbookView xWindow="-120" yWindow="-120" windowWidth="29040" windowHeight="15840" tabRatio="614" xr2:uid="{00000000-000D-0000-FFFF-FFFF00000000}"/>
  </bookViews>
  <sheets>
    <sheet name="Liv.1" sheetId="1" r:id="rId1"/>
    <sheet name="Liv.2 " sheetId="17" r:id="rId2"/>
    <sheet name="Liv.3" sheetId="18" r:id="rId3"/>
    <sheet name="Liv.4" sheetId="20" r:id="rId4"/>
    <sheet name="Liv.5" sheetId="21" r:id="rId5"/>
    <sheet name=" Liv.6" sheetId="23" r:id="rId6"/>
    <sheet name=" Liv.7" sheetId="24" r:id="rId7"/>
    <sheet name=" Liv.7ter" sheetId="26" r:id="rId8"/>
    <sheet name=" Liv.7bis" sheetId="25" r:id="rId9"/>
    <sheet name=" Liv.8" sheetId="27" r:id="rId10"/>
    <sheet name=" Liv.9" sheetId="28" r:id="rId11"/>
    <sheet name="Liv.0 Landeslehrpers-Pers.doc.p" sheetId="16" r:id="rId12"/>
    <sheet name="Data" sheetId="15" state="hidden" r:id="rId13"/>
  </sheets>
  <definedNames>
    <definedName name="_xlnm.Print_Area" localSheetId="5">' Liv.6'!$A$1:$O$54</definedName>
    <definedName name="_xlnm.Print_Area" localSheetId="6">' Liv.7'!$A$1:$O$54</definedName>
    <definedName name="_xlnm.Print_Area" localSheetId="8">' Liv.7bis'!$A$1:$O$54</definedName>
    <definedName name="_xlnm.Print_Area" localSheetId="7">' Liv.7ter'!$A$1:$O$54</definedName>
    <definedName name="_xlnm.Print_Area" localSheetId="9">' Liv.8'!$A$1:$O$54</definedName>
    <definedName name="_xlnm.Print_Area" localSheetId="10">' Liv.9'!$A$1:$O$54</definedName>
    <definedName name="_xlnm.Print_Area" localSheetId="12">Data!$A$1:$K$56</definedName>
    <definedName name="_xlnm.Print_Area" localSheetId="11">'Liv.0 Landeslehrpers-Pers.doc.p'!$A$1:$L$54</definedName>
    <definedName name="_xlnm.Print_Area" localSheetId="0">Liv.1!$A$1:$O$54</definedName>
    <definedName name="_xlnm.Print_Area" localSheetId="1">'Liv.2 '!$A$1:$O$54</definedName>
    <definedName name="_xlnm.Print_Area" localSheetId="2">Liv.3!$A$1:$O$54</definedName>
    <definedName name="_xlnm.Print_Area" localSheetId="3">Liv.4!$A$1:$O$54</definedName>
    <definedName name="_xlnm.Print_Area" localSheetId="4">Liv.5!$A$1:$O$54</definedName>
    <definedName name="OLE_LINK1" localSheetId="5">' Liv.6'!$A$1</definedName>
    <definedName name="OLE_LINK1" localSheetId="6">' Liv.7'!$A$1</definedName>
    <definedName name="OLE_LINK1" localSheetId="8">' Liv.7bis'!$A$1</definedName>
    <definedName name="OLE_LINK1" localSheetId="7">' Liv.7ter'!$A$1</definedName>
    <definedName name="OLE_LINK1" localSheetId="9">' Liv.8'!$A$1</definedName>
    <definedName name="OLE_LINK1" localSheetId="10">' Liv.9'!$A$1</definedName>
    <definedName name="OLE_LINK1" localSheetId="0">Liv.1!$A$1</definedName>
    <definedName name="OLE_LINK1" localSheetId="1">'Liv.2 '!$A$1</definedName>
    <definedName name="OLE_LINK1" localSheetId="2">Liv.3!$A$1</definedName>
    <definedName name="OLE_LINK1" localSheetId="3">Liv.4!$A$1</definedName>
    <definedName name="OLE_LINK1" localSheetId="4">Liv.5!$A$1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6" l="1"/>
  <c r="G3" i="28"/>
  <c r="G3" i="27"/>
  <c r="G3" i="25"/>
  <c r="G3" i="26"/>
  <c r="G3" i="24"/>
  <c r="G3" i="23"/>
  <c r="G3" i="21"/>
  <c r="G3" i="20"/>
  <c r="G3" i="18"/>
  <c r="G3" i="17"/>
  <c r="F4" i="16"/>
  <c r="G4" i="28"/>
  <c r="G4" i="27"/>
  <c r="G4" i="25"/>
  <c r="G4" i="26"/>
  <c r="G4" i="24"/>
  <c r="G4" i="23"/>
  <c r="G4" i="21"/>
  <c r="G4" i="20"/>
  <c r="G4" i="18"/>
  <c r="G4" i="17"/>
  <c r="L10" i="1"/>
  <c r="M10" i="1"/>
  <c r="D11" i="28"/>
  <c r="D12" i="28"/>
  <c r="D18" i="23"/>
  <c r="D15" i="23"/>
  <c r="J8" i="16" l="1"/>
  <c r="L8" i="17" l="1"/>
  <c r="L8" i="18"/>
  <c r="L8" i="20"/>
  <c r="L8" i="21"/>
  <c r="L8" i="23"/>
  <c r="L8" i="24"/>
  <c r="L8" i="26"/>
  <c r="L8" i="25"/>
  <c r="L8" i="27"/>
  <c r="L8" i="28"/>
  <c r="L8" i="1"/>
  <c r="I10" i="1" l="1"/>
  <c r="I10" i="17"/>
  <c r="I10" i="18"/>
  <c r="I10" i="20"/>
  <c r="I10" i="21"/>
  <c r="I10" i="23"/>
  <c r="I10" i="26"/>
  <c r="I10" i="27"/>
  <c r="I10" i="28"/>
  <c r="I10" i="25"/>
  <c r="I10" i="24"/>
  <c r="F10" i="1" l="1"/>
  <c r="D12" i="1" l="1"/>
  <c r="G10" i="1" l="1"/>
  <c r="N9" i="1" l="1"/>
  <c r="J9" i="1"/>
  <c r="J9" i="17"/>
  <c r="N9" i="17"/>
  <c r="J9" i="18"/>
  <c r="N9" i="18"/>
  <c r="J9" i="20"/>
  <c r="N9" i="20"/>
  <c r="J9" i="21"/>
  <c r="N9" i="21" s="1"/>
  <c r="J9" i="23"/>
  <c r="N9" i="23"/>
  <c r="J9" i="24"/>
  <c r="N9" i="24"/>
  <c r="J9" i="26"/>
  <c r="N9" i="26" s="1"/>
  <c r="J9" i="25"/>
  <c r="N9" i="25"/>
  <c r="N9" i="27"/>
  <c r="J9" i="27"/>
  <c r="N9" i="28" l="1"/>
  <c r="J9" i="28"/>
  <c r="F11" i="25" l="1"/>
  <c r="F10" i="27" l="1"/>
  <c r="G10" i="27" l="1"/>
  <c r="F10" i="23"/>
  <c r="F14" i="23"/>
  <c r="E11" i="28"/>
  <c r="D54" i="28"/>
  <c r="F54" i="28"/>
  <c r="F53" i="28"/>
  <c r="F52" i="28"/>
  <c r="F51" i="28"/>
  <c r="F50" i="28"/>
  <c r="F49" i="28"/>
  <c r="F48" i="28"/>
  <c r="F47" i="28"/>
  <c r="F46" i="28"/>
  <c r="F45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M10" i="28"/>
  <c r="F10" i="28"/>
  <c r="N10" i="28" s="1"/>
  <c r="H8" i="28"/>
  <c r="O6" i="28"/>
  <c r="O5" i="28"/>
  <c r="E11" i="27"/>
  <c r="D54" i="27"/>
  <c r="D12" i="27"/>
  <c r="H12" i="27" s="1"/>
  <c r="D13" i="27"/>
  <c r="F54" i="27"/>
  <c r="F53" i="27"/>
  <c r="F52" i="27"/>
  <c r="F51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M10" i="27"/>
  <c r="L10" i="27"/>
  <c r="H10" i="27"/>
  <c r="J47" i="27"/>
  <c r="H8" i="27"/>
  <c r="O6" i="27"/>
  <c r="O5" i="27"/>
  <c r="E11" i="26"/>
  <c r="D54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M10" i="26"/>
  <c r="F10" i="26"/>
  <c r="J51" i="26" s="1"/>
  <c r="H8" i="26"/>
  <c r="O6" i="26"/>
  <c r="O5" i="26"/>
  <c r="E11" i="25"/>
  <c r="D54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M10" i="25"/>
  <c r="F10" i="25"/>
  <c r="N51" i="25" s="1"/>
  <c r="H8" i="25"/>
  <c r="O6" i="25"/>
  <c r="O5" i="25"/>
  <c r="E11" i="24"/>
  <c r="D53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M10" i="24"/>
  <c r="F10" i="24"/>
  <c r="J50" i="24" s="1"/>
  <c r="H8" i="24"/>
  <c r="O6" i="24"/>
  <c r="O5" i="24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D54" i="23"/>
  <c r="F13" i="23"/>
  <c r="F12" i="23"/>
  <c r="F11" i="23"/>
  <c r="E11" i="23"/>
  <c r="M10" i="23"/>
  <c r="H10" i="23"/>
  <c r="H8" i="23"/>
  <c r="O6" i="23"/>
  <c r="O5" i="23"/>
  <c r="E11" i="21"/>
  <c r="E12" i="21" s="1"/>
  <c r="D53" i="21"/>
  <c r="E11" i="20"/>
  <c r="E12" i="20" s="1"/>
  <c r="D54" i="20"/>
  <c r="E11" i="18"/>
  <c r="D52" i="18"/>
  <c r="E11" i="17"/>
  <c r="D53" i="17"/>
  <c r="G10" i="23" l="1"/>
  <c r="D54" i="17"/>
  <c r="D17" i="18"/>
  <c r="D33" i="18"/>
  <c r="D49" i="18"/>
  <c r="D13" i="17"/>
  <c r="D12" i="18"/>
  <c r="D21" i="18"/>
  <c r="D37" i="18"/>
  <c r="D53" i="18"/>
  <c r="D13" i="25"/>
  <c r="G10" i="25"/>
  <c r="D20" i="25"/>
  <c r="D36" i="25"/>
  <c r="D52" i="25"/>
  <c r="D16" i="26"/>
  <c r="D32" i="26"/>
  <c r="D48" i="26"/>
  <c r="D24" i="27"/>
  <c r="D40" i="27"/>
  <c r="D24" i="28"/>
  <c r="L24" i="28" s="1"/>
  <c r="D40" i="28"/>
  <c r="D13" i="18"/>
  <c r="D25" i="18"/>
  <c r="D41" i="18"/>
  <c r="D12" i="23"/>
  <c r="H12" i="23" s="1"/>
  <c r="D13" i="24"/>
  <c r="G10" i="24"/>
  <c r="D12" i="25"/>
  <c r="H12" i="25" s="1"/>
  <c r="D24" i="25"/>
  <c r="D40" i="25"/>
  <c r="D13" i="26"/>
  <c r="G10" i="26"/>
  <c r="D20" i="26"/>
  <c r="D36" i="26"/>
  <c r="D52" i="26"/>
  <c r="D28" i="27"/>
  <c r="D44" i="27"/>
  <c r="D28" i="28"/>
  <c r="D44" i="28"/>
  <c r="D29" i="18"/>
  <c r="D45" i="18"/>
  <c r="D13" i="20"/>
  <c r="D13" i="21"/>
  <c r="D28" i="25"/>
  <c r="D44" i="25"/>
  <c r="D12" i="26"/>
  <c r="D24" i="26"/>
  <c r="D40" i="26"/>
  <c r="D16" i="27"/>
  <c r="H16" i="27" s="1"/>
  <c r="D32" i="27"/>
  <c r="L32" i="27" s="1"/>
  <c r="D48" i="27"/>
  <c r="D16" i="28"/>
  <c r="H16" i="28" s="1"/>
  <c r="D32" i="28"/>
  <c r="H32" i="28" s="1"/>
  <c r="D48" i="28"/>
  <c r="D16" i="25"/>
  <c r="D32" i="25"/>
  <c r="D48" i="25"/>
  <c r="D28" i="26"/>
  <c r="D44" i="26"/>
  <c r="D20" i="27"/>
  <c r="H20" i="27" s="1"/>
  <c r="D36" i="27"/>
  <c r="D52" i="27"/>
  <c r="D13" i="28"/>
  <c r="G10" i="28"/>
  <c r="D20" i="28"/>
  <c r="D36" i="28"/>
  <c r="D52" i="28"/>
  <c r="M11" i="28"/>
  <c r="I11" i="28"/>
  <c r="M11" i="27"/>
  <c r="I11" i="27"/>
  <c r="I11" i="25"/>
  <c r="E12" i="25"/>
  <c r="M11" i="25"/>
  <c r="M11" i="26"/>
  <c r="I11" i="26"/>
  <c r="E12" i="26"/>
  <c r="I11" i="24"/>
  <c r="M11" i="24"/>
  <c r="E12" i="24"/>
  <c r="E12" i="23"/>
  <c r="I12" i="23" s="1"/>
  <c r="I11" i="23"/>
  <c r="E13" i="21"/>
  <c r="E13" i="20"/>
  <c r="E12" i="18"/>
  <c r="E13" i="18" s="1"/>
  <c r="E12" i="17"/>
  <c r="J47" i="23"/>
  <c r="J14" i="26"/>
  <c r="N16" i="26"/>
  <c r="J10" i="26"/>
  <c r="J18" i="26"/>
  <c r="N20" i="26"/>
  <c r="N23" i="26"/>
  <c r="J13" i="26"/>
  <c r="N27" i="26"/>
  <c r="N13" i="26"/>
  <c r="J17" i="26"/>
  <c r="N35" i="26"/>
  <c r="J51" i="28"/>
  <c r="J10" i="28"/>
  <c r="N10" i="25"/>
  <c r="N16" i="25"/>
  <c r="N11" i="25"/>
  <c r="N17" i="26"/>
  <c r="J24" i="26"/>
  <c r="J27" i="26"/>
  <c r="J32" i="26"/>
  <c r="J35" i="26"/>
  <c r="J47" i="26"/>
  <c r="J28" i="26"/>
  <c r="J28" i="25"/>
  <c r="N43" i="25"/>
  <c r="N20" i="25"/>
  <c r="N23" i="25"/>
  <c r="J32" i="25"/>
  <c r="N35" i="25"/>
  <c r="J52" i="25"/>
  <c r="J12" i="25"/>
  <c r="N27" i="25"/>
  <c r="J44" i="25"/>
  <c r="J11" i="25"/>
  <c r="N12" i="25"/>
  <c r="J36" i="25"/>
  <c r="N39" i="25"/>
  <c r="J48" i="25"/>
  <c r="J21" i="28"/>
  <c r="N13" i="28"/>
  <c r="N25" i="28"/>
  <c r="J18" i="28"/>
  <c r="J23" i="28"/>
  <c r="J14" i="23"/>
  <c r="J18" i="23"/>
  <c r="N42" i="23"/>
  <c r="J10" i="23"/>
  <c r="K10" i="23" s="1"/>
  <c r="N13" i="23"/>
  <c r="N14" i="23"/>
  <c r="N18" i="23"/>
  <c r="J23" i="23"/>
  <c r="N26" i="23"/>
  <c r="N50" i="23"/>
  <c r="N10" i="23"/>
  <c r="J11" i="23"/>
  <c r="N17" i="23"/>
  <c r="J21" i="23"/>
  <c r="J15" i="23"/>
  <c r="J19" i="23"/>
  <c r="J31" i="23"/>
  <c r="N34" i="23"/>
  <c r="J22" i="28"/>
  <c r="N42" i="28"/>
  <c r="N50" i="28"/>
  <c r="J14" i="28"/>
  <c r="N17" i="28"/>
  <c r="N26" i="28"/>
  <c r="E12" i="28"/>
  <c r="L16" i="28"/>
  <c r="G11" i="28"/>
  <c r="D15" i="28"/>
  <c r="D19" i="28"/>
  <c r="D23" i="28"/>
  <c r="D27" i="28"/>
  <c r="D31" i="28"/>
  <c r="D35" i="28"/>
  <c r="D39" i="28"/>
  <c r="D43" i="28"/>
  <c r="D47" i="28"/>
  <c r="D51" i="28"/>
  <c r="L14" i="28"/>
  <c r="D17" i="28"/>
  <c r="L17" i="28" s="1"/>
  <c r="D21" i="28"/>
  <c r="D25" i="28"/>
  <c r="H25" i="28" s="1"/>
  <c r="D29" i="28"/>
  <c r="D33" i="28"/>
  <c r="D37" i="28"/>
  <c r="D41" i="28"/>
  <c r="D45" i="28"/>
  <c r="D49" i="28"/>
  <c r="D53" i="28"/>
  <c r="H24" i="28"/>
  <c r="D18" i="28"/>
  <c r="D22" i="28"/>
  <c r="H22" i="28" s="1"/>
  <c r="D26" i="28"/>
  <c r="H26" i="28" s="1"/>
  <c r="D30" i="28"/>
  <c r="H30" i="28" s="1"/>
  <c r="D34" i="28"/>
  <c r="H34" i="28" s="1"/>
  <c r="D38" i="28"/>
  <c r="D42" i="28"/>
  <c r="H42" i="28" s="1"/>
  <c r="D46" i="28"/>
  <c r="D50" i="28"/>
  <c r="H50" i="28" s="1"/>
  <c r="H11" i="28"/>
  <c r="H10" i="28"/>
  <c r="K10" i="28" s="1"/>
  <c r="J11" i="28"/>
  <c r="H14" i="28"/>
  <c r="N14" i="28"/>
  <c r="J15" i="28"/>
  <c r="N18" i="28"/>
  <c r="J19" i="28"/>
  <c r="N24" i="28"/>
  <c r="L25" i="28"/>
  <c r="J43" i="28"/>
  <c r="J53" i="28"/>
  <c r="N52" i="28"/>
  <c r="J49" i="28"/>
  <c r="N48" i="28"/>
  <c r="J45" i="28"/>
  <c r="N44" i="28"/>
  <c r="J41" i="28"/>
  <c r="N40" i="28"/>
  <c r="J37" i="28"/>
  <c r="N36" i="28"/>
  <c r="J54" i="28"/>
  <c r="N53" i="28"/>
  <c r="J50" i="28"/>
  <c r="N49" i="28"/>
  <c r="J46" i="28"/>
  <c r="N45" i="28"/>
  <c r="J42" i="28"/>
  <c r="N41" i="28"/>
  <c r="J38" i="28"/>
  <c r="N37" i="28"/>
  <c r="J34" i="28"/>
  <c r="N33" i="28"/>
  <c r="J30" i="28"/>
  <c r="N29" i="28"/>
  <c r="J52" i="28"/>
  <c r="N51" i="28"/>
  <c r="J48" i="28"/>
  <c r="N47" i="28"/>
  <c r="J44" i="28"/>
  <c r="N43" i="28"/>
  <c r="J40" i="28"/>
  <c r="N39" i="28"/>
  <c r="J36" i="28"/>
  <c r="N35" i="28"/>
  <c r="J32" i="28"/>
  <c r="N31" i="28"/>
  <c r="J28" i="28"/>
  <c r="N27" i="28"/>
  <c r="J24" i="28"/>
  <c r="N23" i="28"/>
  <c r="N12" i="28"/>
  <c r="J13" i="28"/>
  <c r="N16" i="28"/>
  <c r="J17" i="28"/>
  <c r="N20" i="28"/>
  <c r="N28" i="28"/>
  <c r="L30" i="28"/>
  <c r="N30" i="28"/>
  <c r="N32" i="28"/>
  <c r="L34" i="28"/>
  <c r="N34" i="28"/>
  <c r="J39" i="28"/>
  <c r="J47" i="28"/>
  <c r="L50" i="28"/>
  <c r="L10" i="28"/>
  <c r="O10" i="28" s="1"/>
  <c r="N11" i="28"/>
  <c r="J12" i="28"/>
  <c r="N15" i="28"/>
  <c r="J16" i="28"/>
  <c r="N19" i="28"/>
  <c r="J20" i="28"/>
  <c r="N21" i="28"/>
  <c r="N22" i="28"/>
  <c r="J25" i="28"/>
  <c r="J26" i="28"/>
  <c r="J27" i="28"/>
  <c r="J29" i="28"/>
  <c r="J31" i="28"/>
  <c r="J33" i="28"/>
  <c r="J35" i="28"/>
  <c r="N38" i="28"/>
  <c r="N46" i="28"/>
  <c r="N54" i="28"/>
  <c r="E12" i="27"/>
  <c r="I12" i="27" s="1"/>
  <c r="L14" i="27"/>
  <c r="D11" i="27"/>
  <c r="G11" i="27" s="1"/>
  <c r="D15" i="27"/>
  <c r="D19" i="27"/>
  <c r="D23" i="27"/>
  <c r="D27" i="27"/>
  <c r="D31" i="27"/>
  <c r="D35" i="27"/>
  <c r="D39" i="27"/>
  <c r="D43" i="27"/>
  <c r="D47" i="27"/>
  <c r="D51" i="27"/>
  <c r="D17" i="27"/>
  <c r="D21" i="27"/>
  <c r="D25" i="27"/>
  <c r="L25" i="27" s="1"/>
  <c r="D29" i="27"/>
  <c r="D33" i="27"/>
  <c r="L33" i="27" s="1"/>
  <c r="D37" i="27"/>
  <c r="D41" i="27"/>
  <c r="D45" i="27"/>
  <c r="D49" i="27"/>
  <c r="D53" i="27"/>
  <c r="D18" i="27"/>
  <c r="D22" i="27"/>
  <c r="D26" i="27"/>
  <c r="D30" i="27"/>
  <c r="D34" i="27"/>
  <c r="D38" i="27"/>
  <c r="D42" i="27"/>
  <c r="D46" i="27"/>
  <c r="D50" i="27"/>
  <c r="L50" i="27" s="1"/>
  <c r="L13" i="27"/>
  <c r="H13" i="27"/>
  <c r="N16" i="27"/>
  <c r="N20" i="27"/>
  <c r="N42" i="27"/>
  <c r="N50" i="27"/>
  <c r="J10" i="27"/>
  <c r="K10" i="27" s="1"/>
  <c r="L12" i="27"/>
  <c r="N13" i="27"/>
  <c r="J14" i="27"/>
  <c r="N17" i="27"/>
  <c r="J18" i="27"/>
  <c r="L20" i="27"/>
  <c r="J21" i="27"/>
  <c r="J22" i="27"/>
  <c r="J23" i="27"/>
  <c r="H24" i="27"/>
  <c r="N25" i="27"/>
  <c r="N26" i="27"/>
  <c r="J29" i="27"/>
  <c r="J30" i="27"/>
  <c r="J31" i="27"/>
  <c r="N33" i="27"/>
  <c r="N34" i="27"/>
  <c r="J35" i="27"/>
  <c r="J43" i="27"/>
  <c r="J51" i="27"/>
  <c r="N12" i="27"/>
  <c r="J13" i="27"/>
  <c r="H25" i="27"/>
  <c r="N11" i="27"/>
  <c r="J12" i="27"/>
  <c r="N15" i="27"/>
  <c r="J16" i="27"/>
  <c r="N19" i="27"/>
  <c r="J20" i="27"/>
  <c r="N21" i="27"/>
  <c r="N22" i="27"/>
  <c r="L24" i="27"/>
  <c r="J25" i="27"/>
  <c r="J26" i="27"/>
  <c r="J27" i="27"/>
  <c r="N29" i="27"/>
  <c r="N30" i="27"/>
  <c r="J33" i="27"/>
  <c r="J34" i="27"/>
  <c r="J39" i="27"/>
  <c r="J53" i="27"/>
  <c r="N52" i="27"/>
  <c r="J49" i="27"/>
  <c r="N48" i="27"/>
  <c r="J45" i="27"/>
  <c r="N44" i="27"/>
  <c r="J41" i="27"/>
  <c r="N40" i="27"/>
  <c r="J37" i="27"/>
  <c r="N36" i="27"/>
  <c r="J54" i="27"/>
  <c r="N53" i="27"/>
  <c r="J50" i="27"/>
  <c r="N49" i="27"/>
  <c r="J46" i="27"/>
  <c r="N45" i="27"/>
  <c r="J42" i="27"/>
  <c r="N41" i="27"/>
  <c r="J38" i="27"/>
  <c r="N37" i="27"/>
  <c r="J52" i="27"/>
  <c r="N51" i="27"/>
  <c r="J48" i="27"/>
  <c r="N47" i="27"/>
  <c r="J44" i="27"/>
  <c r="N43" i="27"/>
  <c r="J40" i="27"/>
  <c r="N39" i="27"/>
  <c r="J36" i="27"/>
  <c r="N35" i="27"/>
  <c r="J32" i="27"/>
  <c r="N31" i="27"/>
  <c r="J28" i="27"/>
  <c r="N27" i="27"/>
  <c r="J24" i="27"/>
  <c r="N23" i="27"/>
  <c r="J17" i="27"/>
  <c r="N28" i="27"/>
  <c r="N10" i="27"/>
  <c r="O10" i="27" s="1"/>
  <c r="J11" i="27"/>
  <c r="H14" i="27"/>
  <c r="N14" i="27"/>
  <c r="J15" i="27"/>
  <c r="N18" i="27"/>
  <c r="J19" i="27"/>
  <c r="N24" i="27"/>
  <c r="N32" i="27"/>
  <c r="N38" i="27"/>
  <c r="N46" i="27"/>
  <c r="N54" i="27"/>
  <c r="D11" i="26"/>
  <c r="G11" i="26" s="1"/>
  <c r="D15" i="26"/>
  <c r="D19" i="26"/>
  <c r="D23" i="26"/>
  <c r="L23" i="26" s="1"/>
  <c r="D27" i="26"/>
  <c r="L27" i="26" s="1"/>
  <c r="D31" i="26"/>
  <c r="L31" i="26" s="1"/>
  <c r="D35" i="26"/>
  <c r="H35" i="26" s="1"/>
  <c r="D39" i="26"/>
  <c r="H39" i="26" s="1"/>
  <c r="D43" i="26"/>
  <c r="L43" i="26" s="1"/>
  <c r="D47" i="26"/>
  <c r="H47" i="26" s="1"/>
  <c r="D51" i="26"/>
  <c r="L51" i="26" s="1"/>
  <c r="D17" i="26"/>
  <c r="L17" i="26" s="1"/>
  <c r="D21" i="26"/>
  <c r="H21" i="26" s="1"/>
  <c r="D25" i="26"/>
  <c r="D29" i="26"/>
  <c r="D33" i="26"/>
  <c r="D37" i="26"/>
  <c r="D41" i="26"/>
  <c r="D45" i="26"/>
  <c r="D49" i="26"/>
  <c r="D53" i="26"/>
  <c r="D18" i="26"/>
  <c r="D22" i="26"/>
  <c r="D26" i="26"/>
  <c r="D30" i="26"/>
  <c r="D34" i="26"/>
  <c r="D38" i="26"/>
  <c r="D42" i="26"/>
  <c r="D46" i="26"/>
  <c r="D50" i="26"/>
  <c r="L39" i="26"/>
  <c r="H10" i="26"/>
  <c r="K10" i="26" s="1"/>
  <c r="L10" i="26"/>
  <c r="H43" i="26"/>
  <c r="J53" i="26"/>
  <c r="N52" i="26"/>
  <c r="J49" i="26"/>
  <c r="N48" i="26"/>
  <c r="J45" i="26"/>
  <c r="N44" i="26"/>
  <c r="J41" i="26"/>
  <c r="N40" i="26"/>
  <c r="J37" i="26"/>
  <c r="N36" i="26"/>
  <c r="J33" i="26"/>
  <c r="N32" i="26"/>
  <c r="J29" i="26"/>
  <c r="N28" i="26"/>
  <c r="J25" i="26"/>
  <c r="N24" i="26"/>
  <c r="J21" i="26"/>
  <c r="J54" i="26"/>
  <c r="N53" i="26"/>
  <c r="J50" i="26"/>
  <c r="N49" i="26"/>
  <c r="J46" i="26"/>
  <c r="N45" i="26"/>
  <c r="J42" i="26"/>
  <c r="N41" i="26"/>
  <c r="J38" i="26"/>
  <c r="N37" i="26"/>
  <c r="J34" i="26"/>
  <c r="N33" i="26"/>
  <c r="J30" i="26"/>
  <c r="N29" i="26"/>
  <c r="J26" i="26"/>
  <c r="N25" i="26"/>
  <c r="J22" i="26"/>
  <c r="N21" i="26"/>
  <c r="N54" i="26"/>
  <c r="N50" i="26"/>
  <c r="N46" i="26"/>
  <c r="N42" i="26"/>
  <c r="N38" i="26"/>
  <c r="N34" i="26"/>
  <c r="N30" i="26"/>
  <c r="N26" i="26"/>
  <c r="N22" i="26"/>
  <c r="J19" i="26"/>
  <c r="N18" i="26"/>
  <c r="J15" i="26"/>
  <c r="N14" i="26"/>
  <c r="J11" i="26"/>
  <c r="N10" i="26"/>
  <c r="J52" i="26"/>
  <c r="J48" i="26"/>
  <c r="N47" i="26"/>
  <c r="J44" i="26"/>
  <c r="N43" i="26"/>
  <c r="N39" i="26"/>
  <c r="J36" i="26"/>
  <c r="J20" i="26"/>
  <c r="N19" i="26"/>
  <c r="J16" i="26"/>
  <c r="N15" i="26"/>
  <c r="J12" i="26"/>
  <c r="N11" i="26"/>
  <c r="N51" i="26"/>
  <c r="J40" i="26"/>
  <c r="N12" i="26"/>
  <c r="L54" i="26"/>
  <c r="H54" i="26"/>
  <c r="J23" i="26"/>
  <c r="J31" i="26"/>
  <c r="J39" i="26"/>
  <c r="L47" i="26"/>
  <c r="H27" i="26"/>
  <c r="H17" i="26"/>
  <c r="N31" i="26"/>
  <c r="J43" i="26"/>
  <c r="L14" i="26"/>
  <c r="H14" i="26"/>
  <c r="L10" i="25"/>
  <c r="D11" i="25"/>
  <c r="G11" i="25" s="1"/>
  <c r="D15" i="25"/>
  <c r="D19" i="25"/>
  <c r="D23" i="25"/>
  <c r="D27" i="25"/>
  <c r="D31" i="25"/>
  <c r="D35" i="25"/>
  <c r="D39" i="25"/>
  <c r="D43" i="25"/>
  <c r="D47" i="25"/>
  <c r="D51" i="25"/>
  <c r="D17" i="25"/>
  <c r="D21" i="25"/>
  <c r="D25" i="25"/>
  <c r="D29" i="25"/>
  <c r="D33" i="25"/>
  <c r="D37" i="25"/>
  <c r="D41" i="25"/>
  <c r="D45" i="25"/>
  <c r="D49" i="25"/>
  <c r="D53" i="25"/>
  <c r="D18" i="25"/>
  <c r="D22" i="25"/>
  <c r="D26" i="25"/>
  <c r="D30" i="25"/>
  <c r="D34" i="25"/>
  <c r="D38" i="25"/>
  <c r="D42" i="25"/>
  <c r="D46" i="25"/>
  <c r="D50" i="25"/>
  <c r="L13" i="25"/>
  <c r="H13" i="25"/>
  <c r="H10" i="25"/>
  <c r="L16" i="25"/>
  <c r="L14" i="25"/>
  <c r="H14" i="25"/>
  <c r="J53" i="25"/>
  <c r="N52" i="25"/>
  <c r="J49" i="25"/>
  <c r="N48" i="25"/>
  <c r="J45" i="25"/>
  <c r="N44" i="25"/>
  <c r="J41" i="25"/>
  <c r="N40" i="25"/>
  <c r="J37" i="25"/>
  <c r="N36" i="25"/>
  <c r="J33" i="25"/>
  <c r="N32" i="25"/>
  <c r="J29" i="25"/>
  <c r="N28" i="25"/>
  <c r="J25" i="25"/>
  <c r="N24" i="25"/>
  <c r="J21" i="25"/>
  <c r="J54" i="25"/>
  <c r="N53" i="25"/>
  <c r="J50" i="25"/>
  <c r="N49" i="25"/>
  <c r="J46" i="25"/>
  <c r="N45" i="25"/>
  <c r="J42" i="25"/>
  <c r="N41" i="25"/>
  <c r="J38" i="25"/>
  <c r="N37" i="25"/>
  <c r="J34" i="25"/>
  <c r="N33" i="25"/>
  <c r="J30" i="25"/>
  <c r="N29" i="25"/>
  <c r="J26" i="25"/>
  <c r="N25" i="25"/>
  <c r="J22" i="25"/>
  <c r="N21" i="25"/>
  <c r="N54" i="25"/>
  <c r="N50" i="25"/>
  <c r="N46" i="25"/>
  <c r="N42" i="25"/>
  <c r="N38" i="25"/>
  <c r="N34" i="25"/>
  <c r="N30" i="25"/>
  <c r="N26" i="25"/>
  <c r="J15" i="25"/>
  <c r="N14" i="25"/>
  <c r="J20" i="25"/>
  <c r="N19" i="25"/>
  <c r="J16" i="25"/>
  <c r="N15" i="25"/>
  <c r="J51" i="25"/>
  <c r="J47" i="25"/>
  <c r="J43" i="25"/>
  <c r="J39" i="25"/>
  <c r="J35" i="25"/>
  <c r="J31" i="25"/>
  <c r="J27" i="25"/>
  <c r="J23" i="25"/>
  <c r="J18" i="25"/>
  <c r="N17" i="25"/>
  <c r="J14" i="25"/>
  <c r="N13" i="25"/>
  <c r="J10" i="25"/>
  <c r="N22" i="25"/>
  <c r="J19" i="25"/>
  <c r="N18" i="25"/>
  <c r="J13" i="25"/>
  <c r="H16" i="25"/>
  <c r="J17" i="25"/>
  <c r="J24" i="25"/>
  <c r="N31" i="25"/>
  <c r="J40" i="25"/>
  <c r="N47" i="25"/>
  <c r="D18" i="24"/>
  <c r="D22" i="24"/>
  <c r="D26" i="24"/>
  <c r="D30" i="24"/>
  <c r="D34" i="24"/>
  <c r="D38" i="24"/>
  <c r="D42" i="24"/>
  <c r="D46" i="24"/>
  <c r="D50" i="24"/>
  <c r="D54" i="24"/>
  <c r="H10" i="24"/>
  <c r="D11" i="24"/>
  <c r="G11" i="24" s="1"/>
  <c r="D15" i="24"/>
  <c r="D19" i="24"/>
  <c r="D23" i="24"/>
  <c r="D27" i="24"/>
  <c r="D31" i="24"/>
  <c r="D35" i="24"/>
  <c r="D39" i="24"/>
  <c r="D43" i="24"/>
  <c r="D47" i="24"/>
  <c r="D51" i="24"/>
  <c r="D12" i="24"/>
  <c r="L12" i="24" s="1"/>
  <c r="D16" i="24"/>
  <c r="L16" i="24" s="1"/>
  <c r="D20" i="24"/>
  <c r="H20" i="24" s="1"/>
  <c r="D24" i="24"/>
  <c r="D28" i="24"/>
  <c r="D32" i="24"/>
  <c r="D36" i="24"/>
  <c r="D40" i="24"/>
  <c r="D44" i="24"/>
  <c r="D48" i="24"/>
  <c r="D52" i="24"/>
  <c r="L10" i="24"/>
  <c r="D17" i="24"/>
  <c r="D21" i="24"/>
  <c r="D25" i="24"/>
  <c r="D29" i="24"/>
  <c r="D33" i="24"/>
  <c r="D37" i="24"/>
  <c r="D41" i="24"/>
  <c r="D45" i="24"/>
  <c r="D49" i="24"/>
  <c r="L49" i="24" s="1"/>
  <c r="L13" i="24"/>
  <c r="H13" i="24"/>
  <c r="N12" i="24"/>
  <c r="J13" i="24"/>
  <c r="H16" i="24"/>
  <c r="N16" i="24"/>
  <c r="N20" i="24"/>
  <c r="N25" i="24"/>
  <c r="N33" i="24"/>
  <c r="N41" i="24"/>
  <c r="N49" i="24"/>
  <c r="J10" i="24"/>
  <c r="N13" i="24"/>
  <c r="J14" i="24"/>
  <c r="N17" i="24"/>
  <c r="J18" i="24"/>
  <c r="J26" i="24"/>
  <c r="J34" i="24"/>
  <c r="J42" i="24"/>
  <c r="J53" i="24"/>
  <c r="N52" i="24"/>
  <c r="J49" i="24"/>
  <c r="N48" i="24"/>
  <c r="J45" i="24"/>
  <c r="N44" i="24"/>
  <c r="J41" i="24"/>
  <c r="N40" i="24"/>
  <c r="J37" i="24"/>
  <c r="N36" i="24"/>
  <c r="J33" i="24"/>
  <c r="N32" i="24"/>
  <c r="J29" i="24"/>
  <c r="N28" i="24"/>
  <c r="J25" i="24"/>
  <c r="N24" i="24"/>
  <c r="J21" i="24"/>
  <c r="N54" i="24"/>
  <c r="J51" i="24"/>
  <c r="N50" i="24"/>
  <c r="J47" i="24"/>
  <c r="N46" i="24"/>
  <c r="J43" i="24"/>
  <c r="N42" i="24"/>
  <c r="J39" i="24"/>
  <c r="N38" i="24"/>
  <c r="J35" i="24"/>
  <c r="N34" i="24"/>
  <c r="J31" i="24"/>
  <c r="N30" i="24"/>
  <c r="J27" i="24"/>
  <c r="N26" i="24"/>
  <c r="J23" i="24"/>
  <c r="N22" i="24"/>
  <c r="J52" i="24"/>
  <c r="N51" i="24"/>
  <c r="J48" i="24"/>
  <c r="N47" i="24"/>
  <c r="J44" i="24"/>
  <c r="N43" i="24"/>
  <c r="J40" i="24"/>
  <c r="N39" i="24"/>
  <c r="J36" i="24"/>
  <c r="N35" i="24"/>
  <c r="J32" i="24"/>
  <c r="N31" i="24"/>
  <c r="J28" i="24"/>
  <c r="N27" i="24"/>
  <c r="J24" i="24"/>
  <c r="N23" i="24"/>
  <c r="J17" i="24"/>
  <c r="N11" i="24"/>
  <c r="J12" i="24"/>
  <c r="L14" i="24"/>
  <c r="N15" i="24"/>
  <c r="J16" i="24"/>
  <c r="N19" i="24"/>
  <c r="J20" i="24"/>
  <c r="J22" i="24"/>
  <c r="J30" i="24"/>
  <c r="J38" i="24"/>
  <c r="J46" i="24"/>
  <c r="J54" i="24"/>
  <c r="N10" i="24"/>
  <c r="J11" i="24"/>
  <c r="H14" i="24"/>
  <c r="N14" i="24"/>
  <c r="J15" i="24"/>
  <c r="N18" i="24"/>
  <c r="J19" i="24"/>
  <c r="N21" i="24"/>
  <c r="N29" i="24"/>
  <c r="N37" i="24"/>
  <c r="N45" i="24"/>
  <c r="N53" i="24"/>
  <c r="E13" i="23"/>
  <c r="I13" i="23" s="1"/>
  <c r="M12" i="23"/>
  <c r="L12" i="23"/>
  <c r="L54" i="23"/>
  <c r="H54" i="23"/>
  <c r="M11" i="23"/>
  <c r="H14" i="23"/>
  <c r="L10" i="23"/>
  <c r="D11" i="23"/>
  <c r="G11" i="23" s="1"/>
  <c r="N11" i="23"/>
  <c r="J12" i="23"/>
  <c r="L14" i="23"/>
  <c r="N15" i="23"/>
  <c r="J16" i="23"/>
  <c r="D19" i="23"/>
  <c r="N19" i="23"/>
  <c r="J20" i="23"/>
  <c r="D22" i="23"/>
  <c r="J27" i="23"/>
  <c r="D30" i="23"/>
  <c r="J35" i="23"/>
  <c r="D38" i="23"/>
  <c r="J43" i="23"/>
  <c r="D46" i="23"/>
  <c r="J51" i="23"/>
  <c r="D52" i="23"/>
  <c r="D48" i="23"/>
  <c r="D44" i="23"/>
  <c r="D40" i="23"/>
  <c r="D36" i="23"/>
  <c r="D32" i="23"/>
  <c r="D28" i="23"/>
  <c r="D24" i="23"/>
  <c r="D53" i="23"/>
  <c r="D49" i="23"/>
  <c r="D45" i="23"/>
  <c r="D41" i="23"/>
  <c r="D37" i="23"/>
  <c r="D33" i="23"/>
  <c r="D29" i="23"/>
  <c r="D25" i="23"/>
  <c r="D51" i="23"/>
  <c r="D47" i="23"/>
  <c r="D43" i="23"/>
  <c r="D39" i="23"/>
  <c r="D35" i="23"/>
  <c r="D31" i="23"/>
  <c r="D27" i="23"/>
  <c r="D23" i="23"/>
  <c r="D13" i="23"/>
  <c r="D17" i="23"/>
  <c r="D21" i="23"/>
  <c r="D26" i="23"/>
  <c r="D34" i="23"/>
  <c r="J39" i="23"/>
  <c r="D42" i="23"/>
  <c r="D50" i="23"/>
  <c r="J53" i="23"/>
  <c r="N52" i="23"/>
  <c r="J49" i="23"/>
  <c r="N48" i="23"/>
  <c r="J45" i="23"/>
  <c r="N44" i="23"/>
  <c r="J41" i="23"/>
  <c r="N40" i="23"/>
  <c r="J37" i="23"/>
  <c r="N36" i="23"/>
  <c r="J33" i="23"/>
  <c r="N32" i="23"/>
  <c r="J29" i="23"/>
  <c r="N28" i="23"/>
  <c r="J25" i="23"/>
  <c r="N24" i="23"/>
  <c r="J54" i="23"/>
  <c r="N53" i="23"/>
  <c r="J50" i="23"/>
  <c r="N49" i="23"/>
  <c r="J46" i="23"/>
  <c r="N45" i="23"/>
  <c r="J42" i="23"/>
  <c r="N41" i="23"/>
  <c r="J38" i="23"/>
  <c r="N37" i="23"/>
  <c r="J34" i="23"/>
  <c r="N33" i="23"/>
  <c r="J30" i="23"/>
  <c r="N29" i="23"/>
  <c r="J26" i="23"/>
  <c r="N25" i="23"/>
  <c r="J22" i="23"/>
  <c r="N21" i="23"/>
  <c r="J52" i="23"/>
  <c r="N51" i="23"/>
  <c r="J48" i="23"/>
  <c r="N47" i="23"/>
  <c r="J44" i="23"/>
  <c r="N43" i="23"/>
  <c r="J40" i="23"/>
  <c r="N39" i="23"/>
  <c r="J36" i="23"/>
  <c r="N35" i="23"/>
  <c r="J32" i="23"/>
  <c r="N31" i="23"/>
  <c r="J28" i="23"/>
  <c r="N27" i="23"/>
  <c r="J24" i="23"/>
  <c r="N23" i="23"/>
  <c r="N12" i="23"/>
  <c r="J13" i="23"/>
  <c r="D16" i="23"/>
  <c r="N16" i="23"/>
  <c r="J17" i="23"/>
  <c r="D20" i="23"/>
  <c r="N20" i="23"/>
  <c r="N22" i="23"/>
  <c r="N30" i="23"/>
  <c r="N38" i="23"/>
  <c r="N46" i="23"/>
  <c r="N54" i="23"/>
  <c r="D18" i="21"/>
  <c r="D22" i="21"/>
  <c r="D26" i="21"/>
  <c r="D30" i="21"/>
  <c r="D34" i="21"/>
  <c r="D38" i="21"/>
  <c r="D42" i="21"/>
  <c r="D46" i="21"/>
  <c r="D50" i="21"/>
  <c r="D54" i="21"/>
  <c r="D11" i="21"/>
  <c r="D15" i="21"/>
  <c r="D19" i="21"/>
  <c r="D23" i="21"/>
  <c r="D27" i="21"/>
  <c r="D31" i="21"/>
  <c r="D35" i="21"/>
  <c r="D39" i="21"/>
  <c r="D43" i="21"/>
  <c r="D47" i="21"/>
  <c r="D51" i="21"/>
  <c r="D12" i="21"/>
  <c r="D16" i="21"/>
  <c r="D20" i="21"/>
  <c r="D24" i="21"/>
  <c r="D28" i="21"/>
  <c r="D32" i="21"/>
  <c r="D36" i="21"/>
  <c r="D40" i="21"/>
  <c r="D44" i="21"/>
  <c r="D48" i="21"/>
  <c r="D52" i="21"/>
  <c r="D17" i="21"/>
  <c r="D21" i="21"/>
  <c r="D25" i="21"/>
  <c r="D29" i="21"/>
  <c r="D33" i="21"/>
  <c r="D37" i="21"/>
  <c r="D41" i="21"/>
  <c r="D45" i="21"/>
  <c r="D49" i="21"/>
  <c r="D11" i="20"/>
  <c r="D15" i="20"/>
  <c r="D19" i="20"/>
  <c r="D23" i="20"/>
  <c r="D27" i="20"/>
  <c r="D31" i="20"/>
  <c r="D35" i="20"/>
  <c r="D39" i="20"/>
  <c r="D43" i="20"/>
  <c r="D47" i="20"/>
  <c r="D51" i="20"/>
  <c r="D12" i="20"/>
  <c r="D16" i="20"/>
  <c r="D20" i="20"/>
  <c r="D24" i="20"/>
  <c r="D28" i="20"/>
  <c r="D32" i="20"/>
  <c r="D36" i="20"/>
  <c r="D40" i="20"/>
  <c r="D44" i="20"/>
  <c r="D48" i="20"/>
  <c r="D52" i="20"/>
  <c r="D17" i="20"/>
  <c r="D21" i="20"/>
  <c r="D25" i="20"/>
  <c r="D29" i="20"/>
  <c r="D33" i="20"/>
  <c r="D37" i="20"/>
  <c r="D41" i="20"/>
  <c r="D45" i="20"/>
  <c r="D49" i="20"/>
  <c r="D53" i="20"/>
  <c r="D18" i="20"/>
  <c r="D22" i="20"/>
  <c r="D26" i="20"/>
  <c r="D30" i="20"/>
  <c r="D34" i="20"/>
  <c r="D38" i="20"/>
  <c r="D42" i="20"/>
  <c r="D46" i="20"/>
  <c r="D50" i="20"/>
  <c r="D18" i="18"/>
  <c r="D22" i="18"/>
  <c r="D26" i="18"/>
  <c r="D30" i="18"/>
  <c r="D34" i="18"/>
  <c r="D38" i="18"/>
  <c r="D42" i="18"/>
  <c r="D46" i="18"/>
  <c r="D50" i="18"/>
  <c r="D54" i="18"/>
  <c r="D11" i="18"/>
  <c r="D15" i="18"/>
  <c r="D19" i="18"/>
  <c r="D23" i="18"/>
  <c r="D27" i="18"/>
  <c r="D31" i="18"/>
  <c r="D35" i="18"/>
  <c r="D39" i="18"/>
  <c r="D43" i="18"/>
  <c r="D47" i="18"/>
  <c r="D51" i="18"/>
  <c r="D16" i="18"/>
  <c r="D20" i="18"/>
  <c r="D24" i="18"/>
  <c r="D28" i="18"/>
  <c r="D32" i="18"/>
  <c r="D36" i="18"/>
  <c r="D40" i="18"/>
  <c r="D44" i="18"/>
  <c r="D48" i="18"/>
  <c r="D18" i="17"/>
  <c r="D22" i="17"/>
  <c r="D26" i="17"/>
  <c r="D30" i="17"/>
  <c r="D34" i="17"/>
  <c r="D38" i="17"/>
  <c r="D42" i="17"/>
  <c r="D46" i="17"/>
  <c r="D50" i="17"/>
  <c r="D11" i="17"/>
  <c r="D15" i="17"/>
  <c r="D19" i="17"/>
  <c r="D23" i="17"/>
  <c r="D27" i="17"/>
  <c r="D31" i="17"/>
  <c r="D35" i="17"/>
  <c r="D39" i="17"/>
  <c r="D43" i="17"/>
  <c r="D47" i="17"/>
  <c r="D51" i="17"/>
  <c r="D12" i="17"/>
  <c r="D16" i="17"/>
  <c r="D20" i="17"/>
  <c r="D24" i="17"/>
  <c r="D28" i="17"/>
  <c r="D32" i="17"/>
  <c r="D36" i="17"/>
  <c r="D40" i="17"/>
  <c r="D44" i="17"/>
  <c r="D48" i="17"/>
  <c r="D52" i="17"/>
  <c r="D17" i="17"/>
  <c r="D21" i="17"/>
  <c r="D25" i="17"/>
  <c r="D29" i="17"/>
  <c r="D33" i="17"/>
  <c r="D37" i="17"/>
  <c r="D41" i="17"/>
  <c r="D45" i="17"/>
  <c r="D49" i="17"/>
  <c r="L20" i="24" l="1"/>
  <c r="L12" i="25"/>
  <c r="K10" i="25"/>
  <c r="O10" i="25"/>
  <c r="H50" i="27"/>
  <c r="K10" i="24"/>
  <c r="H31" i="26"/>
  <c r="H32" i="27"/>
  <c r="H17" i="28"/>
  <c r="L22" i="28"/>
  <c r="L11" i="28"/>
  <c r="K12" i="23"/>
  <c r="L16" i="27"/>
  <c r="H23" i="26"/>
  <c r="L26" i="28"/>
  <c r="O11" i="28"/>
  <c r="L32" i="28"/>
  <c r="H16" i="26"/>
  <c r="L16" i="26"/>
  <c r="K11" i="28"/>
  <c r="L20" i="28"/>
  <c r="H20" i="28"/>
  <c r="D11" i="16"/>
  <c r="D12" i="16"/>
  <c r="D14" i="16"/>
  <c r="D17" i="16"/>
  <c r="D18" i="16"/>
  <c r="D19" i="16"/>
  <c r="D16" i="16"/>
  <c r="D15" i="16"/>
  <c r="L20" i="26"/>
  <c r="H20" i="26"/>
  <c r="I12" i="28"/>
  <c r="G12" i="28"/>
  <c r="K12" i="27"/>
  <c r="G12" i="27"/>
  <c r="E13" i="25"/>
  <c r="I12" i="25"/>
  <c r="K12" i="25" s="1"/>
  <c r="G12" i="25"/>
  <c r="E13" i="26"/>
  <c r="I12" i="26"/>
  <c r="G12" i="26"/>
  <c r="E13" i="24"/>
  <c r="I12" i="24"/>
  <c r="G12" i="24"/>
  <c r="G13" i="23"/>
  <c r="G12" i="23"/>
  <c r="E14" i="21"/>
  <c r="E14" i="20"/>
  <c r="E14" i="18"/>
  <c r="E13" i="17"/>
  <c r="O10" i="24"/>
  <c r="O12" i="23"/>
  <c r="O10" i="26"/>
  <c r="O10" i="23"/>
  <c r="E13" i="28"/>
  <c r="M12" i="28"/>
  <c r="H19" i="28"/>
  <c r="L19" i="28"/>
  <c r="H15" i="28"/>
  <c r="L15" i="28"/>
  <c r="L42" i="28"/>
  <c r="H27" i="28"/>
  <c r="L27" i="28"/>
  <c r="H49" i="28"/>
  <c r="L49" i="28"/>
  <c r="L46" i="28"/>
  <c r="H46" i="28"/>
  <c r="H23" i="28"/>
  <c r="L23" i="28"/>
  <c r="L39" i="28"/>
  <c r="H39" i="28"/>
  <c r="H29" i="28"/>
  <c r="L29" i="28"/>
  <c r="H45" i="28"/>
  <c r="L45" i="28"/>
  <c r="H40" i="28"/>
  <c r="L40" i="28"/>
  <c r="H13" i="28"/>
  <c r="L13" i="28"/>
  <c r="H33" i="28"/>
  <c r="L33" i="28"/>
  <c r="L38" i="28"/>
  <c r="H38" i="28"/>
  <c r="L18" i="28"/>
  <c r="H18" i="28"/>
  <c r="H31" i="28"/>
  <c r="L31" i="28"/>
  <c r="L47" i="28"/>
  <c r="H47" i="28"/>
  <c r="H37" i="28"/>
  <c r="L37" i="28"/>
  <c r="H53" i="28"/>
  <c r="L53" i="28"/>
  <c r="H48" i="28"/>
  <c r="L48" i="28"/>
  <c r="L43" i="28"/>
  <c r="H43" i="28"/>
  <c r="H44" i="28"/>
  <c r="L44" i="28"/>
  <c r="L12" i="28"/>
  <c r="H12" i="28"/>
  <c r="L54" i="28"/>
  <c r="H54" i="28"/>
  <c r="H28" i="28"/>
  <c r="L28" i="28"/>
  <c r="L21" i="28"/>
  <c r="H21" i="28"/>
  <c r="H35" i="28"/>
  <c r="L35" i="28"/>
  <c r="L51" i="28"/>
  <c r="H51" i="28"/>
  <c r="H41" i="28"/>
  <c r="L41" i="28"/>
  <c r="H36" i="28"/>
  <c r="L36" i="28"/>
  <c r="H52" i="28"/>
  <c r="L52" i="28"/>
  <c r="E13" i="27"/>
  <c r="M12" i="27"/>
  <c r="O12" i="27" s="1"/>
  <c r="L15" i="27"/>
  <c r="H15" i="27"/>
  <c r="L11" i="27"/>
  <c r="O11" i="27" s="1"/>
  <c r="H11" i="27"/>
  <c r="K11" i="27" s="1"/>
  <c r="H33" i="27"/>
  <c r="L39" i="27"/>
  <c r="H39" i="27"/>
  <c r="H48" i="27"/>
  <c r="L48" i="27"/>
  <c r="L26" i="27"/>
  <c r="H26" i="27"/>
  <c r="H28" i="27"/>
  <c r="L28" i="27"/>
  <c r="L35" i="27"/>
  <c r="H35" i="27"/>
  <c r="L51" i="27"/>
  <c r="H51" i="27"/>
  <c r="H49" i="27"/>
  <c r="L49" i="27"/>
  <c r="H44" i="27"/>
  <c r="L44" i="27"/>
  <c r="H19" i="27"/>
  <c r="L19" i="27"/>
  <c r="L54" i="27"/>
  <c r="H54" i="27"/>
  <c r="L38" i="27"/>
  <c r="H38" i="27"/>
  <c r="L30" i="27"/>
  <c r="H30" i="27"/>
  <c r="L22" i="27"/>
  <c r="H22" i="27"/>
  <c r="H23" i="27"/>
  <c r="L23" i="27"/>
  <c r="H53" i="27"/>
  <c r="L53" i="27"/>
  <c r="H21" i="27"/>
  <c r="L21" i="27"/>
  <c r="H27" i="27"/>
  <c r="L27" i="27"/>
  <c r="L43" i="27"/>
  <c r="H43" i="27"/>
  <c r="H41" i="27"/>
  <c r="L41" i="27"/>
  <c r="H36" i="27"/>
  <c r="L36" i="27"/>
  <c r="H52" i="27"/>
  <c r="L52" i="27"/>
  <c r="L34" i="27"/>
  <c r="H34" i="27"/>
  <c r="L46" i="27"/>
  <c r="H46" i="27"/>
  <c r="L17" i="27"/>
  <c r="H17" i="27"/>
  <c r="H18" i="27"/>
  <c r="L18" i="27"/>
  <c r="H37" i="27"/>
  <c r="L37" i="27"/>
  <c r="H29" i="27"/>
  <c r="L29" i="27"/>
  <c r="H31" i="27"/>
  <c r="L31" i="27"/>
  <c r="L47" i="27"/>
  <c r="H47" i="27"/>
  <c r="H45" i="27"/>
  <c r="L45" i="27"/>
  <c r="H40" i="27"/>
  <c r="L40" i="27"/>
  <c r="L42" i="27"/>
  <c r="H42" i="27"/>
  <c r="L35" i="26"/>
  <c r="L21" i="26"/>
  <c r="H51" i="26"/>
  <c r="H29" i="26"/>
  <c r="L29" i="26"/>
  <c r="H28" i="26"/>
  <c r="L28" i="26"/>
  <c r="H46" i="26"/>
  <c r="L46" i="26"/>
  <c r="L30" i="26"/>
  <c r="H30" i="26"/>
  <c r="H18" i="26"/>
  <c r="L18" i="26"/>
  <c r="H49" i="26"/>
  <c r="L49" i="26"/>
  <c r="H48" i="26"/>
  <c r="L48" i="26"/>
  <c r="L26" i="26"/>
  <c r="H26" i="26"/>
  <c r="H11" i="26"/>
  <c r="K11" i="26" s="1"/>
  <c r="L11" i="26"/>
  <c r="O11" i="26" s="1"/>
  <c r="H37" i="26"/>
  <c r="L37" i="26"/>
  <c r="H53" i="26"/>
  <c r="L53" i="26"/>
  <c r="H36" i="26"/>
  <c r="L36" i="26"/>
  <c r="H52" i="26"/>
  <c r="L52" i="26"/>
  <c r="H38" i="26"/>
  <c r="L38" i="26"/>
  <c r="L22" i="26"/>
  <c r="H22" i="26"/>
  <c r="H45" i="26"/>
  <c r="L45" i="26"/>
  <c r="H44" i="26"/>
  <c r="L44" i="26"/>
  <c r="H15" i="26"/>
  <c r="L15" i="26"/>
  <c r="L12" i="26"/>
  <c r="H12" i="26"/>
  <c r="H33" i="26"/>
  <c r="L33" i="26"/>
  <c r="H32" i="26"/>
  <c r="L32" i="26"/>
  <c r="H42" i="26"/>
  <c r="L42" i="26"/>
  <c r="L13" i="26"/>
  <c r="H13" i="26"/>
  <c r="H25" i="26"/>
  <c r="L25" i="26"/>
  <c r="H41" i="26"/>
  <c r="L41" i="26"/>
  <c r="H24" i="26"/>
  <c r="L24" i="26"/>
  <c r="H40" i="26"/>
  <c r="L40" i="26"/>
  <c r="L50" i="26"/>
  <c r="H50" i="26"/>
  <c r="L34" i="26"/>
  <c r="H34" i="26"/>
  <c r="H19" i="26"/>
  <c r="L19" i="26"/>
  <c r="M12" i="26"/>
  <c r="L11" i="25"/>
  <c r="O11" i="25" s="1"/>
  <c r="H11" i="25"/>
  <c r="K11" i="25" s="1"/>
  <c r="H17" i="25"/>
  <c r="L17" i="25"/>
  <c r="L47" i="25"/>
  <c r="H47" i="25"/>
  <c r="L30" i="25"/>
  <c r="H30" i="25"/>
  <c r="H29" i="25"/>
  <c r="L29" i="25"/>
  <c r="H28" i="25"/>
  <c r="L28" i="25"/>
  <c r="L51" i="25"/>
  <c r="H51" i="25"/>
  <c r="L34" i="25"/>
  <c r="H34" i="25"/>
  <c r="H33" i="25"/>
  <c r="L33" i="25"/>
  <c r="L23" i="25"/>
  <c r="H23" i="25"/>
  <c r="L39" i="25"/>
  <c r="H39" i="25"/>
  <c r="L22" i="25"/>
  <c r="H22" i="25"/>
  <c r="L38" i="25"/>
  <c r="H38" i="25"/>
  <c r="L54" i="25"/>
  <c r="H54" i="25"/>
  <c r="H37" i="25"/>
  <c r="L37" i="25"/>
  <c r="H53" i="25"/>
  <c r="L53" i="25"/>
  <c r="H36" i="25"/>
  <c r="L36" i="25"/>
  <c r="H52" i="25"/>
  <c r="L52" i="25"/>
  <c r="L31" i="25"/>
  <c r="H31" i="25"/>
  <c r="H15" i="25"/>
  <c r="L15" i="25"/>
  <c r="L46" i="25"/>
  <c r="H46" i="25"/>
  <c r="H45" i="25"/>
  <c r="L45" i="25"/>
  <c r="H44" i="25"/>
  <c r="L44" i="25"/>
  <c r="L20" i="25"/>
  <c r="H20" i="25"/>
  <c r="H21" i="25"/>
  <c r="L21" i="25"/>
  <c r="L35" i="25"/>
  <c r="H35" i="25"/>
  <c r="H19" i="25"/>
  <c r="L19" i="25"/>
  <c r="L50" i="25"/>
  <c r="H50" i="25"/>
  <c r="H49" i="25"/>
  <c r="L49" i="25"/>
  <c r="H32" i="25"/>
  <c r="L32" i="25"/>
  <c r="H48" i="25"/>
  <c r="L48" i="25"/>
  <c r="L18" i="25"/>
  <c r="H18" i="25"/>
  <c r="L27" i="25"/>
  <c r="H27" i="25"/>
  <c r="L43" i="25"/>
  <c r="H43" i="25"/>
  <c r="L26" i="25"/>
  <c r="H26" i="25"/>
  <c r="L42" i="25"/>
  <c r="H42" i="25"/>
  <c r="H25" i="25"/>
  <c r="L25" i="25"/>
  <c r="H41" i="25"/>
  <c r="L41" i="25"/>
  <c r="H24" i="25"/>
  <c r="L24" i="25"/>
  <c r="H40" i="25"/>
  <c r="L40" i="25"/>
  <c r="M12" i="25"/>
  <c r="O12" i="25" s="1"/>
  <c r="H49" i="24"/>
  <c r="H12" i="24"/>
  <c r="L11" i="24"/>
  <c r="O11" i="24" s="1"/>
  <c r="H11" i="24"/>
  <c r="K11" i="24" s="1"/>
  <c r="L51" i="24"/>
  <c r="H51" i="24"/>
  <c r="H32" i="24"/>
  <c r="L32" i="24"/>
  <c r="L23" i="24"/>
  <c r="H23" i="24"/>
  <c r="H22" i="24"/>
  <c r="L22" i="24"/>
  <c r="H54" i="24"/>
  <c r="L54" i="24"/>
  <c r="L27" i="24"/>
  <c r="H27" i="24"/>
  <c r="L43" i="24"/>
  <c r="H43" i="24"/>
  <c r="H42" i="24"/>
  <c r="L42" i="24"/>
  <c r="H24" i="24"/>
  <c r="L24" i="24"/>
  <c r="L41" i="24"/>
  <c r="H41" i="24"/>
  <c r="H19" i="24"/>
  <c r="L19" i="24"/>
  <c r="L31" i="24"/>
  <c r="H31" i="24"/>
  <c r="L47" i="24"/>
  <c r="H47" i="24"/>
  <c r="H30" i="24"/>
  <c r="L30" i="24"/>
  <c r="H46" i="24"/>
  <c r="L46" i="24"/>
  <c r="H28" i="24"/>
  <c r="L28" i="24"/>
  <c r="H44" i="24"/>
  <c r="L44" i="24"/>
  <c r="L45" i="24"/>
  <c r="H45" i="24"/>
  <c r="L29" i="24"/>
  <c r="H29" i="24"/>
  <c r="H34" i="24"/>
  <c r="L34" i="24"/>
  <c r="H48" i="24"/>
  <c r="L48" i="24"/>
  <c r="H18" i="24"/>
  <c r="L18" i="24"/>
  <c r="L39" i="24"/>
  <c r="H39" i="24"/>
  <c r="H38" i="24"/>
  <c r="L38" i="24"/>
  <c r="H36" i="24"/>
  <c r="L36" i="24"/>
  <c r="H52" i="24"/>
  <c r="L52" i="24"/>
  <c r="H15" i="24"/>
  <c r="L15" i="24"/>
  <c r="M12" i="24"/>
  <c r="O12" i="24" s="1"/>
  <c r="L37" i="24"/>
  <c r="H37" i="24"/>
  <c r="L21" i="24"/>
  <c r="H21" i="24"/>
  <c r="L35" i="24"/>
  <c r="H35" i="24"/>
  <c r="H50" i="24"/>
  <c r="L50" i="24"/>
  <c r="L33" i="24"/>
  <c r="H33" i="24"/>
  <c r="H26" i="24"/>
  <c r="L26" i="24"/>
  <c r="H40" i="24"/>
  <c r="L40" i="24"/>
  <c r="L25" i="24"/>
  <c r="H25" i="24"/>
  <c r="L53" i="24"/>
  <c r="H53" i="24"/>
  <c r="L17" i="24"/>
  <c r="H17" i="24"/>
  <c r="L42" i="23"/>
  <c r="H42" i="23"/>
  <c r="L39" i="23"/>
  <c r="H39" i="23"/>
  <c r="H24" i="23"/>
  <c r="L24" i="23"/>
  <c r="H17" i="23"/>
  <c r="L17" i="23"/>
  <c r="H29" i="23"/>
  <c r="L29" i="23"/>
  <c r="H28" i="23"/>
  <c r="L28" i="23"/>
  <c r="L46" i="23"/>
  <c r="H46" i="23"/>
  <c r="H16" i="23"/>
  <c r="L16" i="23"/>
  <c r="L34" i="23"/>
  <c r="H34" i="23"/>
  <c r="H13" i="23"/>
  <c r="K13" i="23" s="1"/>
  <c r="L13" i="23"/>
  <c r="L31" i="23"/>
  <c r="H31" i="23"/>
  <c r="H33" i="23"/>
  <c r="L33" i="23"/>
  <c r="H49" i="23"/>
  <c r="L49" i="23"/>
  <c r="H48" i="23"/>
  <c r="L48" i="23"/>
  <c r="L19" i="23"/>
  <c r="H19" i="23"/>
  <c r="H20" i="23"/>
  <c r="L20" i="23"/>
  <c r="L50" i="23"/>
  <c r="H50" i="23"/>
  <c r="L26" i="23"/>
  <c r="H26" i="23"/>
  <c r="L18" i="23"/>
  <c r="H18" i="23"/>
  <c r="L35" i="23"/>
  <c r="H35" i="23"/>
  <c r="L51" i="23"/>
  <c r="H51" i="23"/>
  <c r="H37" i="23"/>
  <c r="L37" i="23"/>
  <c r="H53" i="23"/>
  <c r="L53" i="23"/>
  <c r="H36" i="23"/>
  <c r="L36" i="23"/>
  <c r="H52" i="23"/>
  <c r="L52" i="23"/>
  <c r="L38" i="23"/>
  <c r="H38" i="23"/>
  <c r="L22" i="23"/>
  <c r="H22" i="23"/>
  <c r="L23" i="23"/>
  <c r="H23" i="23"/>
  <c r="H41" i="23"/>
  <c r="L41" i="23"/>
  <c r="L43" i="23"/>
  <c r="H43" i="23"/>
  <c r="H44" i="23"/>
  <c r="L44" i="23"/>
  <c r="L30" i="23"/>
  <c r="H30" i="23"/>
  <c r="L15" i="23"/>
  <c r="H15" i="23"/>
  <c r="H21" i="23"/>
  <c r="L21" i="23"/>
  <c r="H25" i="23"/>
  <c r="L25" i="23"/>
  <c r="H40" i="23"/>
  <c r="L40" i="23"/>
  <c r="L27" i="23"/>
  <c r="H27" i="23"/>
  <c r="H45" i="23"/>
  <c r="L45" i="23"/>
  <c r="L47" i="23"/>
  <c r="H47" i="23"/>
  <c r="H32" i="23"/>
  <c r="L32" i="23"/>
  <c r="L11" i="23"/>
  <c r="O11" i="23" s="1"/>
  <c r="H11" i="23"/>
  <c r="K11" i="23" s="1"/>
  <c r="M13" i="23"/>
  <c r="E14" i="23"/>
  <c r="O13" i="23" l="1"/>
  <c r="O12" i="28"/>
  <c r="K12" i="26"/>
  <c r="K12" i="24"/>
  <c r="K12" i="28"/>
  <c r="I13" i="28"/>
  <c r="K13" i="28" s="1"/>
  <c r="G13" i="28"/>
  <c r="I13" i="27"/>
  <c r="K13" i="27" s="1"/>
  <c r="G13" i="27"/>
  <c r="E14" i="25"/>
  <c r="I13" i="25"/>
  <c r="K13" i="25" s="1"/>
  <c r="G13" i="25"/>
  <c r="O12" i="26"/>
  <c r="E14" i="26"/>
  <c r="I13" i="26"/>
  <c r="K13" i="26" s="1"/>
  <c r="G13" i="26"/>
  <c r="E14" i="24"/>
  <c r="I13" i="24"/>
  <c r="K13" i="24" s="1"/>
  <c r="G13" i="24"/>
  <c r="I14" i="23"/>
  <c r="K14" i="23" s="1"/>
  <c r="G14" i="23"/>
  <c r="E15" i="21"/>
  <c r="E15" i="20"/>
  <c r="E15" i="18"/>
  <c r="E14" i="17"/>
  <c r="E14" i="28"/>
  <c r="M13" i="28"/>
  <c r="O13" i="28" s="1"/>
  <c r="E14" i="27"/>
  <c r="M13" i="27"/>
  <c r="O13" i="27" s="1"/>
  <c r="M13" i="26"/>
  <c r="O13" i="26" s="1"/>
  <c r="M13" i="25"/>
  <c r="O13" i="25" s="1"/>
  <c r="M13" i="24"/>
  <c r="O13" i="24" s="1"/>
  <c r="M14" i="23"/>
  <c r="O14" i="23" s="1"/>
  <c r="E15" i="23"/>
  <c r="I14" i="28" l="1"/>
  <c r="K14" i="28" s="1"/>
  <c r="G14" i="28"/>
  <c r="I14" i="27"/>
  <c r="K14" i="27" s="1"/>
  <c r="G14" i="27"/>
  <c r="E15" i="25"/>
  <c r="I14" i="25"/>
  <c r="K14" i="25" s="1"/>
  <c r="G14" i="25"/>
  <c r="E15" i="26"/>
  <c r="I14" i="26"/>
  <c r="K14" i="26" s="1"/>
  <c r="G14" i="26"/>
  <c r="E15" i="24"/>
  <c r="I14" i="24"/>
  <c r="K14" i="24" s="1"/>
  <c r="G14" i="24"/>
  <c r="I15" i="23"/>
  <c r="K15" i="23" s="1"/>
  <c r="G15" i="23"/>
  <c r="E16" i="21"/>
  <c r="E16" i="20"/>
  <c r="E16" i="18"/>
  <c r="E15" i="17"/>
  <c r="E15" i="28"/>
  <c r="M14" i="28"/>
  <c r="O14" i="28" s="1"/>
  <c r="E15" i="27"/>
  <c r="M14" i="27"/>
  <c r="O14" i="27" s="1"/>
  <c r="M14" i="26"/>
  <c r="O14" i="26" s="1"/>
  <c r="M14" i="25"/>
  <c r="O14" i="25" s="1"/>
  <c r="M14" i="24"/>
  <c r="O14" i="24" s="1"/>
  <c r="M15" i="23"/>
  <c r="O15" i="23" s="1"/>
  <c r="E16" i="23"/>
  <c r="I15" i="28" l="1"/>
  <c r="K15" i="28" s="1"/>
  <c r="G15" i="28"/>
  <c r="I15" i="27"/>
  <c r="K15" i="27" s="1"/>
  <c r="G15" i="27"/>
  <c r="E16" i="25"/>
  <c r="I15" i="25"/>
  <c r="K15" i="25" s="1"/>
  <c r="G15" i="25"/>
  <c r="E16" i="26"/>
  <c r="I15" i="26"/>
  <c r="K15" i="26" s="1"/>
  <c r="G15" i="26"/>
  <c r="E16" i="24"/>
  <c r="I15" i="24"/>
  <c r="K15" i="24" s="1"/>
  <c r="G15" i="24"/>
  <c r="I16" i="23"/>
  <c r="K16" i="23" s="1"/>
  <c r="G16" i="23"/>
  <c r="E17" i="21"/>
  <c r="E17" i="20"/>
  <c r="E17" i="18"/>
  <c r="E16" i="17"/>
  <c r="E16" i="28"/>
  <c r="M15" i="28"/>
  <c r="O15" i="28" s="1"/>
  <c r="E16" i="27"/>
  <c r="M15" i="27"/>
  <c r="O15" i="27" s="1"/>
  <c r="M15" i="26"/>
  <c r="O15" i="26" s="1"/>
  <c r="M15" i="25"/>
  <c r="O15" i="25" s="1"/>
  <c r="M15" i="24"/>
  <c r="O15" i="24" s="1"/>
  <c r="E17" i="23"/>
  <c r="M16" i="23"/>
  <c r="O16" i="23" s="1"/>
  <c r="I16" i="28" l="1"/>
  <c r="K16" i="28" s="1"/>
  <c r="G16" i="28"/>
  <c r="I16" i="27"/>
  <c r="K16" i="27" s="1"/>
  <c r="G16" i="27"/>
  <c r="E17" i="25"/>
  <c r="I16" i="25"/>
  <c r="K16" i="25" s="1"/>
  <c r="G16" i="25"/>
  <c r="E17" i="26"/>
  <c r="I16" i="26"/>
  <c r="K16" i="26" s="1"/>
  <c r="G16" i="26"/>
  <c r="E17" i="24"/>
  <c r="I16" i="24"/>
  <c r="K16" i="24" s="1"/>
  <c r="G16" i="24"/>
  <c r="I17" i="23"/>
  <c r="K17" i="23" s="1"/>
  <c r="G17" i="23"/>
  <c r="E18" i="21"/>
  <c r="E18" i="20"/>
  <c r="E18" i="18"/>
  <c r="E17" i="17"/>
  <c r="E17" i="28"/>
  <c r="M16" i="28"/>
  <c r="O16" i="28" s="1"/>
  <c r="E17" i="27"/>
  <c r="M16" i="27"/>
  <c r="O16" i="27" s="1"/>
  <c r="M16" i="26"/>
  <c r="O16" i="26" s="1"/>
  <c r="M16" i="25"/>
  <c r="O16" i="25" s="1"/>
  <c r="M16" i="24"/>
  <c r="O16" i="24" s="1"/>
  <c r="M17" i="23"/>
  <c r="O17" i="23" s="1"/>
  <c r="E18" i="23"/>
  <c r="I17" i="28" l="1"/>
  <c r="K17" i="28" s="1"/>
  <c r="G17" i="28"/>
  <c r="I17" i="27"/>
  <c r="K17" i="27" s="1"/>
  <c r="G17" i="27"/>
  <c r="E18" i="25"/>
  <c r="I17" i="25"/>
  <c r="K17" i="25" s="1"/>
  <c r="G17" i="25"/>
  <c r="E18" i="26"/>
  <c r="I17" i="26"/>
  <c r="K17" i="26" s="1"/>
  <c r="G17" i="26"/>
  <c r="E18" i="24"/>
  <c r="I17" i="24"/>
  <c r="K17" i="24" s="1"/>
  <c r="G17" i="24"/>
  <c r="I18" i="23"/>
  <c r="K18" i="23" s="1"/>
  <c r="G18" i="23"/>
  <c r="E19" i="21"/>
  <c r="E19" i="20"/>
  <c r="E19" i="18"/>
  <c r="E18" i="17"/>
  <c r="E18" i="28"/>
  <c r="M17" i="28"/>
  <c r="O17" i="28" s="1"/>
  <c r="E18" i="27"/>
  <c r="M17" i="27"/>
  <c r="O17" i="27" s="1"/>
  <c r="M17" i="26"/>
  <c r="O17" i="26" s="1"/>
  <c r="M17" i="25"/>
  <c r="O17" i="25" s="1"/>
  <c r="M17" i="24"/>
  <c r="O17" i="24" s="1"/>
  <c r="E19" i="23"/>
  <c r="M18" i="23"/>
  <c r="O18" i="23" s="1"/>
  <c r="I18" i="28" l="1"/>
  <c r="K18" i="28" s="1"/>
  <c r="G18" i="28"/>
  <c r="I18" i="27"/>
  <c r="K18" i="27" s="1"/>
  <c r="G18" i="27"/>
  <c r="E19" i="25"/>
  <c r="I18" i="25"/>
  <c r="K18" i="25" s="1"/>
  <c r="G18" i="25"/>
  <c r="E19" i="26"/>
  <c r="I18" i="26"/>
  <c r="K18" i="26" s="1"/>
  <c r="G18" i="26"/>
  <c r="E19" i="24"/>
  <c r="I18" i="24"/>
  <c r="K18" i="24" s="1"/>
  <c r="G18" i="24"/>
  <c r="I19" i="23"/>
  <c r="K19" i="23" s="1"/>
  <c r="G19" i="23"/>
  <c r="E20" i="21"/>
  <c r="E20" i="20"/>
  <c r="E20" i="18"/>
  <c r="E19" i="17"/>
  <c r="E19" i="28"/>
  <c r="M18" i="28"/>
  <c r="O18" i="28" s="1"/>
  <c r="E19" i="27"/>
  <c r="M18" i="27"/>
  <c r="O18" i="27" s="1"/>
  <c r="M18" i="26"/>
  <c r="O18" i="26" s="1"/>
  <c r="M18" i="25"/>
  <c r="O18" i="25" s="1"/>
  <c r="M18" i="24"/>
  <c r="O18" i="24" s="1"/>
  <c r="M19" i="23"/>
  <c r="O19" i="23" s="1"/>
  <c r="E20" i="23"/>
  <c r="I19" i="28" l="1"/>
  <c r="K19" i="28" s="1"/>
  <c r="G19" i="28"/>
  <c r="I19" i="27"/>
  <c r="K19" i="27" s="1"/>
  <c r="G19" i="27"/>
  <c r="E20" i="25"/>
  <c r="I19" i="25"/>
  <c r="K19" i="25" s="1"/>
  <c r="G19" i="25"/>
  <c r="E20" i="26"/>
  <c r="I19" i="26"/>
  <c r="K19" i="26" s="1"/>
  <c r="G19" i="26"/>
  <c r="E20" i="24"/>
  <c r="I19" i="24"/>
  <c r="K19" i="24" s="1"/>
  <c r="G19" i="24"/>
  <c r="I20" i="23"/>
  <c r="K20" i="23" s="1"/>
  <c r="G20" i="23"/>
  <c r="E21" i="21"/>
  <c r="E21" i="20"/>
  <c r="E21" i="18"/>
  <c r="E20" i="17"/>
  <c r="E20" i="28"/>
  <c r="M19" i="28"/>
  <c r="O19" i="28" s="1"/>
  <c r="E20" i="27"/>
  <c r="M19" i="27"/>
  <c r="O19" i="27" s="1"/>
  <c r="M19" i="26"/>
  <c r="O19" i="26" s="1"/>
  <c r="M19" i="25"/>
  <c r="O19" i="25" s="1"/>
  <c r="M19" i="24"/>
  <c r="O19" i="24" s="1"/>
  <c r="E21" i="23"/>
  <c r="M20" i="23"/>
  <c r="O20" i="23" s="1"/>
  <c r="I20" i="28" l="1"/>
  <c r="K20" i="28" s="1"/>
  <c r="G20" i="28"/>
  <c r="I20" i="27"/>
  <c r="K20" i="27" s="1"/>
  <c r="G20" i="27"/>
  <c r="E21" i="25"/>
  <c r="I20" i="25"/>
  <c r="K20" i="25" s="1"/>
  <c r="G20" i="25"/>
  <c r="E21" i="26"/>
  <c r="I20" i="26"/>
  <c r="K20" i="26" s="1"/>
  <c r="G20" i="26"/>
  <c r="E21" i="24"/>
  <c r="I20" i="24"/>
  <c r="K20" i="24" s="1"/>
  <c r="G20" i="24"/>
  <c r="I21" i="23"/>
  <c r="K21" i="23" s="1"/>
  <c r="G21" i="23"/>
  <c r="E22" i="21"/>
  <c r="E22" i="20"/>
  <c r="E22" i="18"/>
  <c r="E21" i="17"/>
  <c r="E21" i="28"/>
  <c r="M20" i="28"/>
  <c r="O20" i="28" s="1"/>
  <c r="E21" i="27"/>
  <c r="M20" i="27"/>
  <c r="O20" i="27" s="1"/>
  <c r="M20" i="26"/>
  <c r="O20" i="26" s="1"/>
  <c r="M20" i="25"/>
  <c r="O20" i="25" s="1"/>
  <c r="M20" i="24"/>
  <c r="O20" i="24" s="1"/>
  <c r="M21" i="23"/>
  <c r="O21" i="23" s="1"/>
  <c r="E22" i="23"/>
  <c r="I21" i="28" l="1"/>
  <c r="K21" i="28" s="1"/>
  <c r="G21" i="28"/>
  <c r="I21" i="27"/>
  <c r="K21" i="27" s="1"/>
  <c r="G21" i="27"/>
  <c r="E22" i="25"/>
  <c r="I21" i="25"/>
  <c r="K21" i="25" s="1"/>
  <c r="G21" i="25"/>
  <c r="E22" i="26"/>
  <c r="I21" i="26"/>
  <c r="K21" i="26" s="1"/>
  <c r="G21" i="26"/>
  <c r="E22" i="24"/>
  <c r="I21" i="24"/>
  <c r="K21" i="24" s="1"/>
  <c r="G21" i="24"/>
  <c r="I22" i="23"/>
  <c r="K22" i="23" s="1"/>
  <c r="G22" i="23"/>
  <c r="E23" i="21"/>
  <c r="I22" i="21"/>
  <c r="E23" i="20"/>
  <c r="E23" i="18"/>
  <c r="E22" i="17"/>
  <c r="E22" i="28"/>
  <c r="M21" i="28"/>
  <c r="O21" i="28" s="1"/>
  <c r="E22" i="27"/>
  <c r="M21" i="27"/>
  <c r="O21" i="27" s="1"/>
  <c r="M21" i="26"/>
  <c r="O21" i="26" s="1"/>
  <c r="M21" i="25"/>
  <c r="O21" i="25" s="1"/>
  <c r="M21" i="24"/>
  <c r="O21" i="24" s="1"/>
  <c r="M22" i="23"/>
  <c r="O22" i="23" s="1"/>
  <c r="E23" i="23"/>
  <c r="I22" i="28" l="1"/>
  <c r="K22" i="28" s="1"/>
  <c r="G22" i="28"/>
  <c r="I22" i="27"/>
  <c r="K22" i="27" s="1"/>
  <c r="G22" i="27"/>
  <c r="E23" i="25"/>
  <c r="I22" i="25"/>
  <c r="K22" i="25" s="1"/>
  <c r="G22" i="25"/>
  <c r="E23" i="26"/>
  <c r="I22" i="26"/>
  <c r="K22" i="26" s="1"/>
  <c r="G22" i="26"/>
  <c r="E23" i="24"/>
  <c r="I22" i="24"/>
  <c r="K22" i="24" s="1"/>
  <c r="G22" i="24"/>
  <c r="I23" i="23"/>
  <c r="K23" i="23" s="1"/>
  <c r="G23" i="23"/>
  <c r="E24" i="21"/>
  <c r="E24" i="20"/>
  <c r="E24" i="18"/>
  <c r="E23" i="17"/>
  <c r="E23" i="28"/>
  <c r="M22" i="28"/>
  <c r="O22" i="28" s="1"/>
  <c r="E23" i="27"/>
  <c r="M22" i="27"/>
  <c r="O22" i="27" s="1"/>
  <c r="M22" i="26"/>
  <c r="O22" i="26" s="1"/>
  <c r="M22" i="25"/>
  <c r="O22" i="25" s="1"/>
  <c r="M22" i="24"/>
  <c r="O22" i="24" s="1"/>
  <c r="E24" i="23"/>
  <c r="M23" i="23"/>
  <c r="O23" i="23" s="1"/>
  <c r="I23" i="28" l="1"/>
  <c r="K23" i="28" s="1"/>
  <c r="G23" i="28"/>
  <c r="I23" i="27"/>
  <c r="K23" i="27" s="1"/>
  <c r="G23" i="27"/>
  <c r="E24" i="25"/>
  <c r="I23" i="25"/>
  <c r="K23" i="25" s="1"/>
  <c r="G23" i="25"/>
  <c r="E24" i="26"/>
  <c r="I23" i="26"/>
  <c r="K23" i="26" s="1"/>
  <c r="G23" i="26"/>
  <c r="E24" i="24"/>
  <c r="I23" i="24"/>
  <c r="K23" i="24" s="1"/>
  <c r="G23" i="24"/>
  <c r="I24" i="23"/>
  <c r="K24" i="23" s="1"/>
  <c r="G24" i="23"/>
  <c r="E25" i="21"/>
  <c r="E25" i="20"/>
  <c r="E25" i="18"/>
  <c r="E24" i="17"/>
  <c r="E24" i="28"/>
  <c r="M23" i="28"/>
  <c r="O23" i="28" s="1"/>
  <c r="E24" i="27"/>
  <c r="M23" i="27"/>
  <c r="O23" i="27" s="1"/>
  <c r="M23" i="26"/>
  <c r="O23" i="26" s="1"/>
  <c r="M23" i="25"/>
  <c r="O23" i="25" s="1"/>
  <c r="M23" i="24"/>
  <c r="O23" i="24" s="1"/>
  <c r="E25" i="23"/>
  <c r="M24" i="23"/>
  <c r="O24" i="23" s="1"/>
  <c r="I24" i="28" l="1"/>
  <c r="K24" i="28" s="1"/>
  <c r="G24" i="28"/>
  <c r="I24" i="27"/>
  <c r="K24" i="27" s="1"/>
  <c r="G24" i="27"/>
  <c r="E25" i="25"/>
  <c r="I24" i="25"/>
  <c r="K24" i="25" s="1"/>
  <c r="G24" i="25"/>
  <c r="E25" i="26"/>
  <c r="I24" i="26"/>
  <c r="K24" i="26" s="1"/>
  <c r="G24" i="26"/>
  <c r="E25" i="24"/>
  <c r="I24" i="24"/>
  <c r="K24" i="24" s="1"/>
  <c r="G24" i="24"/>
  <c r="I25" i="23"/>
  <c r="K25" i="23" s="1"/>
  <c r="G25" i="23"/>
  <c r="E26" i="21"/>
  <c r="E26" i="20"/>
  <c r="E26" i="18"/>
  <c r="E25" i="17"/>
  <c r="E25" i="28"/>
  <c r="M24" i="28"/>
  <c r="O24" i="28" s="1"/>
  <c r="E25" i="27"/>
  <c r="M24" i="27"/>
  <c r="O24" i="27" s="1"/>
  <c r="M24" i="26"/>
  <c r="O24" i="26" s="1"/>
  <c r="M24" i="25"/>
  <c r="O24" i="25" s="1"/>
  <c r="M24" i="24"/>
  <c r="O24" i="24" s="1"/>
  <c r="M25" i="23"/>
  <c r="O25" i="23" s="1"/>
  <c r="E26" i="23"/>
  <c r="I25" i="28" l="1"/>
  <c r="K25" i="28" s="1"/>
  <c r="G25" i="28"/>
  <c r="I25" i="27"/>
  <c r="K25" i="27" s="1"/>
  <c r="G25" i="27"/>
  <c r="E26" i="25"/>
  <c r="I25" i="25"/>
  <c r="K25" i="25" s="1"/>
  <c r="G25" i="25"/>
  <c r="E26" i="26"/>
  <c r="I25" i="26"/>
  <c r="K25" i="26" s="1"/>
  <c r="G25" i="26"/>
  <c r="E26" i="24"/>
  <c r="I25" i="24"/>
  <c r="K25" i="24" s="1"/>
  <c r="G25" i="24"/>
  <c r="I26" i="23"/>
  <c r="K26" i="23" s="1"/>
  <c r="G26" i="23"/>
  <c r="E27" i="21"/>
  <c r="E27" i="20"/>
  <c r="E27" i="18"/>
  <c r="E26" i="17"/>
  <c r="E26" i="28"/>
  <c r="M25" i="28"/>
  <c r="O25" i="28" s="1"/>
  <c r="E26" i="27"/>
  <c r="M25" i="27"/>
  <c r="O25" i="27" s="1"/>
  <c r="M25" i="26"/>
  <c r="O25" i="26" s="1"/>
  <c r="M25" i="25"/>
  <c r="O25" i="25" s="1"/>
  <c r="M25" i="24"/>
  <c r="O25" i="24" s="1"/>
  <c r="M26" i="23"/>
  <c r="O26" i="23" s="1"/>
  <c r="E27" i="23"/>
  <c r="I26" i="28" l="1"/>
  <c r="K26" i="28" s="1"/>
  <c r="G26" i="28"/>
  <c r="I26" i="27"/>
  <c r="K26" i="27" s="1"/>
  <c r="G26" i="27"/>
  <c r="E27" i="25"/>
  <c r="I26" i="25"/>
  <c r="K26" i="25" s="1"/>
  <c r="G26" i="25"/>
  <c r="E27" i="26"/>
  <c r="I26" i="26"/>
  <c r="K26" i="26" s="1"/>
  <c r="G26" i="26"/>
  <c r="E27" i="24"/>
  <c r="I26" i="24"/>
  <c r="K26" i="24" s="1"/>
  <c r="G26" i="24"/>
  <c r="I27" i="23"/>
  <c r="K27" i="23" s="1"/>
  <c r="G27" i="23"/>
  <c r="E28" i="21"/>
  <c r="E28" i="20"/>
  <c r="E28" i="18"/>
  <c r="E27" i="17"/>
  <c r="E27" i="28"/>
  <c r="M26" i="28"/>
  <c r="O26" i="28" s="1"/>
  <c r="E27" i="27"/>
  <c r="M26" i="27"/>
  <c r="O26" i="27" s="1"/>
  <c r="M26" i="26"/>
  <c r="O26" i="26" s="1"/>
  <c r="M26" i="25"/>
  <c r="O26" i="25" s="1"/>
  <c r="M26" i="24"/>
  <c r="O26" i="24" s="1"/>
  <c r="E28" i="23"/>
  <c r="M27" i="23"/>
  <c r="O27" i="23" s="1"/>
  <c r="I27" i="28" l="1"/>
  <c r="K27" i="28" s="1"/>
  <c r="G27" i="28"/>
  <c r="I27" i="27"/>
  <c r="K27" i="27" s="1"/>
  <c r="G27" i="27"/>
  <c r="E28" i="25"/>
  <c r="I27" i="25"/>
  <c r="K27" i="25" s="1"/>
  <c r="G27" i="25"/>
  <c r="E28" i="26"/>
  <c r="I27" i="26"/>
  <c r="K27" i="26" s="1"/>
  <c r="G27" i="26"/>
  <c r="E28" i="24"/>
  <c r="I27" i="24"/>
  <c r="K27" i="24" s="1"/>
  <c r="G27" i="24"/>
  <c r="I28" i="23"/>
  <c r="K28" i="23" s="1"/>
  <c r="G28" i="23"/>
  <c r="E29" i="21"/>
  <c r="E29" i="20"/>
  <c r="E29" i="18"/>
  <c r="E28" i="17"/>
  <c r="E28" i="28"/>
  <c r="M27" i="28"/>
  <c r="O27" i="28" s="1"/>
  <c r="E28" i="27"/>
  <c r="M27" i="27"/>
  <c r="O27" i="27" s="1"/>
  <c r="M27" i="26"/>
  <c r="O27" i="26" s="1"/>
  <c r="M27" i="25"/>
  <c r="O27" i="25" s="1"/>
  <c r="M27" i="24"/>
  <c r="O27" i="24" s="1"/>
  <c r="E29" i="23"/>
  <c r="M28" i="23"/>
  <c r="O28" i="23" s="1"/>
  <c r="I28" i="28" l="1"/>
  <c r="K28" i="28" s="1"/>
  <c r="G28" i="28"/>
  <c r="I28" i="27"/>
  <c r="K28" i="27" s="1"/>
  <c r="G28" i="27"/>
  <c r="E29" i="25"/>
  <c r="I28" i="25"/>
  <c r="K28" i="25" s="1"/>
  <c r="G28" i="25"/>
  <c r="E29" i="26"/>
  <c r="I28" i="26"/>
  <c r="K28" i="26" s="1"/>
  <c r="G28" i="26"/>
  <c r="E29" i="24"/>
  <c r="I28" i="24"/>
  <c r="K28" i="24" s="1"/>
  <c r="G28" i="24"/>
  <c r="I29" i="23"/>
  <c r="K29" i="23" s="1"/>
  <c r="G29" i="23"/>
  <c r="E30" i="21"/>
  <c r="E30" i="20"/>
  <c r="E30" i="18"/>
  <c r="E29" i="17"/>
  <c r="E29" i="28"/>
  <c r="M28" i="28"/>
  <c r="O28" i="28" s="1"/>
  <c r="E29" i="27"/>
  <c r="M28" i="27"/>
  <c r="O28" i="27" s="1"/>
  <c r="M28" i="26"/>
  <c r="O28" i="26" s="1"/>
  <c r="M28" i="25"/>
  <c r="O28" i="25" s="1"/>
  <c r="M28" i="24"/>
  <c r="O28" i="24" s="1"/>
  <c r="M29" i="23"/>
  <c r="O29" i="23" s="1"/>
  <c r="E30" i="23"/>
  <c r="I29" i="28" l="1"/>
  <c r="K29" i="28" s="1"/>
  <c r="G29" i="28"/>
  <c r="I29" i="27"/>
  <c r="K29" i="27" s="1"/>
  <c r="G29" i="27"/>
  <c r="E30" i="25"/>
  <c r="I29" i="25"/>
  <c r="K29" i="25" s="1"/>
  <c r="G29" i="25"/>
  <c r="E30" i="26"/>
  <c r="I29" i="26"/>
  <c r="K29" i="26" s="1"/>
  <c r="G29" i="26"/>
  <c r="E30" i="24"/>
  <c r="I29" i="24"/>
  <c r="K29" i="24" s="1"/>
  <c r="G29" i="24"/>
  <c r="I30" i="23"/>
  <c r="K30" i="23" s="1"/>
  <c r="G30" i="23"/>
  <c r="E31" i="21"/>
  <c r="E31" i="20"/>
  <c r="E31" i="18"/>
  <c r="E30" i="17"/>
  <c r="E30" i="28"/>
  <c r="M29" i="28"/>
  <c r="O29" i="28" s="1"/>
  <c r="E30" i="27"/>
  <c r="M29" i="27"/>
  <c r="O29" i="27" s="1"/>
  <c r="M29" i="26"/>
  <c r="O29" i="26" s="1"/>
  <c r="M29" i="25"/>
  <c r="O29" i="25" s="1"/>
  <c r="M29" i="24"/>
  <c r="O29" i="24" s="1"/>
  <c r="M30" i="23"/>
  <c r="O30" i="23" s="1"/>
  <c r="E31" i="23"/>
  <c r="I30" i="28" l="1"/>
  <c r="K30" i="28" s="1"/>
  <c r="G30" i="28"/>
  <c r="I30" i="27"/>
  <c r="K30" i="27" s="1"/>
  <c r="G30" i="27"/>
  <c r="E31" i="25"/>
  <c r="I30" i="25"/>
  <c r="K30" i="25" s="1"/>
  <c r="G30" i="25"/>
  <c r="E31" i="26"/>
  <c r="I30" i="26"/>
  <c r="K30" i="26" s="1"/>
  <c r="G30" i="26"/>
  <c r="E31" i="24"/>
  <c r="I30" i="24"/>
  <c r="K30" i="24" s="1"/>
  <c r="G30" i="24"/>
  <c r="I31" i="23"/>
  <c r="K31" i="23" s="1"/>
  <c r="G31" i="23"/>
  <c r="E32" i="21"/>
  <c r="E32" i="20"/>
  <c r="E32" i="18"/>
  <c r="E31" i="17"/>
  <c r="E31" i="28"/>
  <c r="M30" i="28"/>
  <c r="O30" i="28" s="1"/>
  <c r="E31" i="27"/>
  <c r="M30" i="27"/>
  <c r="O30" i="27" s="1"/>
  <c r="M30" i="26"/>
  <c r="O30" i="26" s="1"/>
  <c r="M30" i="25"/>
  <c r="O30" i="25" s="1"/>
  <c r="M30" i="24"/>
  <c r="O30" i="24" s="1"/>
  <c r="E32" i="23"/>
  <c r="M31" i="23"/>
  <c r="O31" i="23" s="1"/>
  <c r="I31" i="28" l="1"/>
  <c r="K31" i="28" s="1"/>
  <c r="G31" i="28"/>
  <c r="I31" i="27"/>
  <c r="K31" i="27" s="1"/>
  <c r="G31" i="27"/>
  <c r="E32" i="25"/>
  <c r="I31" i="25"/>
  <c r="K31" i="25" s="1"/>
  <c r="G31" i="25"/>
  <c r="E32" i="26"/>
  <c r="I31" i="26"/>
  <c r="K31" i="26" s="1"/>
  <c r="G31" i="26"/>
  <c r="E32" i="24"/>
  <c r="I31" i="24"/>
  <c r="K31" i="24" s="1"/>
  <c r="G31" i="24"/>
  <c r="I32" i="23"/>
  <c r="K32" i="23" s="1"/>
  <c r="G32" i="23"/>
  <c r="E33" i="21"/>
  <c r="E33" i="20"/>
  <c r="E33" i="18"/>
  <c r="E32" i="17"/>
  <c r="E32" i="28"/>
  <c r="M31" i="28"/>
  <c r="O31" i="28" s="1"/>
  <c r="E32" i="27"/>
  <c r="M31" i="27"/>
  <c r="O31" i="27" s="1"/>
  <c r="M31" i="26"/>
  <c r="O31" i="26" s="1"/>
  <c r="M31" i="25"/>
  <c r="O31" i="25" s="1"/>
  <c r="M31" i="24"/>
  <c r="O31" i="24" s="1"/>
  <c r="E33" i="23"/>
  <c r="M32" i="23"/>
  <c r="O32" i="23" s="1"/>
  <c r="I32" i="28" l="1"/>
  <c r="K32" i="28" s="1"/>
  <c r="G32" i="28"/>
  <c r="I32" i="27"/>
  <c r="K32" i="27" s="1"/>
  <c r="G32" i="27"/>
  <c r="E33" i="25"/>
  <c r="I32" i="25"/>
  <c r="K32" i="25" s="1"/>
  <c r="G32" i="25"/>
  <c r="E33" i="26"/>
  <c r="I32" i="26"/>
  <c r="K32" i="26" s="1"/>
  <c r="G32" i="26"/>
  <c r="E33" i="24"/>
  <c r="I32" i="24"/>
  <c r="K32" i="24" s="1"/>
  <c r="G32" i="24"/>
  <c r="I33" i="23"/>
  <c r="K33" i="23" s="1"/>
  <c r="G33" i="23"/>
  <c r="E34" i="21"/>
  <c r="E34" i="20"/>
  <c r="E34" i="18"/>
  <c r="E33" i="17"/>
  <c r="E33" i="28"/>
  <c r="M32" i="28"/>
  <c r="O32" i="28" s="1"/>
  <c r="E33" i="27"/>
  <c r="M32" i="27"/>
  <c r="O32" i="27" s="1"/>
  <c r="M32" i="26"/>
  <c r="O32" i="26" s="1"/>
  <c r="M32" i="25"/>
  <c r="O32" i="25" s="1"/>
  <c r="M32" i="24"/>
  <c r="O32" i="24" s="1"/>
  <c r="M33" i="23"/>
  <c r="O33" i="23" s="1"/>
  <c r="E34" i="23"/>
  <c r="I33" i="28" l="1"/>
  <c r="K33" i="28" s="1"/>
  <c r="G33" i="28"/>
  <c r="I33" i="27"/>
  <c r="K33" i="27" s="1"/>
  <c r="G33" i="27"/>
  <c r="E34" i="25"/>
  <c r="I33" i="25"/>
  <c r="K33" i="25" s="1"/>
  <c r="G33" i="25"/>
  <c r="E34" i="26"/>
  <c r="I33" i="26"/>
  <c r="K33" i="26" s="1"/>
  <c r="G33" i="26"/>
  <c r="E34" i="24"/>
  <c r="I33" i="24"/>
  <c r="K33" i="24" s="1"/>
  <c r="G33" i="24"/>
  <c r="I34" i="23"/>
  <c r="K34" i="23" s="1"/>
  <c r="G34" i="23"/>
  <c r="E35" i="21"/>
  <c r="E35" i="20"/>
  <c r="E35" i="18"/>
  <c r="E34" i="17"/>
  <c r="E34" i="28"/>
  <c r="M33" i="28"/>
  <c r="O33" i="28" s="1"/>
  <c r="E34" i="27"/>
  <c r="M33" i="27"/>
  <c r="O33" i="27" s="1"/>
  <c r="M33" i="26"/>
  <c r="O33" i="26" s="1"/>
  <c r="M33" i="25"/>
  <c r="O33" i="25" s="1"/>
  <c r="M33" i="24"/>
  <c r="O33" i="24" s="1"/>
  <c r="M34" i="23"/>
  <c r="O34" i="23" s="1"/>
  <c r="E35" i="23"/>
  <c r="I34" i="28" l="1"/>
  <c r="K34" i="28" s="1"/>
  <c r="G34" i="28"/>
  <c r="I34" i="27"/>
  <c r="K34" i="27" s="1"/>
  <c r="G34" i="27"/>
  <c r="E35" i="25"/>
  <c r="I34" i="25"/>
  <c r="K34" i="25" s="1"/>
  <c r="G34" i="25"/>
  <c r="E35" i="26"/>
  <c r="I34" i="26"/>
  <c r="K34" i="26" s="1"/>
  <c r="G34" i="26"/>
  <c r="E35" i="24"/>
  <c r="I34" i="24"/>
  <c r="K34" i="24" s="1"/>
  <c r="G34" i="24"/>
  <c r="I35" i="23"/>
  <c r="K35" i="23" s="1"/>
  <c r="G35" i="23"/>
  <c r="E36" i="21"/>
  <c r="E36" i="20"/>
  <c r="E36" i="18"/>
  <c r="E35" i="17"/>
  <c r="E35" i="28"/>
  <c r="M34" i="28"/>
  <c r="O34" i="28" s="1"/>
  <c r="E35" i="27"/>
  <c r="M34" i="27"/>
  <c r="O34" i="27" s="1"/>
  <c r="M34" i="26"/>
  <c r="O34" i="26" s="1"/>
  <c r="M34" i="25"/>
  <c r="O34" i="25" s="1"/>
  <c r="M34" i="24"/>
  <c r="O34" i="24" s="1"/>
  <c r="E36" i="23"/>
  <c r="M35" i="23"/>
  <c r="O35" i="23" s="1"/>
  <c r="I35" i="28" l="1"/>
  <c r="K35" i="28" s="1"/>
  <c r="G35" i="28"/>
  <c r="I35" i="27"/>
  <c r="K35" i="27" s="1"/>
  <c r="G35" i="27"/>
  <c r="E36" i="25"/>
  <c r="I35" i="25"/>
  <c r="K35" i="25" s="1"/>
  <c r="G35" i="25"/>
  <c r="E36" i="26"/>
  <c r="I35" i="26"/>
  <c r="K35" i="26" s="1"/>
  <c r="G35" i="26"/>
  <c r="E36" i="24"/>
  <c r="I35" i="24"/>
  <c r="K35" i="24" s="1"/>
  <c r="G35" i="24"/>
  <c r="I36" i="23"/>
  <c r="K36" i="23" s="1"/>
  <c r="G36" i="23"/>
  <c r="E37" i="21"/>
  <c r="E37" i="20"/>
  <c r="E37" i="18"/>
  <c r="E36" i="17"/>
  <c r="E36" i="28"/>
  <c r="M35" i="28"/>
  <c r="O35" i="28" s="1"/>
  <c r="E36" i="27"/>
  <c r="M35" i="27"/>
  <c r="O35" i="27" s="1"/>
  <c r="M35" i="26"/>
  <c r="O35" i="26" s="1"/>
  <c r="M35" i="25"/>
  <c r="O35" i="25" s="1"/>
  <c r="M35" i="24"/>
  <c r="O35" i="24" s="1"/>
  <c r="E37" i="23"/>
  <c r="M36" i="23"/>
  <c r="O36" i="23" s="1"/>
  <c r="I36" i="28" l="1"/>
  <c r="K36" i="28" s="1"/>
  <c r="G36" i="28"/>
  <c r="I36" i="27"/>
  <c r="K36" i="27" s="1"/>
  <c r="G36" i="27"/>
  <c r="E37" i="25"/>
  <c r="I36" i="25"/>
  <c r="K36" i="25" s="1"/>
  <c r="G36" i="25"/>
  <c r="E37" i="26"/>
  <c r="I36" i="26"/>
  <c r="K36" i="26" s="1"/>
  <c r="G36" i="26"/>
  <c r="E37" i="24"/>
  <c r="I36" i="24"/>
  <c r="K36" i="24" s="1"/>
  <c r="G36" i="24"/>
  <c r="I37" i="23"/>
  <c r="K37" i="23" s="1"/>
  <c r="G37" i="23"/>
  <c r="E38" i="21"/>
  <c r="E38" i="20"/>
  <c r="E38" i="18"/>
  <c r="E37" i="17"/>
  <c r="E37" i="28"/>
  <c r="M36" i="28"/>
  <c r="O36" i="28" s="1"/>
  <c r="E37" i="27"/>
  <c r="M36" i="27"/>
  <c r="O36" i="27" s="1"/>
  <c r="M36" i="26"/>
  <c r="O36" i="26" s="1"/>
  <c r="M36" i="25"/>
  <c r="O36" i="25" s="1"/>
  <c r="M36" i="24"/>
  <c r="O36" i="24" s="1"/>
  <c r="M37" i="23"/>
  <c r="O37" i="23" s="1"/>
  <c r="E38" i="23"/>
  <c r="I37" i="28" l="1"/>
  <c r="K37" i="28" s="1"/>
  <c r="G37" i="28"/>
  <c r="I37" i="27"/>
  <c r="K37" i="27" s="1"/>
  <c r="G37" i="27"/>
  <c r="E38" i="25"/>
  <c r="I37" i="25"/>
  <c r="K37" i="25" s="1"/>
  <c r="G37" i="25"/>
  <c r="E38" i="26"/>
  <c r="I37" i="26"/>
  <c r="K37" i="26" s="1"/>
  <c r="G37" i="26"/>
  <c r="E38" i="24"/>
  <c r="I37" i="24"/>
  <c r="K37" i="24" s="1"/>
  <c r="G37" i="24"/>
  <c r="I38" i="23"/>
  <c r="K38" i="23" s="1"/>
  <c r="G38" i="23"/>
  <c r="E39" i="21"/>
  <c r="E39" i="20"/>
  <c r="E39" i="18"/>
  <c r="E38" i="17"/>
  <c r="E38" i="28"/>
  <c r="M37" i="28"/>
  <c r="O37" i="28" s="1"/>
  <c r="E38" i="27"/>
  <c r="M37" i="27"/>
  <c r="O37" i="27" s="1"/>
  <c r="M37" i="26"/>
  <c r="O37" i="26" s="1"/>
  <c r="M37" i="25"/>
  <c r="O37" i="25" s="1"/>
  <c r="M37" i="24"/>
  <c r="O37" i="24" s="1"/>
  <c r="M38" i="23"/>
  <c r="O38" i="23" s="1"/>
  <c r="E39" i="23"/>
  <c r="I38" i="28" l="1"/>
  <c r="K38" i="28" s="1"/>
  <c r="G38" i="28"/>
  <c r="I38" i="27"/>
  <c r="K38" i="27" s="1"/>
  <c r="G38" i="27"/>
  <c r="E39" i="25"/>
  <c r="I38" i="25"/>
  <c r="K38" i="25" s="1"/>
  <c r="G38" i="25"/>
  <c r="E39" i="26"/>
  <c r="I38" i="26"/>
  <c r="K38" i="26" s="1"/>
  <c r="G38" i="26"/>
  <c r="E39" i="24"/>
  <c r="I38" i="24"/>
  <c r="K38" i="24" s="1"/>
  <c r="G38" i="24"/>
  <c r="I39" i="23"/>
  <c r="K39" i="23" s="1"/>
  <c r="G39" i="23"/>
  <c r="E40" i="21"/>
  <c r="E40" i="20"/>
  <c r="E40" i="18"/>
  <c r="E39" i="17"/>
  <c r="E39" i="28"/>
  <c r="M38" i="28"/>
  <c r="O38" i="28" s="1"/>
  <c r="E39" i="27"/>
  <c r="M38" i="27"/>
  <c r="O38" i="27" s="1"/>
  <c r="M38" i="26"/>
  <c r="O38" i="26" s="1"/>
  <c r="M38" i="25"/>
  <c r="O38" i="25" s="1"/>
  <c r="M38" i="24"/>
  <c r="O38" i="24" s="1"/>
  <c r="E40" i="23"/>
  <c r="M39" i="23"/>
  <c r="O39" i="23" s="1"/>
  <c r="I39" i="28" l="1"/>
  <c r="K39" i="28" s="1"/>
  <c r="G39" i="28"/>
  <c r="I39" i="27"/>
  <c r="K39" i="27" s="1"/>
  <c r="G39" i="27"/>
  <c r="E40" i="25"/>
  <c r="I39" i="25"/>
  <c r="K39" i="25" s="1"/>
  <c r="G39" i="25"/>
  <c r="E40" i="26"/>
  <c r="I39" i="26"/>
  <c r="K39" i="26" s="1"/>
  <c r="G39" i="26"/>
  <c r="E40" i="24"/>
  <c r="I39" i="24"/>
  <c r="K39" i="24" s="1"/>
  <c r="G39" i="24"/>
  <c r="I40" i="23"/>
  <c r="K40" i="23" s="1"/>
  <c r="G40" i="23"/>
  <c r="E41" i="21"/>
  <c r="E41" i="20"/>
  <c r="E41" i="18"/>
  <c r="E40" i="17"/>
  <c r="E40" i="28"/>
  <c r="M39" i="28"/>
  <c r="O39" i="28" s="1"/>
  <c r="E40" i="27"/>
  <c r="M39" i="27"/>
  <c r="O39" i="27" s="1"/>
  <c r="M39" i="26"/>
  <c r="O39" i="26" s="1"/>
  <c r="M39" i="25"/>
  <c r="O39" i="25" s="1"/>
  <c r="M39" i="24"/>
  <c r="O39" i="24" s="1"/>
  <c r="E41" i="23"/>
  <c r="M40" i="23"/>
  <c r="O40" i="23" s="1"/>
  <c r="I40" i="28" l="1"/>
  <c r="K40" i="28" s="1"/>
  <c r="G40" i="28"/>
  <c r="I40" i="27"/>
  <c r="K40" i="27" s="1"/>
  <c r="G40" i="27"/>
  <c r="E41" i="25"/>
  <c r="I40" i="25"/>
  <c r="K40" i="25" s="1"/>
  <c r="G40" i="25"/>
  <c r="E41" i="26"/>
  <c r="I40" i="26"/>
  <c r="K40" i="26" s="1"/>
  <c r="G40" i="26"/>
  <c r="E41" i="24"/>
  <c r="I40" i="24"/>
  <c r="K40" i="24" s="1"/>
  <c r="G40" i="24"/>
  <c r="I41" i="23"/>
  <c r="K41" i="23" s="1"/>
  <c r="G41" i="23"/>
  <c r="E42" i="21"/>
  <c r="E42" i="20"/>
  <c r="E42" i="18"/>
  <c r="E41" i="17"/>
  <c r="E41" i="28"/>
  <c r="M40" i="28"/>
  <c r="O40" i="28" s="1"/>
  <c r="E41" i="27"/>
  <c r="M40" i="27"/>
  <c r="O40" i="27" s="1"/>
  <c r="M40" i="26"/>
  <c r="O40" i="26" s="1"/>
  <c r="M40" i="25"/>
  <c r="O40" i="25" s="1"/>
  <c r="M40" i="24"/>
  <c r="O40" i="24" s="1"/>
  <c r="M41" i="23"/>
  <c r="O41" i="23" s="1"/>
  <c r="E42" i="23"/>
  <c r="I41" i="28" l="1"/>
  <c r="K41" i="28" s="1"/>
  <c r="G41" i="28"/>
  <c r="I41" i="27"/>
  <c r="K41" i="27" s="1"/>
  <c r="G41" i="27"/>
  <c r="E42" i="25"/>
  <c r="I41" i="25"/>
  <c r="K41" i="25" s="1"/>
  <c r="G41" i="25"/>
  <c r="E42" i="26"/>
  <c r="I41" i="26"/>
  <c r="K41" i="26" s="1"/>
  <c r="G41" i="26"/>
  <c r="E42" i="24"/>
  <c r="I41" i="24"/>
  <c r="K41" i="24" s="1"/>
  <c r="G41" i="24"/>
  <c r="I42" i="23"/>
  <c r="K42" i="23" s="1"/>
  <c r="G42" i="23"/>
  <c r="E43" i="21"/>
  <c r="E43" i="20"/>
  <c r="E43" i="18"/>
  <c r="E42" i="17"/>
  <c r="E42" i="28"/>
  <c r="M41" i="28"/>
  <c r="O41" i="28" s="1"/>
  <c r="E42" i="27"/>
  <c r="M41" i="27"/>
  <c r="O41" i="27" s="1"/>
  <c r="M41" i="26"/>
  <c r="O41" i="26" s="1"/>
  <c r="M41" i="25"/>
  <c r="O41" i="25" s="1"/>
  <c r="M41" i="24"/>
  <c r="O41" i="24" s="1"/>
  <c r="M42" i="23"/>
  <c r="O42" i="23" s="1"/>
  <c r="E43" i="23"/>
  <c r="I42" i="28" l="1"/>
  <c r="K42" i="28" s="1"/>
  <c r="G42" i="28"/>
  <c r="I42" i="27"/>
  <c r="K42" i="27" s="1"/>
  <c r="G42" i="27"/>
  <c r="E43" i="25"/>
  <c r="I42" i="25"/>
  <c r="K42" i="25" s="1"/>
  <c r="G42" i="25"/>
  <c r="E43" i="26"/>
  <c r="I42" i="26"/>
  <c r="K42" i="26" s="1"/>
  <c r="G42" i="26"/>
  <c r="E43" i="24"/>
  <c r="I42" i="24"/>
  <c r="K42" i="24" s="1"/>
  <c r="G42" i="24"/>
  <c r="I43" i="23"/>
  <c r="K43" i="23" s="1"/>
  <c r="G43" i="23"/>
  <c r="E44" i="21"/>
  <c r="E44" i="20"/>
  <c r="E44" i="18"/>
  <c r="E43" i="17"/>
  <c r="E43" i="28"/>
  <c r="M42" i="28"/>
  <c r="O42" i="28" s="1"/>
  <c r="E43" i="27"/>
  <c r="M42" i="27"/>
  <c r="O42" i="27" s="1"/>
  <c r="M42" i="26"/>
  <c r="O42" i="26" s="1"/>
  <c r="M42" i="25"/>
  <c r="O42" i="25" s="1"/>
  <c r="M42" i="24"/>
  <c r="O42" i="24" s="1"/>
  <c r="E44" i="23"/>
  <c r="M43" i="23"/>
  <c r="O43" i="23" s="1"/>
  <c r="I43" i="28" l="1"/>
  <c r="K43" i="28" s="1"/>
  <c r="G43" i="28"/>
  <c r="I43" i="27"/>
  <c r="K43" i="27" s="1"/>
  <c r="G43" i="27"/>
  <c r="E44" i="25"/>
  <c r="I43" i="25"/>
  <c r="K43" i="25" s="1"/>
  <c r="G43" i="25"/>
  <c r="E44" i="26"/>
  <c r="I43" i="26"/>
  <c r="K43" i="26" s="1"/>
  <c r="G43" i="26"/>
  <c r="E44" i="24"/>
  <c r="I43" i="24"/>
  <c r="K43" i="24" s="1"/>
  <c r="G43" i="24"/>
  <c r="I44" i="23"/>
  <c r="K44" i="23" s="1"/>
  <c r="G44" i="23"/>
  <c r="E45" i="21"/>
  <c r="E45" i="20"/>
  <c r="E45" i="18"/>
  <c r="E44" i="17"/>
  <c r="E44" i="28"/>
  <c r="M43" i="28"/>
  <c r="O43" i="28" s="1"/>
  <c r="E44" i="27"/>
  <c r="M43" i="27"/>
  <c r="O43" i="27" s="1"/>
  <c r="M43" i="26"/>
  <c r="O43" i="26" s="1"/>
  <c r="M43" i="25"/>
  <c r="O43" i="25" s="1"/>
  <c r="M43" i="24"/>
  <c r="O43" i="24" s="1"/>
  <c r="E45" i="23"/>
  <c r="M44" i="23"/>
  <c r="O44" i="23" s="1"/>
  <c r="I44" i="28" l="1"/>
  <c r="K44" i="28" s="1"/>
  <c r="G44" i="28"/>
  <c r="I44" i="27"/>
  <c r="K44" i="27" s="1"/>
  <c r="G44" i="27"/>
  <c r="E45" i="25"/>
  <c r="I44" i="25"/>
  <c r="K44" i="25" s="1"/>
  <c r="G44" i="25"/>
  <c r="E45" i="26"/>
  <c r="I44" i="26"/>
  <c r="K44" i="26" s="1"/>
  <c r="G44" i="26"/>
  <c r="E45" i="24"/>
  <c r="I44" i="24"/>
  <c r="K44" i="24" s="1"/>
  <c r="G44" i="24"/>
  <c r="I45" i="23"/>
  <c r="K45" i="23" s="1"/>
  <c r="G45" i="23"/>
  <c r="E46" i="21"/>
  <c r="E46" i="20"/>
  <c r="E46" i="18"/>
  <c r="E45" i="17"/>
  <c r="E45" i="28"/>
  <c r="M44" i="28"/>
  <c r="O44" i="28" s="1"/>
  <c r="E45" i="27"/>
  <c r="M44" i="27"/>
  <c r="O44" i="27" s="1"/>
  <c r="M44" i="26"/>
  <c r="O44" i="26" s="1"/>
  <c r="M44" i="25"/>
  <c r="O44" i="25" s="1"/>
  <c r="M44" i="24"/>
  <c r="O44" i="24" s="1"/>
  <c r="M45" i="23"/>
  <c r="O45" i="23" s="1"/>
  <c r="E46" i="23"/>
  <c r="I45" i="28" l="1"/>
  <c r="K45" i="28" s="1"/>
  <c r="G45" i="28"/>
  <c r="I45" i="27"/>
  <c r="K45" i="27" s="1"/>
  <c r="G45" i="27"/>
  <c r="E46" i="25"/>
  <c r="I45" i="25"/>
  <c r="K45" i="25" s="1"/>
  <c r="G45" i="25"/>
  <c r="E46" i="26"/>
  <c r="I45" i="26"/>
  <c r="K45" i="26" s="1"/>
  <c r="G45" i="26"/>
  <c r="E46" i="24"/>
  <c r="I45" i="24"/>
  <c r="K45" i="24" s="1"/>
  <c r="G45" i="24"/>
  <c r="I46" i="23"/>
  <c r="K46" i="23" s="1"/>
  <c r="G46" i="23"/>
  <c r="E47" i="21"/>
  <c r="E47" i="20"/>
  <c r="E47" i="18"/>
  <c r="E46" i="17"/>
  <c r="E46" i="28"/>
  <c r="M45" i="28"/>
  <c r="O45" i="28" s="1"/>
  <c r="E46" i="27"/>
  <c r="M45" i="27"/>
  <c r="O45" i="27" s="1"/>
  <c r="M45" i="26"/>
  <c r="O45" i="26" s="1"/>
  <c r="M45" i="25"/>
  <c r="O45" i="25" s="1"/>
  <c r="M45" i="24"/>
  <c r="O45" i="24" s="1"/>
  <c r="M46" i="23"/>
  <c r="O46" i="23" s="1"/>
  <c r="E47" i="23"/>
  <c r="I46" i="28" l="1"/>
  <c r="K46" i="28" s="1"/>
  <c r="G46" i="28"/>
  <c r="I46" i="27"/>
  <c r="K46" i="27" s="1"/>
  <c r="G46" i="27"/>
  <c r="E47" i="25"/>
  <c r="I46" i="25"/>
  <c r="K46" i="25" s="1"/>
  <c r="G46" i="25"/>
  <c r="E47" i="26"/>
  <c r="I46" i="26"/>
  <c r="K46" i="26" s="1"/>
  <c r="G46" i="26"/>
  <c r="E47" i="24"/>
  <c r="I46" i="24"/>
  <c r="K46" i="24" s="1"/>
  <c r="G46" i="24"/>
  <c r="I47" i="23"/>
  <c r="K47" i="23" s="1"/>
  <c r="G47" i="23"/>
  <c r="E48" i="21"/>
  <c r="E48" i="20"/>
  <c r="E48" i="18"/>
  <c r="E47" i="17"/>
  <c r="E47" i="28"/>
  <c r="M46" i="28"/>
  <c r="O46" i="28" s="1"/>
  <c r="E47" i="27"/>
  <c r="M46" i="27"/>
  <c r="O46" i="27" s="1"/>
  <c r="M46" i="26"/>
  <c r="O46" i="26" s="1"/>
  <c r="M46" i="25"/>
  <c r="O46" i="25" s="1"/>
  <c r="M46" i="24"/>
  <c r="O46" i="24" s="1"/>
  <c r="E48" i="23"/>
  <c r="M47" i="23"/>
  <c r="O47" i="23" s="1"/>
  <c r="I47" i="28" l="1"/>
  <c r="K47" i="28" s="1"/>
  <c r="G47" i="28"/>
  <c r="I47" i="27"/>
  <c r="K47" i="27" s="1"/>
  <c r="G47" i="27"/>
  <c r="E48" i="25"/>
  <c r="I47" i="25"/>
  <c r="K47" i="25" s="1"/>
  <c r="G47" i="25"/>
  <c r="E48" i="26"/>
  <c r="I47" i="26"/>
  <c r="K47" i="26" s="1"/>
  <c r="G47" i="26"/>
  <c r="E48" i="24"/>
  <c r="I47" i="24"/>
  <c r="K47" i="24" s="1"/>
  <c r="G47" i="24"/>
  <c r="I48" i="23"/>
  <c r="K48" i="23" s="1"/>
  <c r="G48" i="23"/>
  <c r="E49" i="21"/>
  <c r="E49" i="20"/>
  <c r="E49" i="18"/>
  <c r="E48" i="17"/>
  <c r="E48" i="28"/>
  <c r="M47" i="28"/>
  <c r="O47" i="28" s="1"/>
  <c r="E48" i="27"/>
  <c r="M47" i="27"/>
  <c r="O47" i="27" s="1"/>
  <c r="M47" i="26"/>
  <c r="O47" i="26" s="1"/>
  <c r="M47" i="25"/>
  <c r="O47" i="25" s="1"/>
  <c r="M47" i="24"/>
  <c r="O47" i="24" s="1"/>
  <c r="E49" i="23"/>
  <c r="M48" i="23"/>
  <c r="O48" i="23" s="1"/>
  <c r="I48" i="28" l="1"/>
  <c r="K48" i="28" s="1"/>
  <c r="G48" i="28"/>
  <c r="I48" i="27"/>
  <c r="K48" i="27" s="1"/>
  <c r="G48" i="27"/>
  <c r="E49" i="25"/>
  <c r="I48" i="25"/>
  <c r="K48" i="25" s="1"/>
  <c r="G48" i="25"/>
  <c r="E49" i="26"/>
  <c r="I48" i="26"/>
  <c r="K48" i="26" s="1"/>
  <c r="G48" i="26"/>
  <c r="E49" i="24"/>
  <c r="I48" i="24"/>
  <c r="K48" i="24" s="1"/>
  <c r="G48" i="24"/>
  <c r="I49" i="23"/>
  <c r="K49" i="23" s="1"/>
  <c r="G49" i="23"/>
  <c r="E50" i="21"/>
  <c r="E50" i="20"/>
  <c r="E50" i="18"/>
  <c r="E49" i="17"/>
  <c r="E49" i="28"/>
  <c r="M48" i="28"/>
  <c r="O48" i="28" s="1"/>
  <c r="E49" i="27"/>
  <c r="M48" i="27"/>
  <c r="O48" i="27" s="1"/>
  <c r="M48" i="26"/>
  <c r="O48" i="26" s="1"/>
  <c r="M48" i="25"/>
  <c r="O48" i="25" s="1"/>
  <c r="M48" i="24"/>
  <c r="O48" i="24" s="1"/>
  <c r="M49" i="23"/>
  <c r="O49" i="23" s="1"/>
  <c r="E50" i="23"/>
  <c r="I49" i="28" l="1"/>
  <c r="K49" i="28" s="1"/>
  <c r="G49" i="28"/>
  <c r="I49" i="27"/>
  <c r="K49" i="27" s="1"/>
  <c r="G49" i="27"/>
  <c r="E50" i="25"/>
  <c r="I49" i="25"/>
  <c r="K49" i="25" s="1"/>
  <c r="G49" i="25"/>
  <c r="E50" i="26"/>
  <c r="I49" i="26"/>
  <c r="K49" i="26" s="1"/>
  <c r="G49" i="26"/>
  <c r="E50" i="24"/>
  <c r="I49" i="24"/>
  <c r="K49" i="24" s="1"/>
  <c r="G49" i="24"/>
  <c r="I50" i="23"/>
  <c r="K50" i="23" s="1"/>
  <c r="G50" i="23"/>
  <c r="E51" i="21"/>
  <c r="E51" i="20"/>
  <c r="E51" i="18"/>
  <c r="E50" i="17"/>
  <c r="E50" i="28"/>
  <c r="M49" i="28"/>
  <c r="O49" i="28" s="1"/>
  <c r="E50" i="27"/>
  <c r="M49" i="27"/>
  <c r="O49" i="27" s="1"/>
  <c r="M49" i="26"/>
  <c r="O49" i="26" s="1"/>
  <c r="M49" i="25"/>
  <c r="O49" i="25" s="1"/>
  <c r="M49" i="24"/>
  <c r="O49" i="24" s="1"/>
  <c r="M50" i="23"/>
  <c r="O50" i="23" s="1"/>
  <c r="E51" i="23"/>
  <c r="I50" i="28" l="1"/>
  <c r="K50" i="28" s="1"/>
  <c r="G50" i="28"/>
  <c r="I50" i="27"/>
  <c r="K50" i="27" s="1"/>
  <c r="G50" i="27"/>
  <c r="E51" i="25"/>
  <c r="I50" i="25"/>
  <c r="K50" i="25" s="1"/>
  <c r="G50" i="25"/>
  <c r="E51" i="26"/>
  <c r="I50" i="26"/>
  <c r="K50" i="26" s="1"/>
  <c r="G50" i="26"/>
  <c r="E51" i="24"/>
  <c r="I50" i="24"/>
  <c r="K50" i="24" s="1"/>
  <c r="G50" i="24"/>
  <c r="I51" i="23"/>
  <c r="K51" i="23" s="1"/>
  <c r="G51" i="23"/>
  <c r="E52" i="21"/>
  <c r="E52" i="20"/>
  <c r="E52" i="18"/>
  <c r="E51" i="17"/>
  <c r="E51" i="28"/>
  <c r="M50" i="28"/>
  <c r="O50" i="28" s="1"/>
  <c r="E51" i="27"/>
  <c r="M50" i="27"/>
  <c r="O50" i="27" s="1"/>
  <c r="M50" i="26"/>
  <c r="O50" i="26" s="1"/>
  <c r="M50" i="25"/>
  <c r="O50" i="25" s="1"/>
  <c r="M50" i="24"/>
  <c r="O50" i="24" s="1"/>
  <c r="E52" i="23"/>
  <c r="M51" i="23"/>
  <c r="O51" i="23" s="1"/>
  <c r="I51" i="28" l="1"/>
  <c r="K51" i="28" s="1"/>
  <c r="G51" i="28"/>
  <c r="I51" i="27"/>
  <c r="K51" i="27" s="1"/>
  <c r="G51" i="27"/>
  <c r="E52" i="25"/>
  <c r="I51" i="25"/>
  <c r="K51" i="25" s="1"/>
  <c r="G51" i="25"/>
  <c r="E52" i="26"/>
  <c r="I51" i="26"/>
  <c r="K51" i="26" s="1"/>
  <c r="G51" i="26"/>
  <c r="E52" i="24"/>
  <c r="I51" i="24"/>
  <c r="K51" i="24" s="1"/>
  <c r="G51" i="24"/>
  <c r="I52" i="23"/>
  <c r="K52" i="23" s="1"/>
  <c r="G52" i="23"/>
  <c r="E53" i="21"/>
  <c r="E53" i="20"/>
  <c r="E53" i="18"/>
  <c r="E52" i="17"/>
  <c r="E52" i="28"/>
  <c r="M51" i="28"/>
  <c r="O51" i="28" s="1"/>
  <c r="E52" i="27"/>
  <c r="M51" i="27"/>
  <c r="O51" i="27" s="1"/>
  <c r="M51" i="26"/>
  <c r="O51" i="26" s="1"/>
  <c r="M51" i="25"/>
  <c r="O51" i="25" s="1"/>
  <c r="M51" i="24"/>
  <c r="O51" i="24" s="1"/>
  <c r="E53" i="23"/>
  <c r="M52" i="23"/>
  <c r="O52" i="23" s="1"/>
  <c r="I52" i="28" l="1"/>
  <c r="K52" i="28" s="1"/>
  <c r="G52" i="28"/>
  <c r="I52" i="27"/>
  <c r="K52" i="27" s="1"/>
  <c r="G52" i="27"/>
  <c r="E53" i="25"/>
  <c r="I52" i="25"/>
  <c r="K52" i="25" s="1"/>
  <c r="G52" i="25"/>
  <c r="E53" i="26"/>
  <c r="I52" i="26"/>
  <c r="K52" i="26" s="1"/>
  <c r="G52" i="26"/>
  <c r="E53" i="24"/>
  <c r="I52" i="24"/>
  <c r="K52" i="24" s="1"/>
  <c r="G52" i="24"/>
  <c r="I53" i="23"/>
  <c r="K53" i="23" s="1"/>
  <c r="G53" i="23"/>
  <c r="E54" i="21"/>
  <c r="E54" i="20"/>
  <c r="I54" i="20" s="1"/>
  <c r="E54" i="18"/>
  <c r="E53" i="17"/>
  <c r="E53" i="28"/>
  <c r="M52" i="28"/>
  <c r="O52" i="28" s="1"/>
  <c r="E53" i="27"/>
  <c r="M52" i="27"/>
  <c r="O52" i="27" s="1"/>
  <c r="M52" i="26"/>
  <c r="O52" i="26" s="1"/>
  <c r="M52" i="25"/>
  <c r="O52" i="25" s="1"/>
  <c r="M52" i="24"/>
  <c r="O52" i="24" s="1"/>
  <c r="M53" i="23"/>
  <c r="O53" i="23" s="1"/>
  <c r="E54" i="23"/>
  <c r="I53" i="28" l="1"/>
  <c r="K53" i="28" s="1"/>
  <c r="G53" i="28"/>
  <c r="I53" i="27"/>
  <c r="K53" i="27" s="1"/>
  <c r="G53" i="27"/>
  <c r="E54" i="25"/>
  <c r="I54" i="25" s="1"/>
  <c r="K54" i="25" s="1"/>
  <c r="I53" i="25"/>
  <c r="K53" i="25" s="1"/>
  <c r="G53" i="25"/>
  <c r="E54" i="26"/>
  <c r="I54" i="26" s="1"/>
  <c r="K54" i="26" s="1"/>
  <c r="I53" i="26"/>
  <c r="K53" i="26" s="1"/>
  <c r="G53" i="26"/>
  <c r="E54" i="24"/>
  <c r="I53" i="24"/>
  <c r="K53" i="24" s="1"/>
  <c r="G53" i="24"/>
  <c r="I54" i="23"/>
  <c r="K54" i="23" s="1"/>
  <c r="G54" i="23"/>
  <c r="E54" i="17"/>
  <c r="E54" i="28"/>
  <c r="M53" i="28"/>
  <c r="O53" i="28" s="1"/>
  <c r="E54" i="27"/>
  <c r="I54" i="27" s="1"/>
  <c r="K54" i="27" s="1"/>
  <c r="M53" i="27"/>
  <c r="O53" i="27" s="1"/>
  <c r="M53" i="26"/>
  <c r="O53" i="26" s="1"/>
  <c r="M53" i="25"/>
  <c r="O53" i="25" s="1"/>
  <c r="M53" i="24"/>
  <c r="O53" i="24" s="1"/>
  <c r="M54" i="23"/>
  <c r="O54" i="23" s="1"/>
  <c r="I54" i="28" l="1"/>
  <c r="K54" i="28" s="1"/>
  <c r="G54" i="28"/>
  <c r="I54" i="24"/>
  <c r="K54" i="24" s="1"/>
  <c r="G54" i="24"/>
  <c r="M54" i="28"/>
  <c r="O54" i="28" s="1"/>
  <c r="G54" i="27"/>
  <c r="M54" i="27"/>
  <c r="O54" i="27" s="1"/>
  <c r="M54" i="26"/>
  <c r="O54" i="26" s="1"/>
  <c r="G54" i="26"/>
  <c r="M54" i="25"/>
  <c r="O54" i="25" s="1"/>
  <c r="G54" i="25"/>
  <c r="M54" i="24"/>
  <c r="O54" i="24" s="1"/>
  <c r="F54" i="21" l="1"/>
  <c r="G54" i="21" s="1"/>
  <c r="F53" i="21"/>
  <c r="G53" i="21" s="1"/>
  <c r="F52" i="21"/>
  <c r="G52" i="21" s="1"/>
  <c r="F51" i="21"/>
  <c r="G51" i="21" s="1"/>
  <c r="F50" i="21"/>
  <c r="G50" i="21" s="1"/>
  <c r="F49" i="21"/>
  <c r="G49" i="21" s="1"/>
  <c r="F48" i="21"/>
  <c r="G48" i="21" s="1"/>
  <c r="F47" i="21"/>
  <c r="G47" i="21" s="1"/>
  <c r="F46" i="21"/>
  <c r="G46" i="21" s="1"/>
  <c r="F45" i="21"/>
  <c r="G45" i="21" s="1"/>
  <c r="F44" i="21"/>
  <c r="G44" i="21" s="1"/>
  <c r="F43" i="21"/>
  <c r="G43" i="21" s="1"/>
  <c r="F42" i="21"/>
  <c r="G42" i="21" s="1"/>
  <c r="F41" i="21"/>
  <c r="G41" i="21" s="1"/>
  <c r="F40" i="21"/>
  <c r="G40" i="21" s="1"/>
  <c r="F39" i="21"/>
  <c r="G39" i="21" s="1"/>
  <c r="F38" i="21"/>
  <c r="G38" i="21" s="1"/>
  <c r="F37" i="21"/>
  <c r="G37" i="21" s="1"/>
  <c r="F36" i="21"/>
  <c r="G36" i="21" s="1"/>
  <c r="F35" i="21"/>
  <c r="G35" i="21" s="1"/>
  <c r="F34" i="21"/>
  <c r="G34" i="21" s="1"/>
  <c r="F33" i="21"/>
  <c r="G33" i="21" s="1"/>
  <c r="F32" i="21"/>
  <c r="G32" i="21" s="1"/>
  <c r="F31" i="21"/>
  <c r="G31" i="21" s="1"/>
  <c r="F30" i="21"/>
  <c r="G30" i="21" s="1"/>
  <c r="F29" i="21"/>
  <c r="G29" i="21" s="1"/>
  <c r="F28" i="21"/>
  <c r="G28" i="21" s="1"/>
  <c r="F27" i="21"/>
  <c r="G27" i="21" s="1"/>
  <c r="F26" i="2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M11" i="21"/>
  <c r="M10" i="21"/>
  <c r="F10" i="21"/>
  <c r="H8" i="21"/>
  <c r="O6" i="21"/>
  <c r="O5" i="21"/>
  <c r="L12" i="20"/>
  <c r="F54" i="20"/>
  <c r="F53" i="20"/>
  <c r="G53" i="20" s="1"/>
  <c r="F52" i="20"/>
  <c r="G52" i="20" s="1"/>
  <c r="F51" i="20"/>
  <c r="G51" i="20" s="1"/>
  <c r="F50" i="20"/>
  <c r="G50" i="20" s="1"/>
  <c r="F49" i="20"/>
  <c r="G49" i="20" s="1"/>
  <c r="F48" i="20"/>
  <c r="G48" i="20" s="1"/>
  <c r="F47" i="20"/>
  <c r="G47" i="20" s="1"/>
  <c r="F46" i="20"/>
  <c r="G46" i="20" s="1"/>
  <c r="F45" i="20"/>
  <c r="G45" i="20" s="1"/>
  <c r="F44" i="20"/>
  <c r="G44" i="20" s="1"/>
  <c r="F43" i="20"/>
  <c r="G43" i="20" s="1"/>
  <c r="F42" i="20"/>
  <c r="G42" i="20" s="1"/>
  <c r="F41" i="20"/>
  <c r="G41" i="20" s="1"/>
  <c r="F40" i="20"/>
  <c r="G40" i="20" s="1"/>
  <c r="F39" i="20"/>
  <c r="G39" i="20" s="1"/>
  <c r="F38" i="20"/>
  <c r="G38" i="20" s="1"/>
  <c r="F37" i="20"/>
  <c r="G37" i="20" s="1"/>
  <c r="F36" i="20"/>
  <c r="G36" i="20" s="1"/>
  <c r="F35" i="20"/>
  <c r="G35" i="20" s="1"/>
  <c r="F34" i="20"/>
  <c r="G34" i="20" s="1"/>
  <c r="F33" i="20"/>
  <c r="G33" i="20" s="1"/>
  <c r="F32" i="20"/>
  <c r="G32" i="20" s="1"/>
  <c r="F31" i="20"/>
  <c r="G31" i="20" s="1"/>
  <c r="F30" i="20"/>
  <c r="G30" i="20" s="1"/>
  <c r="F29" i="20"/>
  <c r="G29" i="20" s="1"/>
  <c r="F28" i="20"/>
  <c r="G28" i="20" s="1"/>
  <c r="F27" i="20"/>
  <c r="G27" i="20" s="1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H14" i="20"/>
  <c r="F14" i="20"/>
  <c r="G14" i="20" s="1"/>
  <c r="F13" i="20"/>
  <c r="G13" i="20" s="1"/>
  <c r="F12" i="20"/>
  <c r="G12" i="20" s="1"/>
  <c r="F11" i="20"/>
  <c r="G11" i="20" s="1"/>
  <c r="M11" i="20"/>
  <c r="M10" i="20"/>
  <c r="L10" i="20"/>
  <c r="H10" i="20"/>
  <c r="F10" i="20"/>
  <c r="H8" i="20"/>
  <c r="O6" i="20"/>
  <c r="O5" i="20"/>
  <c r="F14" i="18"/>
  <c r="G14" i="18" s="1"/>
  <c r="L13" i="18"/>
  <c r="F54" i="18"/>
  <c r="F53" i="18"/>
  <c r="G53" i="18" s="1"/>
  <c r="F52" i="18"/>
  <c r="G52" i="18" s="1"/>
  <c r="F51" i="18"/>
  <c r="G51" i="18" s="1"/>
  <c r="F50" i="18"/>
  <c r="G50" i="18" s="1"/>
  <c r="F49" i="18"/>
  <c r="G49" i="18" s="1"/>
  <c r="F48" i="18"/>
  <c r="G48" i="18" s="1"/>
  <c r="F47" i="18"/>
  <c r="G47" i="18" s="1"/>
  <c r="F46" i="18"/>
  <c r="G46" i="18" s="1"/>
  <c r="F45" i="18"/>
  <c r="G45" i="18" s="1"/>
  <c r="F44" i="18"/>
  <c r="G44" i="18" s="1"/>
  <c r="F43" i="18"/>
  <c r="G43" i="18" s="1"/>
  <c r="F42" i="18"/>
  <c r="G42" i="18" s="1"/>
  <c r="F41" i="18"/>
  <c r="G41" i="18" s="1"/>
  <c r="F40" i="18"/>
  <c r="G40" i="18" s="1"/>
  <c r="F39" i="18"/>
  <c r="G39" i="18" s="1"/>
  <c r="F38" i="18"/>
  <c r="G38" i="18" s="1"/>
  <c r="F37" i="18"/>
  <c r="G37" i="18" s="1"/>
  <c r="F36" i="18"/>
  <c r="G36" i="18" s="1"/>
  <c r="F35" i="18"/>
  <c r="G35" i="18" s="1"/>
  <c r="F34" i="18"/>
  <c r="G34" i="18" s="1"/>
  <c r="F33" i="18"/>
  <c r="G33" i="18" s="1"/>
  <c r="F32" i="18"/>
  <c r="G32" i="18" s="1"/>
  <c r="F31" i="18"/>
  <c r="G31" i="18" s="1"/>
  <c r="F30" i="18"/>
  <c r="G30" i="18" s="1"/>
  <c r="F29" i="18"/>
  <c r="G29" i="18" s="1"/>
  <c r="F28" i="18"/>
  <c r="G28" i="18" s="1"/>
  <c r="F27" i="18"/>
  <c r="G27" i="18" s="1"/>
  <c r="F26" i="18"/>
  <c r="G26" i="18" s="1"/>
  <c r="F25" i="18"/>
  <c r="G25" i="18" s="1"/>
  <c r="F24" i="18"/>
  <c r="G24" i="18" s="1"/>
  <c r="F23" i="18"/>
  <c r="G23" i="18" s="1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F15" i="18"/>
  <c r="G15" i="18" s="1"/>
  <c r="F13" i="18"/>
  <c r="G13" i="18" s="1"/>
  <c r="F12" i="18"/>
  <c r="G12" i="18" s="1"/>
  <c r="F11" i="18"/>
  <c r="G11" i="18" s="1"/>
  <c r="M10" i="18"/>
  <c r="H10" i="18"/>
  <c r="F10" i="18"/>
  <c r="H8" i="18"/>
  <c r="O6" i="18"/>
  <c r="O5" i="18"/>
  <c r="L13" i="17"/>
  <c r="F54" i="17"/>
  <c r="G54" i="17" s="1"/>
  <c r="F53" i="17"/>
  <c r="G53" i="17" s="1"/>
  <c r="F52" i="17"/>
  <c r="G52" i="17" s="1"/>
  <c r="F51" i="17"/>
  <c r="G51" i="17" s="1"/>
  <c r="F50" i="17"/>
  <c r="G50" i="17" s="1"/>
  <c r="F49" i="17"/>
  <c r="G49" i="17" s="1"/>
  <c r="F48" i="17"/>
  <c r="G48" i="17" s="1"/>
  <c r="F47" i="17"/>
  <c r="G47" i="17" s="1"/>
  <c r="F46" i="17"/>
  <c r="G46" i="17" s="1"/>
  <c r="F45" i="17"/>
  <c r="G45" i="17" s="1"/>
  <c r="F44" i="17"/>
  <c r="G44" i="17" s="1"/>
  <c r="F43" i="17"/>
  <c r="G43" i="17" s="1"/>
  <c r="F42" i="17"/>
  <c r="G42" i="17" s="1"/>
  <c r="F41" i="17"/>
  <c r="G41" i="17" s="1"/>
  <c r="F40" i="17"/>
  <c r="G40" i="17" s="1"/>
  <c r="F39" i="17"/>
  <c r="G39" i="17" s="1"/>
  <c r="F38" i="17"/>
  <c r="G38" i="17" s="1"/>
  <c r="F37" i="17"/>
  <c r="G37" i="17" s="1"/>
  <c r="F36" i="17"/>
  <c r="G36" i="17" s="1"/>
  <c r="F35" i="17"/>
  <c r="G35" i="17" s="1"/>
  <c r="F34" i="17"/>
  <c r="G34" i="17" s="1"/>
  <c r="F33" i="17"/>
  <c r="G33" i="17" s="1"/>
  <c r="F32" i="17"/>
  <c r="G32" i="17" s="1"/>
  <c r="F31" i="17"/>
  <c r="G31" i="17" s="1"/>
  <c r="F30" i="17"/>
  <c r="G30" i="17" s="1"/>
  <c r="F29" i="17"/>
  <c r="G29" i="17" s="1"/>
  <c r="F28" i="17"/>
  <c r="G28" i="17" s="1"/>
  <c r="F27" i="17"/>
  <c r="G27" i="17" s="1"/>
  <c r="F26" i="17"/>
  <c r="G26" i="17" s="1"/>
  <c r="F25" i="17"/>
  <c r="G25" i="17" s="1"/>
  <c r="F24" i="17"/>
  <c r="G24" i="17" s="1"/>
  <c r="F23" i="17"/>
  <c r="G23" i="17" s="1"/>
  <c r="F22" i="17"/>
  <c r="G22" i="17" s="1"/>
  <c r="F21" i="17"/>
  <c r="G21" i="17" s="1"/>
  <c r="F20" i="17"/>
  <c r="G20" i="17" s="1"/>
  <c r="F19" i="17"/>
  <c r="G19" i="17" s="1"/>
  <c r="F18" i="17"/>
  <c r="G18" i="17" s="1"/>
  <c r="F17" i="17"/>
  <c r="G17" i="17" s="1"/>
  <c r="F16" i="17"/>
  <c r="G16" i="17" s="1"/>
  <c r="F15" i="17"/>
  <c r="G15" i="17" s="1"/>
  <c r="F14" i="17"/>
  <c r="G14" i="17" s="1"/>
  <c r="F13" i="17"/>
  <c r="G13" i="17" s="1"/>
  <c r="F12" i="17"/>
  <c r="G12" i="17" s="1"/>
  <c r="M11" i="17"/>
  <c r="F11" i="17"/>
  <c r="G11" i="17" s="1"/>
  <c r="M10" i="17"/>
  <c r="F10" i="17"/>
  <c r="H8" i="17"/>
  <c r="O6" i="17"/>
  <c r="O5" i="17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J41" i="18" l="1"/>
  <c r="G10" i="18"/>
  <c r="J46" i="17"/>
  <c r="G10" i="17"/>
  <c r="J12" i="21"/>
  <c r="G10" i="21"/>
  <c r="J54" i="20"/>
  <c r="G10" i="20"/>
  <c r="J45" i="18"/>
  <c r="N29" i="18"/>
  <c r="J27" i="18"/>
  <c r="J37" i="18"/>
  <c r="J51" i="18"/>
  <c r="N10" i="21"/>
  <c r="N11" i="21"/>
  <c r="J12" i="20"/>
  <c r="J23" i="20"/>
  <c r="J32" i="20"/>
  <c r="J48" i="20"/>
  <c r="N14" i="20"/>
  <c r="J16" i="20"/>
  <c r="J21" i="20"/>
  <c r="J36" i="20"/>
  <c r="J52" i="20"/>
  <c r="N10" i="20"/>
  <c r="O10" i="20" s="1"/>
  <c r="N11" i="20"/>
  <c r="J13" i="20"/>
  <c r="J19" i="20"/>
  <c r="J40" i="20"/>
  <c r="N15" i="20"/>
  <c r="J17" i="20"/>
  <c r="J25" i="20"/>
  <c r="J28" i="20"/>
  <c r="J44" i="20"/>
  <c r="J31" i="18"/>
  <c r="J39" i="18"/>
  <c r="J47" i="18"/>
  <c r="J35" i="18"/>
  <c r="J43" i="18"/>
  <c r="N26" i="18"/>
  <c r="J28" i="18"/>
  <c r="J33" i="18"/>
  <c r="M13" i="21"/>
  <c r="I13" i="21"/>
  <c r="J54" i="21"/>
  <c r="N54" i="21"/>
  <c r="N53" i="21"/>
  <c r="J51" i="21"/>
  <c r="N49" i="21"/>
  <c r="J47" i="21"/>
  <c r="N45" i="21"/>
  <c r="J43" i="21"/>
  <c r="N41" i="21"/>
  <c r="J39" i="21"/>
  <c r="N37" i="21"/>
  <c r="J35" i="21"/>
  <c r="N33" i="21"/>
  <c r="J31" i="21"/>
  <c r="N29" i="21"/>
  <c r="J27" i="21"/>
  <c r="N52" i="21"/>
  <c r="J50" i="21"/>
  <c r="N48" i="21"/>
  <c r="J46" i="21"/>
  <c r="N44" i="21"/>
  <c r="J42" i="21"/>
  <c r="N40" i="21"/>
  <c r="J38" i="21"/>
  <c r="N36" i="21"/>
  <c r="J34" i="21"/>
  <c r="N32" i="21"/>
  <c r="J30" i="21"/>
  <c r="N28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52" i="21"/>
  <c r="N50" i="21"/>
  <c r="J48" i="21"/>
  <c r="N46" i="21"/>
  <c r="J44" i="21"/>
  <c r="N42" i="21"/>
  <c r="J40" i="21"/>
  <c r="N38" i="21"/>
  <c r="J36" i="21"/>
  <c r="N34" i="21"/>
  <c r="J32" i="21"/>
  <c r="N30" i="21"/>
  <c r="J28" i="21"/>
  <c r="N26" i="21"/>
  <c r="J11" i="21"/>
  <c r="I12" i="21"/>
  <c r="M12" i="21"/>
  <c r="N16" i="21"/>
  <c r="N17" i="21"/>
  <c r="N18" i="21"/>
  <c r="N19" i="21"/>
  <c r="N20" i="21"/>
  <c r="N21" i="21"/>
  <c r="N22" i="21"/>
  <c r="N23" i="21"/>
  <c r="N24" i="21"/>
  <c r="N25" i="21"/>
  <c r="J29" i="21"/>
  <c r="J33" i="21"/>
  <c r="J37" i="21"/>
  <c r="J41" i="21"/>
  <c r="J45" i="21"/>
  <c r="J49" i="21"/>
  <c r="J53" i="21"/>
  <c r="N15" i="21"/>
  <c r="L10" i="21"/>
  <c r="H10" i="21"/>
  <c r="J10" i="21"/>
  <c r="I11" i="21"/>
  <c r="N12" i="21"/>
  <c r="N13" i="21"/>
  <c r="N14" i="21"/>
  <c r="N27" i="21"/>
  <c r="N31" i="21"/>
  <c r="N35" i="21"/>
  <c r="N39" i="21"/>
  <c r="N43" i="21"/>
  <c r="N47" i="21"/>
  <c r="N51" i="21"/>
  <c r="H14" i="21"/>
  <c r="L14" i="21"/>
  <c r="H12" i="20"/>
  <c r="H17" i="20"/>
  <c r="L17" i="20"/>
  <c r="M12" i="20"/>
  <c r="I12" i="20"/>
  <c r="H13" i="20"/>
  <c r="L13" i="20"/>
  <c r="J10" i="20"/>
  <c r="K10" i="20" s="1"/>
  <c r="I11" i="20"/>
  <c r="N12" i="20"/>
  <c r="J14" i="20"/>
  <c r="N16" i="20"/>
  <c r="J18" i="20"/>
  <c r="J20" i="20"/>
  <c r="J22" i="20"/>
  <c r="J24" i="20"/>
  <c r="J26" i="20"/>
  <c r="J30" i="20"/>
  <c r="J34" i="20"/>
  <c r="J38" i="20"/>
  <c r="J42" i="20"/>
  <c r="J46" i="20"/>
  <c r="J50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J53" i="20"/>
  <c r="J49" i="20"/>
  <c r="J45" i="20"/>
  <c r="J41" i="20"/>
  <c r="J37" i="20"/>
  <c r="J33" i="20"/>
  <c r="J29" i="20"/>
  <c r="N25" i="20"/>
  <c r="N24" i="20"/>
  <c r="N23" i="20"/>
  <c r="N22" i="20"/>
  <c r="N21" i="20"/>
  <c r="N20" i="20"/>
  <c r="N19" i="20"/>
  <c r="N18" i="20"/>
  <c r="N17" i="20"/>
  <c r="J51" i="20"/>
  <c r="J47" i="20"/>
  <c r="J43" i="20"/>
  <c r="J39" i="20"/>
  <c r="J35" i="20"/>
  <c r="J31" i="20"/>
  <c r="J27" i="20"/>
  <c r="J11" i="20"/>
  <c r="N13" i="20"/>
  <c r="L14" i="20"/>
  <c r="J15" i="20"/>
  <c r="H26" i="18"/>
  <c r="L12" i="18"/>
  <c r="L10" i="18"/>
  <c r="I12" i="18"/>
  <c r="M12" i="18"/>
  <c r="L11" i="18"/>
  <c r="H13" i="18"/>
  <c r="H14" i="18"/>
  <c r="N54" i="18"/>
  <c r="N53" i="18"/>
  <c r="N52" i="18"/>
  <c r="N51" i="18"/>
  <c r="N50" i="18"/>
  <c r="N49" i="18"/>
  <c r="J10" i="18"/>
  <c r="K10" i="18" s="1"/>
  <c r="J11" i="18"/>
  <c r="M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N28" i="18"/>
  <c r="N30" i="18"/>
  <c r="N32" i="18"/>
  <c r="N34" i="18"/>
  <c r="N36" i="18"/>
  <c r="N38" i="18"/>
  <c r="N40" i="18"/>
  <c r="N42" i="18"/>
  <c r="N44" i="18"/>
  <c r="N46" i="18"/>
  <c r="N48" i="18"/>
  <c r="J52" i="18"/>
  <c r="H12" i="18"/>
  <c r="L14" i="18"/>
  <c r="N31" i="18"/>
  <c r="N33" i="18"/>
  <c r="N35" i="18"/>
  <c r="N37" i="18"/>
  <c r="N39" i="18"/>
  <c r="N41" i="18"/>
  <c r="N43" i="18"/>
  <c r="N45" i="18"/>
  <c r="N47" i="18"/>
  <c r="J50" i="18"/>
  <c r="J54" i="18"/>
  <c r="N10" i="18"/>
  <c r="I11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7" i="18"/>
  <c r="J29" i="18"/>
  <c r="J30" i="18"/>
  <c r="J32" i="18"/>
  <c r="J34" i="18"/>
  <c r="J36" i="18"/>
  <c r="J38" i="18"/>
  <c r="J40" i="18"/>
  <c r="J42" i="18"/>
  <c r="J44" i="18"/>
  <c r="J46" i="18"/>
  <c r="J48" i="18"/>
  <c r="J49" i="18"/>
  <c r="J53" i="18"/>
  <c r="J19" i="17"/>
  <c r="H10" i="17"/>
  <c r="L12" i="17"/>
  <c r="J15" i="17"/>
  <c r="J23" i="17"/>
  <c r="L10" i="17"/>
  <c r="H11" i="17"/>
  <c r="J14" i="17"/>
  <c r="J18" i="17"/>
  <c r="J22" i="17"/>
  <c r="J26" i="17"/>
  <c r="J30" i="17"/>
  <c r="J34" i="17"/>
  <c r="J38" i="17"/>
  <c r="J42" i="17"/>
  <c r="J53" i="17"/>
  <c r="N50" i="17"/>
  <c r="J48" i="17"/>
  <c r="N46" i="17"/>
  <c r="J44" i="17"/>
  <c r="N42" i="17"/>
  <c r="J40" i="17"/>
  <c r="N38" i="17"/>
  <c r="J36" i="17"/>
  <c r="N26" i="17"/>
  <c r="N54" i="17"/>
  <c r="N52" i="17"/>
  <c r="J51" i="17"/>
  <c r="N49" i="17"/>
  <c r="J47" i="17"/>
  <c r="N45" i="17"/>
  <c r="J43" i="17"/>
  <c r="N41" i="17"/>
  <c r="J39" i="17"/>
  <c r="N37" i="17"/>
  <c r="J35" i="17"/>
  <c r="N33" i="17"/>
  <c r="J31" i="17"/>
  <c r="J27" i="17"/>
  <c r="J54" i="17"/>
  <c r="J52" i="17"/>
  <c r="J50" i="17"/>
  <c r="N48" i="17"/>
  <c r="N53" i="17"/>
  <c r="N51" i="17"/>
  <c r="J49" i="17"/>
  <c r="N47" i="17"/>
  <c r="J45" i="17"/>
  <c r="N43" i="17"/>
  <c r="J41" i="17"/>
  <c r="N39" i="17"/>
  <c r="J37" i="17"/>
  <c r="N35" i="17"/>
  <c r="J33" i="17"/>
  <c r="N31" i="17"/>
  <c r="J29" i="17"/>
  <c r="N27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34" i="17"/>
  <c r="J32" i="17"/>
  <c r="N30" i="17"/>
  <c r="J28" i="17"/>
  <c r="N29" i="17"/>
  <c r="J10" i="17"/>
  <c r="J11" i="17"/>
  <c r="J12" i="17"/>
  <c r="J13" i="17"/>
  <c r="J17" i="17"/>
  <c r="J21" i="17"/>
  <c r="J25" i="17"/>
  <c r="I12" i="17"/>
  <c r="M12" i="17"/>
  <c r="J16" i="17"/>
  <c r="J20" i="17"/>
  <c r="J24" i="17"/>
  <c r="N28" i="17"/>
  <c r="N32" i="17"/>
  <c r="N36" i="17"/>
  <c r="N40" i="17"/>
  <c r="N44" i="17"/>
  <c r="H12" i="17"/>
  <c r="I11" i="17"/>
  <c r="H13" i="17"/>
  <c r="N11" i="1"/>
  <c r="G7" i="16"/>
  <c r="L4" i="15"/>
  <c r="K12" i="20" l="1"/>
  <c r="K10" i="21"/>
  <c r="K10" i="17"/>
  <c r="O10" i="21"/>
  <c r="K11" i="17"/>
  <c r="K12" i="17"/>
  <c r="K12" i="18"/>
  <c r="O12" i="18"/>
  <c r="O11" i="18"/>
  <c r="O10" i="17"/>
  <c r="O12" i="17"/>
  <c r="O10" i="18"/>
  <c r="O12" i="20"/>
  <c r="L21" i="21"/>
  <c r="H21" i="21"/>
  <c r="L30" i="21"/>
  <c r="H30" i="21"/>
  <c r="L42" i="21"/>
  <c r="H42" i="21"/>
  <c r="L50" i="21"/>
  <c r="H50" i="21"/>
  <c r="L12" i="21"/>
  <c r="O12" i="21" s="1"/>
  <c r="H12" i="21"/>
  <c r="K12" i="21" s="1"/>
  <c r="L20" i="21"/>
  <c r="H20" i="21"/>
  <c r="L31" i="21"/>
  <c r="H31" i="21"/>
  <c r="L39" i="21"/>
  <c r="H39" i="21"/>
  <c r="L47" i="21"/>
  <c r="H47" i="21"/>
  <c r="L13" i="21"/>
  <c r="O13" i="21" s="1"/>
  <c r="H13" i="21"/>
  <c r="K13" i="21" s="1"/>
  <c r="L26" i="21"/>
  <c r="H26" i="21"/>
  <c r="L22" i="21"/>
  <c r="H22" i="21"/>
  <c r="K22" i="21" s="1"/>
  <c r="L18" i="21"/>
  <c r="H18" i="21"/>
  <c r="L29" i="21"/>
  <c r="H29" i="21"/>
  <c r="L33" i="21"/>
  <c r="H33" i="21"/>
  <c r="L37" i="21"/>
  <c r="H37" i="21"/>
  <c r="L41" i="21"/>
  <c r="H41" i="21"/>
  <c r="L45" i="21"/>
  <c r="H45" i="21"/>
  <c r="L49" i="21"/>
  <c r="H49" i="21"/>
  <c r="L53" i="21"/>
  <c r="H53" i="21"/>
  <c r="L11" i="21"/>
  <c r="O11" i="21" s="1"/>
  <c r="H11" i="21"/>
  <c r="K11" i="21" s="1"/>
  <c r="L38" i="21"/>
  <c r="H38" i="21"/>
  <c r="L16" i="21"/>
  <c r="H16" i="21"/>
  <c r="L43" i="21"/>
  <c r="H43" i="21"/>
  <c r="L25" i="21"/>
  <c r="H25" i="21"/>
  <c r="L17" i="21"/>
  <c r="H17" i="21"/>
  <c r="L34" i="21"/>
  <c r="H34" i="21"/>
  <c r="L46" i="21"/>
  <c r="H46" i="21"/>
  <c r="L54" i="21"/>
  <c r="H54" i="21"/>
  <c r="L24" i="21"/>
  <c r="H24" i="21"/>
  <c r="L27" i="21"/>
  <c r="H27" i="21"/>
  <c r="L35" i="21"/>
  <c r="H35" i="21"/>
  <c r="L51" i="21"/>
  <c r="H51" i="21"/>
  <c r="M14" i="21"/>
  <c r="O14" i="21" s="1"/>
  <c r="I14" i="21"/>
  <c r="K14" i="21" s="1"/>
  <c r="L23" i="21"/>
  <c r="H23" i="21"/>
  <c r="L19" i="21"/>
  <c r="H19" i="21"/>
  <c r="L15" i="21"/>
  <c r="H15" i="21"/>
  <c r="L28" i="21"/>
  <c r="H28" i="21"/>
  <c r="L32" i="21"/>
  <c r="H32" i="21"/>
  <c r="L36" i="21"/>
  <c r="H36" i="21"/>
  <c r="L40" i="21"/>
  <c r="H40" i="21"/>
  <c r="L44" i="21"/>
  <c r="H44" i="21"/>
  <c r="L48" i="21"/>
  <c r="H48" i="21"/>
  <c r="L52" i="21"/>
  <c r="H52" i="21"/>
  <c r="H42" i="20"/>
  <c r="L42" i="20"/>
  <c r="L26" i="20"/>
  <c r="H26" i="20"/>
  <c r="L18" i="20"/>
  <c r="H18" i="20"/>
  <c r="H32" i="20"/>
  <c r="L32" i="20"/>
  <c r="H15" i="20"/>
  <c r="L15" i="20"/>
  <c r="H11" i="20"/>
  <c r="K11" i="20" s="1"/>
  <c r="L11" i="20"/>
  <c r="O11" i="20" s="1"/>
  <c r="H44" i="20"/>
  <c r="L44" i="20"/>
  <c r="H23" i="20"/>
  <c r="L23" i="20"/>
  <c r="L31" i="20"/>
  <c r="H31" i="20"/>
  <c r="L47" i="20"/>
  <c r="H47" i="20"/>
  <c r="L37" i="20"/>
  <c r="H37" i="20"/>
  <c r="L53" i="20"/>
  <c r="H53" i="20"/>
  <c r="M13" i="20"/>
  <c r="O13" i="20" s="1"/>
  <c r="I13" i="20"/>
  <c r="K13" i="20" s="1"/>
  <c r="H54" i="20"/>
  <c r="L54" i="20"/>
  <c r="H38" i="20"/>
  <c r="L38" i="20"/>
  <c r="L24" i="20"/>
  <c r="H24" i="20"/>
  <c r="H16" i="20"/>
  <c r="L16" i="20"/>
  <c r="H28" i="20"/>
  <c r="L28" i="20"/>
  <c r="H40" i="20"/>
  <c r="L40" i="20"/>
  <c r="H19" i="20"/>
  <c r="L19" i="20"/>
  <c r="L35" i="20"/>
  <c r="H35" i="20"/>
  <c r="L51" i="20"/>
  <c r="H51" i="20"/>
  <c r="L41" i="20"/>
  <c r="H41" i="20"/>
  <c r="H50" i="20"/>
  <c r="L50" i="20"/>
  <c r="H34" i="20"/>
  <c r="L34" i="20"/>
  <c r="L22" i="20"/>
  <c r="H22" i="20"/>
  <c r="H21" i="20"/>
  <c r="L21" i="20"/>
  <c r="H52" i="20"/>
  <c r="L52" i="20"/>
  <c r="H36" i="20"/>
  <c r="L36" i="20"/>
  <c r="L39" i="20"/>
  <c r="H39" i="20"/>
  <c r="L29" i="20"/>
  <c r="H29" i="20"/>
  <c r="L45" i="20"/>
  <c r="H45" i="20"/>
  <c r="H46" i="20"/>
  <c r="L46" i="20"/>
  <c r="H30" i="20"/>
  <c r="L30" i="20"/>
  <c r="L20" i="20"/>
  <c r="H20" i="20"/>
  <c r="H48" i="20"/>
  <c r="L48" i="20"/>
  <c r="H25" i="20"/>
  <c r="L25" i="20"/>
  <c r="L27" i="20"/>
  <c r="H27" i="20"/>
  <c r="L43" i="20"/>
  <c r="H43" i="20"/>
  <c r="L33" i="20"/>
  <c r="H33" i="20"/>
  <c r="L49" i="20"/>
  <c r="H49" i="20"/>
  <c r="L26" i="18"/>
  <c r="H11" i="18"/>
  <c r="K11" i="18" s="1"/>
  <c r="L32" i="18"/>
  <c r="H32" i="18"/>
  <c r="L44" i="18"/>
  <c r="H44" i="18"/>
  <c r="L19" i="18"/>
  <c r="H19" i="18"/>
  <c r="L27" i="18"/>
  <c r="H27" i="18"/>
  <c r="L31" i="18"/>
  <c r="H31" i="18"/>
  <c r="L35" i="18"/>
  <c r="H35" i="18"/>
  <c r="L39" i="18"/>
  <c r="H39" i="18"/>
  <c r="L43" i="18"/>
  <c r="H43" i="18"/>
  <c r="L47" i="18"/>
  <c r="H47" i="18"/>
  <c r="L51" i="18"/>
  <c r="H51" i="18"/>
  <c r="L24" i="18"/>
  <c r="H24" i="18"/>
  <c r="L20" i="18"/>
  <c r="H20" i="18"/>
  <c r="H16" i="18"/>
  <c r="L16" i="18"/>
  <c r="I13" i="18"/>
  <c r="K13" i="18" s="1"/>
  <c r="M13" i="18"/>
  <c r="O13" i="18" s="1"/>
  <c r="L36" i="18"/>
  <c r="H36" i="18"/>
  <c r="L52" i="18"/>
  <c r="H52" i="18"/>
  <c r="L23" i="18"/>
  <c r="H23" i="18"/>
  <c r="L29" i="18"/>
  <c r="H29" i="18"/>
  <c r="L33" i="18"/>
  <c r="H33" i="18"/>
  <c r="L37" i="18"/>
  <c r="H37" i="18"/>
  <c r="L41" i="18"/>
  <c r="H41" i="18"/>
  <c r="L45" i="18"/>
  <c r="H45" i="18"/>
  <c r="L49" i="18"/>
  <c r="H49" i="18"/>
  <c r="L53" i="18"/>
  <c r="H53" i="18"/>
  <c r="L22" i="18"/>
  <c r="H22" i="18"/>
  <c r="L18" i="18"/>
  <c r="H18" i="18"/>
  <c r="L28" i="18"/>
  <c r="H28" i="18"/>
  <c r="L40" i="18"/>
  <c r="H40" i="18"/>
  <c r="L48" i="18"/>
  <c r="H48" i="18"/>
  <c r="L15" i="18"/>
  <c r="H15" i="18"/>
  <c r="L30" i="18"/>
  <c r="H30" i="18"/>
  <c r="L34" i="18"/>
  <c r="H34" i="18"/>
  <c r="L38" i="18"/>
  <c r="H38" i="18"/>
  <c r="L42" i="18"/>
  <c r="H42" i="18"/>
  <c r="L46" i="18"/>
  <c r="H46" i="18"/>
  <c r="L50" i="18"/>
  <c r="H50" i="18"/>
  <c r="L54" i="18"/>
  <c r="H54" i="18"/>
  <c r="L25" i="18"/>
  <c r="H25" i="18"/>
  <c r="L21" i="18"/>
  <c r="H21" i="18"/>
  <c r="L17" i="18"/>
  <c r="H17" i="18"/>
  <c r="L11" i="17"/>
  <c r="O11" i="17" s="1"/>
  <c r="L14" i="17"/>
  <c r="H14" i="17"/>
  <c r="I13" i="17"/>
  <c r="K13" i="17" s="1"/>
  <c r="M13" i="17"/>
  <c r="O13" i="17" s="1"/>
  <c r="J53" i="1"/>
  <c r="J49" i="1"/>
  <c r="J45" i="1"/>
  <c r="J41" i="1"/>
  <c r="J37" i="1"/>
  <c r="J33" i="1"/>
  <c r="J29" i="1"/>
  <c r="J25" i="1"/>
  <c r="J21" i="1"/>
  <c r="J17" i="1"/>
  <c r="J13" i="1"/>
  <c r="N54" i="1"/>
  <c r="N50" i="1"/>
  <c r="N46" i="1"/>
  <c r="N42" i="1"/>
  <c r="N38" i="1"/>
  <c r="N34" i="1"/>
  <c r="N30" i="1"/>
  <c r="N26" i="1"/>
  <c r="N22" i="1"/>
  <c r="N18" i="1"/>
  <c r="N14" i="1"/>
  <c r="J52" i="1"/>
  <c r="J48" i="1"/>
  <c r="J44" i="1"/>
  <c r="J40" i="1"/>
  <c r="J36" i="1"/>
  <c r="J32" i="1"/>
  <c r="J28" i="1"/>
  <c r="J24" i="1"/>
  <c r="J20" i="1"/>
  <c r="J16" i="1"/>
  <c r="J12" i="1"/>
  <c r="N53" i="1"/>
  <c r="N49" i="1"/>
  <c r="N45" i="1"/>
  <c r="N41" i="1"/>
  <c r="N37" i="1"/>
  <c r="N33" i="1"/>
  <c r="N29" i="1"/>
  <c r="N25" i="1"/>
  <c r="N21" i="1"/>
  <c r="N17" i="1"/>
  <c r="N13" i="1"/>
  <c r="J10" i="1"/>
  <c r="J51" i="1"/>
  <c r="J47" i="1"/>
  <c r="J43" i="1"/>
  <c r="J39" i="1"/>
  <c r="J35" i="1"/>
  <c r="J31" i="1"/>
  <c r="J27" i="1"/>
  <c r="J23" i="1"/>
  <c r="J19" i="1"/>
  <c r="J15" i="1"/>
  <c r="J11" i="1"/>
  <c r="N52" i="1"/>
  <c r="N48" i="1"/>
  <c r="N44" i="1"/>
  <c r="N40" i="1"/>
  <c r="N36" i="1"/>
  <c r="N32" i="1"/>
  <c r="N28" i="1"/>
  <c r="N24" i="1"/>
  <c r="N20" i="1"/>
  <c r="N16" i="1"/>
  <c r="N12" i="1"/>
  <c r="J54" i="1"/>
  <c r="J50" i="1"/>
  <c r="J46" i="1"/>
  <c r="J42" i="1"/>
  <c r="J38" i="1"/>
  <c r="J34" i="1"/>
  <c r="J30" i="1"/>
  <c r="J26" i="1"/>
  <c r="J22" i="1"/>
  <c r="J18" i="1"/>
  <c r="J14" i="1"/>
  <c r="N10" i="1"/>
  <c r="O10" i="1" s="1"/>
  <c r="N51" i="1"/>
  <c r="N47" i="1"/>
  <c r="N43" i="1"/>
  <c r="N39" i="1"/>
  <c r="N35" i="1"/>
  <c r="N31" i="1"/>
  <c r="N27" i="1"/>
  <c r="N23" i="1"/>
  <c r="N19" i="1"/>
  <c r="N15" i="1"/>
  <c r="M15" i="21" l="1"/>
  <c r="O15" i="21" s="1"/>
  <c r="I15" i="21"/>
  <c r="K15" i="21" s="1"/>
  <c r="M14" i="20"/>
  <c r="O14" i="20" s="1"/>
  <c r="I14" i="20"/>
  <c r="K14" i="20" s="1"/>
  <c r="I14" i="18"/>
  <c r="K14" i="18" s="1"/>
  <c r="M14" i="18"/>
  <c r="O14" i="18" s="1"/>
  <c r="H17" i="17"/>
  <c r="L17" i="17"/>
  <c r="L21" i="17"/>
  <c r="H21" i="17"/>
  <c r="L15" i="17"/>
  <c r="H15" i="17"/>
  <c r="L28" i="17"/>
  <c r="H28" i="17"/>
  <c r="L32" i="17"/>
  <c r="H32" i="17"/>
  <c r="L36" i="17"/>
  <c r="H36" i="17"/>
  <c r="L40" i="17"/>
  <c r="H40" i="17"/>
  <c r="L44" i="17"/>
  <c r="H44" i="17"/>
  <c r="L48" i="17"/>
  <c r="H48" i="17"/>
  <c r="L52" i="17"/>
  <c r="H52" i="17"/>
  <c r="H16" i="17"/>
  <c r="L16" i="17"/>
  <c r="L20" i="17"/>
  <c r="H20" i="17"/>
  <c r="L27" i="17"/>
  <c r="H27" i="17"/>
  <c r="L35" i="17"/>
  <c r="H35" i="17"/>
  <c r="L43" i="17"/>
  <c r="H43" i="17"/>
  <c r="L47" i="17"/>
  <c r="H47" i="17"/>
  <c r="L18" i="17"/>
  <c r="H18" i="17"/>
  <c r="L22" i="17"/>
  <c r="H22" i="17"/>
  <c r="L25" i="17"/>
  <c r="H25" i="17"/>
  <c r="L29" i="17"/>
  <c r="H29" i="17"/>
  <c r="L33" i="17"/>
  <c r="H33" i="17"/>
  <c r="L37" i="17"/>
  <c r="H37" i="17"/>
  <c r="L41" i="17"/>
  <c r="H41" i="17"/>
  <c r="L45" i="17"/>
  <c r="H45" i="17"/>
  <c r="L49" i="17"/>
  <c r="H49" i="17"/>
  <c r="L53" i="17"/>
  <c r="H53" i="17"/>
  <c r="I14" i="17"/>
  <c r="K14" i="17" s="1"/>
  <c r="M14" i="17"/>
  <c r="O14" i="17" s="1"/>
  <c r="L19" i="17"/>
  <c r="H19" i="17"/>
  <c r="L23" i="17"/>
  <c r="H23" i="17"/>
  <c r="L26" i="17"/>
  <c r="H26" i="17"/>
  <c r="L30" i="17"/>
  <c r="H30" i="17"/>
  <c r="L34" i="17"/>
  <c r="H34" i="17"/>
  <c r="L38" i="17"/>
  <c r="H38" i="17"/>
  <c r="L42" i="17"/>
  <c r="H42" i="17"/>
  <c r="L46" i="17"/>
  <c r="H46" i="17"/>
  <c r="L50" i="17"/>
  <c r="H50" i="17"/>
  <c r="L54" i="17"/>
  <c r="H54" i="17"/>
  <c r="L24" i="17"/>
  <c r="H24" i="17"/>
  <c r="L31" i="17"/>
  <c r="H31" i="17"/>
  <c r="L39" i="17"/>
  <c r="H39" i="17"/>
  <c r="L51" i="17"/>
  <c r="H51" i="17"/>
  <c r="J8" i="15"/>
  <c r="M16" i="21" l="1"/>
  <c r="O16" i="21" s="1"/>
  <c r="I16" i="21"/>
  <c r="K16" i="21" s="1"/>
  <c r="M15" i="20"/>
  <c r="O15" i="20" s="1"/>
  <c r="I15" i="20"/>
  <c r="K15" i="20" s="1"/>
  <c r="I15" i="18"/>
  <c r="K15" i="18" s="1"/>
  <c r="M15" i="18"/>
  <c r="O15" i="18" s="1"/>
  <c r="I15" i="17"/>
  <c r="K15" i="17" s="1"/>
  <c r="M15" i="17"/>
  <c r="O15" i="17" s="1"/>
  <c r="D21" i="16"/>
  <c r="G21" i="16" s="1"/>
  <c r="L6" i="16"/>
  <c r="G8" i="16"/>
  <c r="E6" i="16"/>
  <c r="F6" i="16"/>
  <c r="D7" i="16"/>
  <c r="F31" i="15"/>
  <c r="F40" i="15" s="1"/>
  <c r="F16" i="15"/>
  <c r="F27" i="15" s="1"/>
  <c r="D11" i="1"/>
  <c r="H11" i="1" s="1"/>
  <c r="D28" i="1"/>
  <c r="L28" i="1" s="1"/>
  <c r="H8" i="1"/>
  <c r="O6" i="1"/>
  <c r="O5" i="1"/>
  <c r="H12" i="1"/>
  <c r="D13" i="1"/>
  <c r="H13" i="1" s="1"/>
  <c r="H14" i="1"/>
  <c r="D15" i="1"/>
  <c r="H15" i="1" s="1"/>
  <c r="D16" i="1"/>
  <c r="D17" i="1"/>
  <c r="D18" i="1"/>
  <c r="D19" i="1"/>
  <c r="H19" i="1" s="1"/>
  <c r="D20" i="1"/>
  <c r="D21" i="1"/>
  <c r="D22" i="1"/>
  <c r="D23" i="1"/>
  <c r="H23" i="1" s="1"/>
  <c r="D24" i="1"/>
  <c r="D25" i="1"/>
  <c r="D26" i="1"/>
  <c r="H26" i="1" s="1"/>
  <c r="D27" i="1"/>
  <c r="H27" i="1" s="1"/>
  <c r="D29" i="1"/>
  <c r="H29" i="1" s="1"/>
  <c r="D30" i="1"/>
  <c r="H30" i="1" s="1"/>
  <c r="D31" i="1"/>
  <c r="H31" i="1" s="1"/>
  <c r="D32" i="1"/>
  <c r="D33" i="1"/>
  <c r="H33" i="1" s="1"/>
  <c r="D34" i="1"/>
  <c r="D35" i="1"/>
  <c r="H35" i="1" s="1"/>
  <c r="D36" i="1"/>
  <c r="D37" i="1"/>
  <c r="H37" i="1" s="1"/>
  <c r="D38" i="1"/>
  <c r="D39" i="1"/>
  <c r="H39" i="1" s="1"/>
  <c r="D40" i="1"/>
  <c r="D41" i="1"/>
  <c r="H41" i="1" s="1"/>
  <c r="D42" i="1"/>
  <c r="D43" i="1"/>
  <c r="H43" i="1" s="1"/>
  <c r="D44" i="1"/>
  <c r="D45" i="1"/>
  <c r="H45" i="1" s="1"/>
  <c r="D46" i="1"/>
  <c r="D47" i="1"/>
  <c r="H47" i="1" s="1"/>
  <c r="D48" i="1"/>
  <c r="D49" i="1"/>
  <c r="H49" i="1" s="1"/>
  <c r="D50" i="1"/>
  <c r="D51" i="1"/>
  <c r="H51" i="1" s="1"/>
  <c r="D52" i="1"/>
  <c r="D53" i="1"/>
  <c r="H53" i="1" s="1"/>
  <c r="D54" i="1"/>
  <c r="H10" i="1"/>
  <c r="K10" i="1" s="1"/>
  <c r="L14" i="1"/>
  <c r="D23" i="16" l="1"/>
  <c r="M17" i="21"/>
  <c r="O17" i="21" s="1"/>
  <c r="I17" i="21"/>
  <c r="K17" i="21" s="1"/>
  <c r="M16" i="20"/>
  <c r="O16" i="20" s="1"/>
  <c r="I16" i="20"/>
  <c r="K16" i="20" s="1"/>
  <c r="I16" i="18"/>
  <c r="K16" i="18" s="1"/>
  <c r="M16" i="18"/>
  <c r="O16" i="18" s="1"/>
  <c r="I16" i="17"/>
  <c r="K16" i="17" s="1"/>
  <c r="M16" i="17"/>
  <c r="O16" i="17" s="1"/>
  <c r="L29" i="1"/>
  <c r="L41" i="1"/>
  <c r="L12" i="1"/>
  <c r="H28" i="1"/>
  <c r="L11" i="1"/>
  <c r="L19" i="1"/>
  <c r="L37" i="1"/>
  <c r="L45" i="1"/>
  <c r="L51" i="1"/>
  <c r="L31" i="1"/>
  <c r="G23" i="16"/>
  <c r="L49" i="1"/>
  <c r="L35" i="1"/>
  <c r="L26" i="1"/>
  <c r="L30" i="1"/>
  <c r="L23" i="1"/>
  <c r="L53" i="1"/>
  <c r="L43" i="1"/>
  <c r="L33" i="1"/>
  <c r="L15" i="1"/>
  <c r="F26" i="15"/>
  <c r="F18" i="15"/>
  <c r="F19" i="15"/>
  <c r="K19" i="15" s="1"/>
  <c r="F23" i="15"/>
  <c r="F24" i="15"/>
  <c r="J24" i="15" s="1"/>
  <c r="L47" i="1"/>
  <c r="L39" i="1"/>
  <c r="L27" i="1"/>
  <c r="J40" i="15"/>
  <c r="I40" i="15"/>
  <c r="K40" i="15"/>
  <c r="G20" i="16"/>
  <c r="D22" i="16"/>
  <c r="G22" i="16" s="1"/>
  <c r="D56" i="16"/>
  <c r="G56" i="16" s="1"/>
  <c r="F39" i="15"/>
  <c r="I39" i="15" s="1"/>
  <c r="J20" i="16"/>
  <c r="F33" i="15"/>
  <c r="I33" i="15" s="1"/>
  <c r="F36" i="15"/>
  <c r="F41" i="15"/>
  <c r="F35" i="15"/>
  <c r="H54" i="1"/>
  <c r="L54" i="1"/>
  <c r="H46" i="1"/>
  <c r="L46" i="1"/>
  <c r="H38" i="1"/>
  <c r="L38" i="1"/>
  <c r="H21" i="1"/>
  <c r="L21" i="1"/>
  <c r="H18" i="1"/>
  <c r="D13" i="16"/>
  <c r="J10" i="16"/>
  <c r="G10" i="16"/>
  <c r="I24" i="15"/>
  <c r="L18" i="1"/>
  <c r="L48" i="1"/>
  <c r="H48" i="1"/>
  <c r="L40" i="1"/>
  <c r="H40" i="1"/>
  <c r="L32" i="1"/>
  <c r="H32" i="1"/>
  <c r="L17" i="1"/>
  <c r="H17" i="1"/>
  <c r="H50" i="1"/>
  <c r="L50" i="1"/>
  <c r="L42" i="1"/>
  <c r="H42" i="1"/>
  <c r="H34" i="1"/>
  <c r="L34" i="1"/>
  <c r="L13" i="1"/>
  <c r="L52" i="1"/>
  <c r="H52" i="1"/>
  <c r="L44" i="1"/>
  <c r="H44" i="1"/>
  <c r="L36" i="1"/>
  <c r="H36" i="1"/>
  <c r="H25" i="1"/>
  <c r="L25" i="1"/>
  <c r="H22" i="1"/>
  <c r="L22" i="1"/>
  <c r="H20" i="1"/>
  <c r="L20" i="1"/>
  <c r="H24" i="1"/>
  <c r="L24" i="1"/>
  <c r="H16" i="1"/>
  <c r="L16" i="1"/>
  <c r="J21" i="16"/>
  <c r="J26" i="15"/>
  <c r="J36" i="15"/>
  <c r="K36" i="15"/>
  <c r="I36" i="15"/>
  <c r="K23" i="15"/>
  <c r="J23" i="15"/>
  <c r="I23" i="15"/>
  <c r="J23" i="16"/>
  <c r="F21" i="15"/>
  <c r="F25" i="15"/>
  <c r="F22" i="15"/>
  <c r="F28" i="15"/>
  <c r="F20" i="15"/>
  <c r="F34" i="15"/>
  <c r="F38" i="15"/>
  <c r="F42" i="15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F43" i="15"/>
  <c r="F37" i="15"/>
  <c r="J56" i="16" l="1"/>
  <c r="M18" i="21"/>
  <c r="O18" i="21" s="1"/>
  <c r="I18" i="21"/>
  <c r="K18" i="21" s="1"/>
  <c r="I17" i="20"/>
  <c r="K17" i="20" s="1"/>
  <c r="M17" i="20"/>
  <c r="O17" i="20" s="1"/>
  <c r="I17" i="18"/>
  <c r="K17" i="18" s="1"/>
  <c r="M17" i="18"/>
  <c r="O17" i="18" s="1"/>
  <c r="I17" i="17"/>
  <c r="K17" i="17" s="1"/>
  <c r="M17" i="17"/>
  <c r="O17" i="17" s="1"/>
  <c r="J22" i="16"/>
  <c r="I18" i="15"/>
  <c r="K18" i="15"/>
  <c r="K39" i="15"/>
  <c r="I35" i="15"/>
  <c r="J35" i="15"/>
  <c r="K35" i="15"/>
  <c r="K26" i="15"/>
  <c r="I26" i="15"/>
  <c r="J33" i="15"/>
  <c r="K24" i="15"/>
  <c r="J39" i="15"/>
  <c r="K41" i="15"/>
  <c r="I41" i="15"/>
  <c r="J41" i="15"/>
  <c r="J18" i="15"/>
  <c r="K33" i="15"/>
  <c r="J19" i="15"/>
  <c r="I19" i="15"/>
  <c r="G25" i="16"/>
  <c r="J25" i="16"/>
  <c r="G29" i="16"/>
  <c r="J29" i="16"/>
  <c r="G33" i="16"/>
  <c r="J33" i="16"/>
  <c r="G37" i="16"/>
  <c r="J37" i="16"/>
  <c r="G41" i="16"/>
  <c r="J41" i="16"/>
  <c r="G45" i="16"/>
  <c r="J45" i="16"/>
  <c r="G49" i="16"/>
  <c r="J49" i="16"/>
  <c r="G53" i="16"/>
  <c r="J53" i="16"/>
  <c r="J38" i="15"/>
  <c r="I38" i="15"/>
  <c r="K38" i="15"/>
  <c r="K27" i="15"/>
  <c r="I27" i="15"/>
  <c r="J27" i="15"/>
  <c r="G19" i="16"/>
  <c r="J19" i="16"/>
  <c r="G11" i="16"/>
  <c r="J11" i="16"/>
  <c r="G15" i="16"/>
  <c r="J15" i="16"/>
  <c r="I37" i="15"/>
  <c r="K37" i="15"/>
  <c r="J37" i="15"/>
  <c r="G26" i="16"/>
  <c r="J26" i="16"/>
  <c r="G30" i="16"/>
  <c r="J30" i="16"/>
  <c r="G34" i="16"/>
  <c r="J34" i="16"/>
  <c r="G38" i="16"/>
  <c r="J38" i="16"/>
  <c r="G42" i="16"/>
  <c r="J42" i="16"/>
  <c r="G46" i="16"/>
  <c r="J46" i="16"/>
  <c r="G50" i="16"/>
  <c r="J50" i="16"/>
  <c r="G54" i="16"/>
  <c r="J54" i="16"/>
  <c r="J34" i="15"/>
  <c r="K34" i="15"/>
  <c r="I34" i="15"/>
  <c r="J22" i="15"/>
  <c r="K22" i="15"/>
  <c r="I22" i="15"/>
  <c r="E11" i="1"/>
  <c r="G11" i="1" s="1"/>
  <c r="G12" i="16"/>
  <c r="J12" i="16"/>
  <c r="G16" i="16"/>
  <c r="J16" i="16"/>
  <c r="I43" i="15"/>
  <c r="K43" i="15"/>
  <c r="J43" i="15"/>
  <c r="G27" i="16"/>
  <c r="J27" i="16"/>
  <c r="G31" i="16"/>
  <c r="J31" i="16"/>
  <c r="G35" i="16"/>
  <c r="J35" i="16"/>
  <c r="G39" i="16"/>
  <c r="J39" i="16"/>
  <c r="G43" i="16"/>
  <c r="J43" i="16"/>
  <c r="G47" i="16"/>
  <c r="J47" i="16"/>
  <c r="G51" i="16"/>
  <c r="J51" i="16"/>
  <c r="G55" i="16"/>
  <c r="J55" i="16"/>
  <c r="I20" i="15"/>
  <c r="K20" i="15"/>
  <c r="J20" i="15"/>
  <c r="I25" i="15"/>
  <c r="J25" i="15"/>
  <c r="K25" i="15"/>
  <c r="G13" i="16"/>
  <c r="J13" i="16"/>
  <c r="G17" i="16"/>
  <c r="J17" i="16"/>
  <c r="G24" i="16"/>
  <c r="J24" i="16"/>
  <c r="G28" i="16"/>
  <c r="J28" i="16"/>
  <c r="G32" i="16"/>
  <c r="J32" i="16"/>
  <c r="G36" i="16"/>
  <c r="J36" i="16"/>
  <c r="G40" i="16"/>
  <c r="J40" i="16"/>
  <c r="G44" i="16"/>
  <c r="J44" i="16"/>
  <c r="G48" i="16"/>
  <c r="J48" i="16"/>
  <c r="G52" i="16"/>
  <c r="J52" i="16"/>
  <c r="J42" i="15"/>
  <c r="I42" i="15"/>
  <c r="K42" i="15"/>
  <c r="K28" i="15"/>
  <c r="I28" i="15"/>
  <c r="J28" i="15"/>
  <c r="I21" i="15"/>
  <c r="K21" i="15"/>
  <c r="J21" i="15"/>
  <c r="G14" i="16"/>
  <c r="J14" i="16"/>
  <c r="G18" i="16"/>
  <c r="J18" i="16"/>
  <c r="M19" i="21" l="1"/>
  <c r="O19" i="21" s="1"/>
  <c r="I19" i="21"/>
  <c r="K19" i="21" s="1"/>
  <c r="I18" i="20"/>
  <c r="K18" i="20" s="1"/>
  <c r="M18" i="20"/>
  <c r="O18" i="20" s="1"/>
  <c r="I18" i="18"/>
  <c r="K18" i="18" s="1"/>
  <c r="M18" i="18"/>
  <c r="O18" i="18" s="1"/>
  <c r="I18" i="17"/>
  <c r="K18" i="17" s="1"/>
  <c r="M18" i="17"/>
  <c r="O18" i="17" s="1"/>
  <c r="M11" i="1"/>
  <c r="O11" i="1" s="1"/>
  <c r="E12" i="1"/>
  <c r="G12" i="1" s="1"/>
  <c r="I11" i="1"/>
  <c r="K11" i="1" s="1"/>
  <c r="H10" i="16"/>
  <c r="I10" i="16" s="1"/>
  <c r="E11" i="16"/>
  <c r="K10" i="16"/>
  <c r="L10" i="16" s="1"/>
  <c r="F10" i="16"/>
  <c r="M20" i="21" l="1"/>
  <c r="O20" i="21" s="1"/>
  <c r="I20" i="21"/>
  <c r="K20" i="21" s="1"/>
  <c r="I19" i="20"/>
  <c r="K19" i="20" s="1"/>
  <c r="M19" i="20"/>
  <c r="O19" i="20" s="1"/>
  <c r="I19" i="18"/>
  <c r="K19" i="18" s="1"/>
  <c r="M19" i="18"/>
  <c r="O19" i="18" s="1"/>
  <c r="I19" i="17"/>
  <c r="K19" i="17" s="1"/>
  <c r="M19" i="17"/>
  <c r="O19" i="17" s="1"/>
  <c r="E12" i="16"/>
  <c r="K11" i="16"/>
  <c r="L11" i="16" s="1"/>
  <c r="H11" i="16"/>
  <c r="I11" i="16" s="1"/>
  <c r="F11" i="16"/>
  <c r="E13" i="1"/>
  <c r="G13" i="1" s="1"/>
  <c r="M12" i="1"/>
  <c r="O12" i="1" s="1"/>
  <c r="I12" i="1"/>
  <c r="K12" i="1" s="1"/>
  <c r="M21" i="21" l="1"/>
  <c r="O21" i="21" s="1"/>
  <c r="I21" i="21"/>
  <c r="K21" i="21" s="1"/>
  <c r="I20" i="20"/>
  <c r="K20" i="20" s="1"/>
  <c r="M20" i="20"/>
  <c r="O20" i="20" s="1"/>
  <c r="I20" i="18"/>
  <c r="K20" i="18" s="1"/>
  <c r="M20" i="18"/>
  <c r="O20" i="18" s="1"/>
  <c r="I20" i="17"/>
  <c r="K20" i="17" s="1"/>
  <c r="M20" i="17"/>
  <c r="O20" i="17" s="1"/>
  <c r="I13" i="1"/>
  <c r="K13" i="1" s="1"/>
  <c r="E14" i="1"/>
  <c r="G14" i="1" s="1"/>
  <c r="M13" i="1"/>
  <c r="O13" i="1" s="1"/>
  <c r="H12" i="16"/>
  <c r="I12" i="16" s="1"/>
  <c r="K12" i="16"/>
  <c r="L12" i="16" s="1"/>
  <c r="E13" i="16"/>
  <c r="F12" i="16"/>
  <c r="M22" i="21" l="1"/>
  <c r="O22" i="21" s="1"/>
  <c r="I21" i="20"/>
  <c r="K21" i="20" s="1"/>
  <c r="M21" i="20"/>
  <c r="O21" i="20" s="1"/>
  <c r="I21" i="18"/>
  <c r="K21" i="18" s="1"/>
  <c r="M21" i="18"/>
  <c r="O21" i="18" s="1"/>
  <c r="I21" i="17"/>
  <c r="K21" i="17" s="1"/>
  <c r="M21" i="17"/>
  <c r="O21" i="17" s="1"/>
  <c r="E20" i="16"/>
  <c r="E14" i="16"/>
  <c r="K13" i="16"/>
  <c r="L13" i="16" s="1"/>
  <c r="H13" i="16"/>
  <c r="I13" i="16" s="1"/>
  <c r="F13" i="16"/>
  <c r="E15" i="1"/>
  <c r="G15" i="1" s="1"/>
  <c r="M14" i="1"/>
  <c r="O14" i="1" s="1"/>
  <c r="I14" i="1"/>
  <c r="K14" i="1" s="1"/>
  <c r="M23" i="21" l="1"/>
  <c r="O23" i="21" s="1"/>
  <c r="I23" i="21"/>
  <c r="K23" i="21" s="1"/>
  <c r="I22" i="20"/>
  <c r="K22" i="20" s="1"/>
  <c r="M22" i="20"/>
  <c r="O22" i="20" s="1"/>
  <c r="I22" i="18"/>
  <c r="K22" i="18" s="1"/>
  <c r="M22" i="18"/>
  <c r="O22" i="18" s="1"/>
  <c r="I22" i="17"/>
  <c r="K22" i="17" s="1"/>
  <c r="M22" i="17"/>
  <c r="O22" i="17" s="1"/>
  <c r="M15" i="1"/>
  <c r="O15" i="1" s="1"/>
  <c r="E16" i="1"/>
  <c r="G16" i="1" s="1"/>
  <c r="I15" i="1"/>
  <c r="K15" i="1" s="1"/>
  <c r="E15" i="16"/>
  <c r="H14" i="16"/>
  <c r="I14" i="16" s="1"/>
  <c r="K14" i="16"/>
  <c r="L14" i="16" s="1"/>
  <c r="F14" i="16"/>
  <c r="K20" i="16"/>
  <c r="L20" i="16" s="1"/>
  <c r="H20" i="16"/>
  <c r="I20" i="16" s="1"/>
  <c r="E21" i="16"/>
  <c r="F20" i="16"/>
  <c r="M24" i="21" l="1"/>
  <c r="O24" i="21" s="1"/>
  <c r="I24" i="21"/>
  <c r="K24" i="21" s="1"/>
  <c r="I23" i="20"/>
  <c r="K23" i="20" s="1"/>
  <c r="M23" i="20"/>
  <c r="O23" i="20" s="1"/>
  <c r="I23" i="18"/>
  <c r="K23" i="18" s="1"/>
  <c r="M23" i="18"/>
  <c r="O23" i="18" s="1"/>
  <c r="I23" i="17"/>
  <c r="K23" i="17" s="1"/>
  <c r="M23" i="17"/>
  <c r="O23" i="17" s="1"/>
  <c r="E17" i="1"/>
  <c r="G17" i="1" s="1"/>
  <c r="M16" i="1"/>
  <c r="O16" i="1" s="1"/>
  <c r="I16" i="1"/>
  <c r="K16" i="1" s="1"/>
  <c r="H21" i="16"/>
  <c r="I21" i="16" s="1"/>
  <c r="K21" i="16"/>
  <c r="L21" i="16" s="1"/>
  <c r="E22" i="16"/>
  <c r="F21" i="16"/>
  <c r="K15" i="16"/>
  <c r="L15" i="16" s="1"/>
  <c r="E16" i="16"/>
  <c r="H15" i="16"/>
  <c r="I15" i="16" s="1"/>
  <c r="F15" i="16"/>
  <c r="M25" i="21" l="1"/>
  <c r="O25" i="21" s="1"/>
  <c r="I25" i="21"/>
  <c r="K25" i="21" s="1"/>
  <c r="I24" i="20"/>
  <c r="K24" i="20" s="1"/>
  <c r="M24" i="20"/>
  <c r="O24" i="20" s="1"/>
  <c r="I24" i="18"/>
  <c r="K24" i="18" s="1"/>
  <c r="M24" i="18"/>
  <c r="O24" i="18" s="1"/>
  <c r="I24" i="17"/>
  <c r="K24" i="17" s="1"/>
  <c r="M24" i="17"/>
  <c r="O24" i="17" s="1"/>
  <c r="E23" i="16"/>
  <c r="H22" i="16"/>
  <c r="I22" i="16" s="1"/>
  <c r="F22" i="16"/>
  <c r="K22" i="16"/>
  <c r="L22" i="16" s="1"/>
  <c r="H16" i="16"/>
  <c r="I16" i="16" s="1"/>
  <c r="E17" i="16"/>
  <c r="K16" i="16"/>
  <c r="L16" i="16" s="1"/>
  <c r="F16" i="16"/>
  <c r="E18" i="1"/>
  <c r="G18" i="1" s="1"/>
  <c r="M17" i="1"/>
  <c r="O17" i="1" s="1"/>
  <c r="I17" i="1"/>
  <c r="K17" i="1" s="1"/>
  <c r="I26" i="21" l="1"/>
  <c r="K26" i="21" s="1"/>
  <c r="M26" i="21"/>
  <c r="O26" i="21" s="1"/>
  <c r="I25" i="20"/>
  <c r="K25" i="20" s="1"/>
  <c r="M25" i="20"/>
  <c r="O25" i="20" s="1"/>
  <c r="I25" i="18"/>
  <c r="K25" i="18" s="1"/>
  <c r="M25" i="18"/>
  <c r="O25" i="18" s="1"/>
  <c r="I25" i="17"/>
  <c r="K25" i="17" s="1"/>
  <c r="M25" i="17"/>
  <c r="O25" i="17" s="1"/>
  <c r="E18" i="16"/>
  <c r="K17" i="16"/>
  <c r="L17" i="16" s="1"/>
  <c r="H17" i="16"/>
  <c r="I17" i="16" s="1"/>
  <c r="F17" i="16"/>
  <c r="E19" i="1"/>
  <c r="G19" i="1" s="1"/>
  <c r="I18" i="1"/>
  <c r="K18" i="1" s="1"/>
  <c r="M18" i="1"/>
  <c r="O18" i="1" s="1"/>
  <c r="E24" i="16"/>
  <c r="H23" i="16"/>
  <c r="I23" i="16" s="1"/>
  <c r="K23" i="16"/>
  <c r="L23" i="16" s="1"/>
  <c r="F23" i="16"/>
  <c r="M27" i="21" l="1"/>
  <c r="O27" i="21" s="1"/>
  <c r="I27" i="21"/>
  <c r="K27" i="21" s="1"/>
  <c r="M26" i="20"/>
  <c r="O26" i="20" s="1"/>
  <c r="I26" i="20"/>
  <c r="K26" i="20" s="1"/>
  <c r="M26" i="18"/>
  <c r="O26" i="18" s="1"/>
  <c r="I26" i="18"/>
  <c r="K26" i="18" s="1"/>
  <c r="M26" i="17"/>
  <c r="O26" i="17" s="1"/>
  <c r="I26" i="17"/>
  <c r="K26" i="17" s="1"/>
  <c r="H24" i="16"/>
  <c r="I24" i="16" s="1"/>
  <c r="E25" i="16"/>
  <c r="K24" i="16"/>
  <c r="L24" i="16" s="1"/>
  <c r="F24" i="16"/>
  <c r="M19" i="1"/>
  <c r="O19" i="1" s="1"/>
  <c r="I19" i="1"/>
  <c r="K19" i="1" s="1"/>
  <c r="E20" i="1"/>
  <c r="G20" i="1" s="1"/>
  <c r="H18" i="16"/>
  <c r="I18" i="16" s="1"/>
  <c r="E19" i="16"/>
  <c r="K18" i="16"/>
  <c r="L18" i="16" s="1"/>
  <c r="F18" i="16"/>
  <c r="M28" i="21" l="1"/>
  <c r="O28" i="21" s="1"/>
  <c r="I28" i="21"/>
  <c r="K28" i="21" s="1"/>
  <c r="I27" i="20"/>
  <c r="K27" i="20" s="1"/>
  <c r="M27" i="20"/>
  <c r="O27" i="20" s="1"/>
  <c r="M27" i="18"/>
  <c r="O27" i="18" s="1"/>
  <c r="I27" i="18"/>
  <c r="K27" i="18" s="1"/>
  <c r="I27" i="17"/>
  <c r="K27" i="17" s="1"/>
  <c r="M27" i="17"/>
  <c r="O27" i="17" s="1"/>
  <c r="M20" i="1"/>
  <c r="O20" i="1" s="1"/>
  <c r="E21" i="1"/>
  <c r="G21" i="1" s="1"/>
  <c r="I20" i="1"/>
  <c r="K20" i="1" s="1"/>
  <c r="K19" i="16"/>
  <c r="L19" i="16" s="1"/>
  <c r="H19" i="16"/>
  <c r="I19" i="16" s="1"/>
  <c r="F19" i="16"/>
  <c r="K25" i="16"/>
  <c r="L25" i="16" s="1"/>
  <c r="H25" i="16"/>
  <c r="I25" i="16" s="1"/>
  <c r="E26" i="16"/>
  <c r="F25" i="16"/>
  <c r="M29" i="21" l="1"/>
  <c r="O29" i="21" s="1"/>
  <c r="I29" i="21"/>
  <c r="K29" i="21" s="1"/>
  <c r="I28" i="20"/>
  <c r="K28" i="20" s="1"/>
  <c r="M28" i="20"/>
  <c r="O28" i="20" s="1"/>
  <c r="M28" i="18"/>
  <c r="O28" i="18" s="1"/>
  <c r="I28" i="18"/>
  <c r="K28" i="18" s="1"/>
  <c r="M28" i="17"/>
  <c r="O28" i="17" s="1"/>
  <c r="I28" i="17"/>
  <c r="K28" i="17" s="1"/>
  <c r="H26" i="16"/>
  <c r="I26" i="16" s="1"/>
  <c r="K26" i="16"/>
  <c r="L26" i="16" s="1"/>
  <c r="E27" i="16"/>
  <c r="F26" i="16"/>
  <c r="E22" i="1"/>
  <c r="G22" i="1" s="1"/>
  <c r="I21" i="1"/>
  <c r="K21" i="1" s="1"/>
  <c r="M21" i="1"/>
  <c r="O21" i="1" s="1"/>
  <c r="I30" i="21" l="1"/>
  <c r="K30" i="21" s="1"/>
  <c r="M30" i="21"/>
  <c r="O30" i="21" s="1"/>
  <c r="I29" i="20"/>
  <c r="K29" i="20" s="1"/>
  <c r="M29" i="20"/>
  <c r="O29" i="20" s="1"/>
  <c r="M29" i="18"/>
  <c r="O29" i="18" s="1"/>
  <c r="I29" i="18"/>
  <c r="K29" i="18" s="1"/>
  <c r="M29" i="17"/>
  <c r="O29" i="17" s="1"/>
  <c r="I29" i="17"/>
  <c r="K29" i="17" s="1"/>
  <c r="E28" i="16"/>
  <c r="K27" i="16"/>
  <c r="L27" i="16" s="1"/>
  <c r="H27" i="16"/>
  <c r="I27" i="16" s="1"/>
  <c r="F27" i="16"/>
  <c r="E23" i="1"/>
  <c r="G23" i="1" s="1"/>
  <c r="I22" i="1"/>
  <c r="K22" i="1" s="1"/>
  <c r="M22" i="1"/>
  <c r="O22" i="1" s="1"/>
  <c r="M31" i="21" l="1"/>
  <c r="O31" i="21" s="1"/>
  <c r="I31" i="21"/>
  <c r="K31" i="21" s="1"/>
  <c r="I30" i="20"/>
  <c r="K30" i="20" s="1"/>
  <c r="M30" i="20"/>
  <c r="O30" i="20" s="1"/>
  <c r="I30" i="18"/>
  <c r="K30" i="18" s="1"/>
  <c r="M30" i="18"/>
  <c r="O30" i="18" s="1"/>
  <c r="M30" i="17"/>
  <c r="O30" i="17" s="1"/>
  <c r="I30" i="17"/>
  <c r="K30" i="17" s="1"/>
  <c r="E24" i="1"/>
  <c r="G24" i="1" s="1"/>
  <c r="M23" i="1"/>
  <c r="O23" i="1" s="1"/>
  <c r="I23" i="1"/>
  <c r="K23" i="1" s="1"/>
  <c r="E29" i="16"/>
  <c r="H28" i="16"/>
  <c r="I28" i="16" s="1"/>
  <c r="K28" i="16"/>
  <c r="L28" i="16" s="1"/>
  <c r="F28" i="16"/>
  <c r="M32" i="21" l="1"/>
  <c r="O32" i="21" s="1"/>
  <c r="I32" i="21"/>
  <c r="K32" i="21" s="1"/>
  <c r="I31" i="20"/>
  <c r="K31" i="20" s="1"/>
  <c r="M31" i="20"/>
  <c r="O31" i="20" s="1"/>
  <c r="M31" i="18"/>
  <c r="O31" i="18" s="1"/>
  <c r="I31" i="18"/>
  <c r="K31" i="18" s="1"/>
  <c r="I31" i="17"/>
  <c r="K31" i="17" s="1"/>
  <c r="M31" i="17"/>
  <c r="O31" i="17" s="1"/>
  <c r="K29" i="16"/>
  <c r="L29" i="16" s="1"/>
  <c r="E30" i="16"/>
  <c r="H29" i="16"/>
  <c r="I29" i="16" s="1"/>
  <c r="F29" i="16"/>
  <c r="E25" i="1"/>
  <c r="G25" i="1" s="1"/>
  <c r="M24" i="1"/>
  <c r="O24" i="1" s="1"/>
  <c r="I24" i="1"/>
  <c r="K24" i="1" s="1"/>
  <c r="M33" i="21" l="1"/>
  <c r="O33" i="21" s="1"/>
  <c r="I33" i="21"/>
  <c r="K33" i="21" s="1"/>
  <c r="I32" i="20"/>
  <c r="K32" i="20" s="1"/>
  <c r="M32" i="20"/>
  <c r="O32" i="20" s="1"/>
  <c r="I32" i="18"/>
  <c r="K32" i="18" s="1"/>
  <c r="M32" i="18"/>
  <c r="O32" i="18" s="1"/>
  <c r="M32" i="17"/>
  <c r="O32" i="17" s="1"/>
  <c r="I32" i="17"/>
  <c r="K32" i="17" s="1"/>
  <c r="H30" i="16"/>
  <c r="I30" i="16" s="1"/>
  <c r="E31" i="16"/>
  <c r="K30" i="16"/>
  <c r="L30" i="16" s="1"/>
  <c r="F30" i="16"/>
  <c r="M25" i="1"/>
  <c r="O25" i="1" s="1"/>
  <c r="I25" i="1"/>
  <c r="K25" i="1" s="1"/>
  <c r="E26" i="1"/>
  <c r="G26" i="1" s="1"/>
  <c r="I34" i="21" l="1"/>
  <c r="K34" i="21" s="1"/>
  <c r="M34" i="21"/>
  <c r="O34" i="21" s="1"/>
  <c r="I33" i="20"/>
  <c r="K33" i="20" s="1"/>
  <c r="M33" i="20"/>
  <c r="O33" i="20" s="1"/>
  <c r="M33" i="18"/>
  <c r="O33" i="18" s="1"/>
  <c r="I33" i="18"/>
  <c r="K33" i="18" s="1"/>
  <c r="M33" i="17"/>
  <c r="O33" i="17" s="1"/>
  <c r="I33" i="17"/>
  <c r="K33" i="17" s="1"/>
  <c r="E27" i="1"/>
  <c r="G27" i="1" s="1"/>
  <c r="I26" i="1"/>
  <c r="K26" i="1" s="1"/>
  <c r="M26" i="1"/>
  <c r="O26" i="1" s="1"/>
  <c r="E32" i="16"/>
  <c r="K31" i="16"/>
  <c r="L31" i="16" s="1"/>
  <c r="H31" i="16"/>
  <c r="I31" i="16" s="1"/>
  <c r="F31" i="16"/>
  <c r="M35" i="21" l="1"/>
  <c r="O35" i="21" s="1"/>
  <c r="I35" i="21"/>
  <c r="K35" i="21" s="1"/>
  <c r="I34" i="20"/>
  <c r="K34" i="20" s="1"/>
  <c r="M34" i="20"/>
  <c r="O34" i="20" s="1"/>
  <c r="I34" i="18"/>
  <c r="K34" i="18" s="1"/>
  <c r="M34" i="18"/>
  <c r="O34" i="18" s="1"/>
  <c r="M34" i="17"/>
  <c r="O34" i="17" s="1"/>
  <c r="I34" i="17"/>
  <c r="K34" i="17" s="1"/>
  <c r="H32" i="16"/>
  <c r="I32" i="16" s="1"/>
  <c r="K32" i="16"/>
  <c r="L32" i="16" s="1"/>
  <c r="E33" i="16"/>
  <c r="F32" i="16"/>
  <c r="M27" i="1"/>
  <c r="O27" i="1" s="1"/>
  <c r="E28" i="1"/>
  <c r="G28" i="1" s="1"/>
  <c r="I27" i="1"/>
  <c r="K27" i="1" s="1"/>
  <c r="M36" i="21" l="1"/>
  <c r="O36" i="21" s="1"/>
  <c r="I36" i="21"/>
  <c r="K36" i="21" s="1"/>
  <c r="I35" i="20"/>
  <c r="K35" i="20" s="1"/>
  <c r="M35" i="20"/>
  <c r="O35" i="20" s="1"/>
  <c r="M35" i="18"/>
  <c r="O35" i="18" s="1"/>
  <c r="I35" i="18"/>
  <c r="K35" i="18" s="1"/>
  <c r="I35" i="17"/>
  <c r="K35" i="17" s="1"/>
  <c r="M35" i="17"/>
  <c r="O35" i="17" s="1"/>
  <c r="E34" i="16"/>
  <c r="K33" i="16"/>
  <c r="L33" i="16" s="1"/>
  <c r="H33" i="16"/>
  <c r="I33" i="16" s="1"/>
  <c r="F33" i="16"/>
  <c r="E29" i="1"/>
  <c r="G29" i="1" s="1"/>
  <c r="I28" i="1"/>
  <c r="K28" i="1" s="1"/>
  <c r="M28" i="1"/>
  <c r="O28" i="1" s="1"/>
  <c r="M37" i="21" l="1"/>
  <c r="O37" i="21" s="1"/>
  <c r="I37" i="21"/>
  <c r="K37" i="21" s="1"/>
  <c r="I36" i="20"/>
  <c r="K36" i="20" s="1"/>
  <c r="M36" i="20"/>
  <c r="O36" i="20" s="1"/>
  <c r="I36" i="18"/>
  <c r="K36" i="18" s="1"/>
  <c r="M36" i="18"/>
  <c r="O36" i="18" s="1"/>
  <c r="M36" i="17"/>
  <c r="O36" i="17" s="1"/>
  <c r="I36" i="17"/>
  <c r="K36" i="17" s="1"/>
  <c r="E30" i="1"/>
  <c r="G30" i="1" s="1"/>
  <c r="M29" i="1"/>
  <c r="O29" i="1" s="1"/>
  <c r="I29" i="1"/>
  <c r="K29" i="1" s="1"/>
  <c r="H34" i="16"/>
  <c r="I34" i="16" s="1"/>
  <c r="E35" i="16"/>
  <c r="K34" i="16"/>
  <c r="L34" i="16" s="1"/>
  <c r="F34" i="16"/>
  <c r="I38" i="21" l="1"/>
  <c r="K38" i="21" s="1"/>
  <c r="M38" i="21"/>
  <c r="O38" i="21" s="1"/>
  <c r="I37" i="20"/>
  <c r="K37" i="20" s="1"/>
  <c r="M37" i="20"/>
  <c r="O37" i="20" s="1"/>
  <c r="M37" i="18"/>
  <c r="O37" i="18" s="1"/>
  <c r="I37" i="18"/>
  <c r="K37" i="18" s="1"/>
  <c r="M37" i="17"/>
  <c r="O37" i="17" s="1"/>
  <c r="I37" i="17"/>
  <c r="K37" i="17" s="1"/>
  <c r="E36" i="16"/>
  <c r="K35" i="16"/>
  <c r="L35" i="16" s="1"/>
  <c r="H35" i="16"/>
  <c r="I35" i="16" s="1"/>
  <c r="F35" i="16"/>
  <c r="I30" i="1"/>
  <c r="K30" i="1" s="1"/>
  <c r="E31" i="1"/>
  <c r="G31" i="1" s="1"/>
  <c r="M30" i="1"/>
  <c r="O30" i="1" s="1"/>
  <c r="M39" i="21" l="1"/>
  <c r="O39" i="21" s="1"/>
  <c r="I39" i="21"/>
  <c r="K39" i="21" s="1"/>
  <c r="I38" i="20"/>
  <c r="K38" i="20" s="1"/>
  <c r="M38" i="20"/>
  <c r="O38" i="20" s="1"/>
  <c r="M38" i="18"/>
  <c r="O38" i="18" s="1"/>
  <c r="I38" i="18"/>
  <c r="K38" i="18" s="1"/>
  <c r="M38" i="17"/>
  <c r="O38" i="17" s="1"/>
  <c r="I38" i="17"/>
  <c r="K38" i="17" s="1"/>
  <c r="E32" i="1"/>
  <c r="G32" i="1" s="1"/>
  <c r="I31" i="1"/>
  <c r="K31" i="1" s="1"/>
  <c r="M31" i="1"/>
  <c r="O31" i="1" s="1"/>
  <c r="H36" i="16"/>
  <c r="I36" i="16" s="1"/>
  <c r="K36" i="16"/>
  <c r="L36" i="16" s="1"/>
  <c r="E37" i="16"/>
  <c r="F36" i="16"/>
  <c r="M40" i="21" l="1"/>
  <c r="O40" i="21" s="1"/>
  <c r="I40" i="21"/>
  <c r="K40" i="21" s="1"/>
  <c r="I39" i="20"/>
  <c r="K39" i="20" s="1"/>
  <c r="M39" i="20"/>
  <c r="O39" i="20" s="1"/>
  <c r="M39" i="18"/>
  <c r="O39" i="18" s="1"/>
  <c r="I39" i="18"/>
  <c r="K39" i="18" s="1"/>
  <c r="I39" i="17"/>
  <c r="K39" i="17" s="1"/>
  <c r="M39" i="17"/>
  <c r="O39" i="17" s="1"/>
  <c r="K37" i="16"/>
  <c r="L37" i="16" s="1"/>
  <c r="E38" i="16"/>
  <c r="H37" i="16"/>
  <c r="I37" i="16" s="1"/>
  <c r="F37" i="16"/>
  <c r="M32" i="1"/>
  <c r="O32" i="1" s="1"/>
  <c r="E33" i="1"/>
  <c r="G33" i="1" s="1"/>
  <c r="I32" i="1"/>
  <c r="K32" i="1" s="1"/>
  <c r="M41" i="21" l="1"/>
  <c r="O41" i="21" s="1"/>
  <c r="I41" i="21"/>
  <c r="K41" i="21" s="1"/>
  <c r="I40" i="20"/>
  <c r="K40" i="20" s="1"/>
  <c r="M40" i="20"/>
  <c r="O40" i="20" s="1"/>
  <c r="I40" i="18"/>
  <c r="K40" i="18" s="1"/>
  <c r="M40" i="18"/>
  <c r="O40" i="18" s="1"/>
  <c r="M40" i="17"/>
  <c r="O40" i="17" s="1"/>
  <c r="I40" i="17"/>
  <c r="K40" i="17" s="1"/>
  <c r="E34" i="1"/>
  <c r="G34" i="1" s="1"/>
  <c r="M33" i="1"/>
  <c r="O33" i="1" s="1"/>
  <c r="I33" i="1"/>
  <c r="K33" i="1" s="1"/>
  <c r="E39" i="16"/>
  <c r="H38" i="16"/>
  <c r="I38" i="16" s="1"/>
  <c r="K38" i="16"/>
  <c r="L38" i="16" s="1"/>
  <c r="F38" i="16"/>
  <c r="I42" i="21" l="1"/>
  <c r="K42" i="21" s="1"/>
  <c r="M42" i="21"/>
  <c r="O42" i="21" s="1"/>
  <c r="I41" i="20"/>
  <c r="K41" i="20" s="1"/>
  <c r="M41" i="20"/>
  <c r="O41" i="20" s="1"/>
  <c r="M41" i="18"/>
  <c r="O41" i="18" s="1"/>
  <c r="I41" i="18"/>
  <c r="K41" i="18" s="1"/>
  <c r="M41" i="17"/>
  <c r="O41" i="17" s="1"/>
  <c r="I41" i="17"/>
  <c r="K41" i="17" s="1"/>
  <c r="E40" i="16"/>
  <c r="K39" i="16"/>
  <c r="L39" i="16" s="1"/>
  <c r="H39" i="16"/>
  <c r="I39" i="16" s="1"/>
  <c r="F39" i="16"/>
  <c r="E35" i="1"/>
  <c r="G35" i="1" s="1"/>
  <c r="I34" i="1"/>
  <c r="K34" i="1" s="1"/>
  <c r="M34" i="1"/>
  <c r="O34" i="1" s="1"/>
  <c r="M43" i="21" l="1"/>
  <c r="O43" i="21" s="1"/>
  <c r="I43" i="21"/>
  <c r="K43" i="21" s="1"/>
  <c r="I42" i="20"/>
  <c r="K42" i="20" s="1"/>
  <c r="M42" i="20"/>
  <c r="O42" i="20" s="1"/>
  <c r="M42" i="18"/>
  <c r="O42" i="18" s="1"/>
  <c r="I42" i="18"/>
  <c r="K42" i="18" s="1"/>
  <c r="M42" i="17"/>
  <c r="O42" i="17" s="1"/>
  <c r="I42" i="17"/>
  <c r="K42" i="17" s="1"/>
  <c r="E36" i="1"/>
  <c r="G36" i="1" s="1"/>
  <c r="I35" i="1"/>
  <c r="K35" i="1" s="1"/>
  <c r="M35" i="1"/>
  <c r="O35" i="1" s="1"/>
  <c r="H40" i="16"/>
  <c r="I40" i="16" s="1"/>
  <c r="E41" i="16"/>
  <c r="K40" i="16"/>
  <c r="L40" i="16" s="1"/>
  <c r="F40" i="16"/>
  <c r="M44" i="21" l="1"/>
  <c r="O44" i="21" s="1"/>
  <c r="I44" i="21"/>
  <c r="K44" i="21" s="1"/>
  <c r="I43" i="20"/>
  <c r="K43" i="20" s="1"/>
  <c r="M43" i="20"/>
  <c r="O43" i="20" s="1"/>
  <c r="M43" i="18"/>
  <c r="O43" i="18" s="1"/>
  <c r="I43" i="18"/>
  <c r="K43" i="18" s="1"/>
  <c r="I43" i="17"/>
  <c r="K43" i="17" s="1"/>
  <c r="M43" i="17"/>
  <c r="O43" i="17" s="1"/>
  <c r="K41" i="16"/>
  <c r="L41" i="16" s="1"/>
  <c r="H41" i="16"/>
  <c r="I41" i="16" s="1"/>
  <c r="E42" i="16"/>
  <c r="F41" i="16"/>
  <c r="M36" i="1"/>
  <c r="O36" i="1" s="1"/>
  <c r="E37" i="1"/>
  <c r="G37" i="1" s="1"/>
  <c r="I36" i="1"/>
  <c r="K36" i="1" s="1"/>
  <c r="M45" i="21" l="1"/>
  <c r="O45" i="21" s="1"/>
  <c r="I45" i="21"/>
  <c r="K45" i="21" s="1"/>
  <c r="I44" i="20"/>
  <c r="K44" i="20" s="1"/>
  <c r="M44" i="20"/>
  <c r="O44" i="20" s="1"/>
  <c r="I44" i="18"/>
  <c r="K44" i="18" s="1"/>
  <c r="M44" i="18"/>
  <c r="O44" i="18" s="1"/>
  <c r="M44" i="17"/>
  <c r="O44" i="17" s="1"/>
  <c r="I44" i="17"/>
  <c r="K44" i="17" s="1"/>
  <c r="H42" i="16"/>
  <c r="I42" i="16" s="1"/>
  <c r="K42" i="16"/>
  <c r="L42" i="16" s="1"/>
  <c r="E43" i="16"/>
  <c r="F42" i="16"/>
  <c r="E38" i="1"/>
  <c r="G38" i="1" s="1"/>
  <c r="M37" i="1"/>
  <c r="O37" i="1" s="1"/>
  <c r="I37" i="1"/>
  <c r="K37" i="1" s="1"/>
  <c r="I46" i="21" l="1"/>
  <c r="K46" i="21" s="1"/>
  <c r="M46" i="21"/>
  <c r="O46" i="21" s="1"/>
  <c r="I45" i="20"/>
  <c r="K45" i="20" s="1"/>
  <c r="M45" i="20"/>
  <c r="O45" i="20" s="1"/>
  <c r="M45" i="18"/>
  <c r="O45" i="18" s="1"/>
  <c r="I45" i="18"/>
  <c r="K45" i="18" s="1"/>
  <c r="M45" i="17"/>
  <c r="O45" i="17" s="1"/>
  <c r="I45" i="17"/>
  <c r="K45" i="17" s="1"/>
  <c r="E44" i="16"/>
  <c r="K43" i="16"/>
  <c r="L43" i="16" s="1"/>
  <c r="H43" i="16"/>
  <c r="I43" i="16" s="1"/>
  <c r="F43" i="16"/>
  <c r="I38" i="1"/>
  <c r="K38" i="1" s="1"/>
  <c r="M38" i="1"/>
  <c r="O38" i="1" s="1"/>
  <c r="E39" i="1"/>
  <c r="G39" i="1" s="1"/>
  <c r="M47" i="21" l="1"/>
  <c r="O47" i="21" s="1"/>
  <c r="I47" i="21"/>
  <c r="K47" i="21" s="1"/>
  <c r="I46" i="20"/>
  <c r="K46" i="20" s="1"/>
  <c r="M46" i="20"/>
  <c r="O46" i="20" s="1"/>
  <c r="I46" i="18"/>
  <c r="K46" i="18" s="1"/>
  <c r="M46" i="18"/>
  <c r="O46" i="18" s="1"/>
  <c r="M46" i="17"/>
  <c r="O46" i="17" s="1"/>
  <c r="I46" i="17"/>
  <c r="K46" i="17" s="1"/>
  <c r="E40" i="1"/>
  <c r="G40" i="1" s="1"/>
  <c r="M39" i="1"/>
  <c r="O39" i="1" s="1"/>
  <c r="I39" i="1"/>
  <c r="K39" i="1" s="1"/>
  <c r="E45" i="16"/>
  <c r="H44" i="16"/>
  <c r="I44" i="16" s="1"/>
  <c r="K44" i="16"/>
  <c r="L44" i="16" s="1"/>
  <c r="F44" i="16"/>
  <c r="M48" i="21" l="1"/>
  <c r="O48" i="21" s="1"/>
  <c r="I48" i="21"/>
  <c r="K48" i="21" s="1"/>
  <c r="I47" i="20"/>
  <c r="K47" i="20" s="1"/>
  <c r="M47" i="20"/>
  <c r="O47" i="20" s="1"/>
  <c r="M47" i="18"/>
  <c r="O47" i="18" s="1"/>
  <c r="I47" i="18"/>
  <c r="K47" i="18" s="1"/>
  <c r="I47" i="17"/>
  <c r="K47" i="17" s="1"/>
  <c r="M47" i="17"/>
  <c r="O47" i="17" s="1"/>
  <c r="K45" i="16"/>
  <c r="L45" i="16" s="1"/>
  <c r="E46" i="16"/>
  <c r="H45" i="16"/>
  <c r="I45" i="16" s="1"/>
  <c r="F45" i="16"/>
  <c r="M40" i="1"/>
  <c r="O40" i="1" s="1"/>
  <c r="E41" i="1"/>
  <c r="G41" i="1" s="1"/>
  <c r="I40" i="1"/>
  <c r="K40" i="1" s="1"/>
  <c r="M49" i="21" l="1"/>
  <c r="O49" i="21" s="1"/>
  <c r="I49" i="21"/>
  <c r="K49" i="21" s="1"/>
  <c r="I48" i="20"/>
  <c r="K48" i="20" s="1"/>
  <c r="M48" i="20"/>
  <c r="O48" i="20" s="1"/>
  <c r="I48" i="18"/>
  <c r="K48" i="18" s="1"/>
  <c r="M48" i="18"/>
  <c r="O48" i="18" s="1"/>
  <c r="M48" i="17"/>
  <c r="O48" i="17" s="1"/>
  <c r="I48" i="17"/>
  <c r="K48" i="17" s="1"/>
  <c r="H46" i="16"/>
  <c r="I46" i="16" s="1"/>
  <c r="K46" i="16"/>
  <c r="L46" i="16" s="1"/>
  <c r="E47" i="16"/>
  <c r="F46" i="16"/>
  <c r="E42" i="1"/>
  <c r="G42" i="1" s="1"/>
  <c r="M41" i="1"/>
  <c r="O41" i="1" s="1"/>
  <c r="I41" i="1"/>
  <c r="K41" i="1" s="1"/>
  <c r="I50" i="21" l="1"/>
  <c r="K50" i="21" s="1"/>
  <c r="M50" i="21"/>
  <c r="O50" i="21" s="1"/>
  <c r="I49" i="20"/>
  <c r="K49" i="20" s="1"/>
  <c r="M49" i="20"/>
  <c r="O49" i="20" s="1"/>
  <c r="I49" i="18"/>
  <c r="K49" i="18" s="1"/>
  <c r="M49" i="18"/>
  <c r="O49" i="18" s="1"/>
  <c r="M49" i="17"/>
  <c r="O49" i="17" s="1"/>
  <c r="I49" i="17"/>
  <c r="K49" i="17" s="1"/>
  <c r="E48" i="16"/>
  <c r="K47" i="16"/>
  <c r="L47" i="16" s="1"/>
  <c r="H47" i="16"/>
  <c r="I47" i="16" s="1"/>
  <c r="F47" i="16"/>
  <c r="E43" i="1"/>
  <c r="G43" i="1" s="1"/>
  <c r="I42" i="1"/>
  <c r="K42" i="1" s="1"/>
  <c r="M42" i="1"/>
  <c r="O42" i="1" s="1"/>
  <c r="M51" i="21" l="1"/>
  <c r="O51" i="21" s="1"/>
  <c r="I51" i="21"/>
  <c r="K51" i="21" s="1"/>
  <c r="I50" i="20"/>
  <c r="K50" i="20" s="1"/>
  <c r="M50" i="20"/>
  <c r="O50" i="20" s="1"/>
  <c r="I50" i="18"/>
  <c r="K50" i="18" s="1"/>
  <c r="M50" i="18"/>
  <c r="O50" i="18" s="1"/>
  <c r="M50" i="17"/>
  <c r="O50" i="17" s="1"/>
  <c r="I50" i="17"/>
  <c r="K50" i="17" s="1"/>
  <c r="E44" i="1"/>
  <c r="G44" i="1" s="1"/>
  <c r="M43" i="1"/>
  <c r="O43" i="1" s="1"/>
  <c r="I43" i="1"/>
  <c r="K43" i="1" s="1"/>
  <c r="H48" i="16"/>
  <c r="I48" i="16" s="1"/>
  <c r="E49" i="16"/>
  <c r="K48" i="16"/>
  <c r="L48" i="16" s="1"/>
  <c r="F48" i="16"/>
  <c r="M52" i="21" l="1"/>
  <c r="O52" i="21" s="1"/>
  <c r="I52" i="21"/>
  <c r="K52" i="21" s="1"/>
  <c r="I51" i="20"/>
  <c r="K51" i="20" s="1"/>
  <c r="M51" i="20"/>
  <c r="O51" i="20" s="1"/>
  <c r="I51" i="18"/>
  <c r="K51" i="18" s="1"/>
  <c r="M51" i="18"/>
  <c r="O51" i="18" s="1"/>
  <c r="M51" i="17"/>
  <c r="O51" i="17" s="1"/>
  <c r="I51" i="17"/>
  <c r="K51" i="17" s="1"/>
  <c r="E50" i="16"/>
  <c r="K49" i="16"/>
  <c r="L49" i="16" s="1"/>
  <c r="H49" i="16"/>
  <c r="I49" i="16" s="1"/>
  <c r="F49" i="16"/>
  <c r="E45" i="1"/>
  <c r="G45" i="1" s="1"/>
  <c r="M44" i="1"/>
  <c r="O44" i="1" s="1"/>
  <c r="I44" i="1"/>
  <c r="K44" i="1" s="1"/>
  <c r="M53" i="21" l="1"/>
  <c r="O53" i="21" s="1"/>
  <c r="I53" i="21"/>
  <c r="K53" i="21" s="1"/>
  <c r="I52" i="20"/>
  <c r="K52" i="20" s="1"/>
  <c r="M52" i="20"/>
  <c r="O52" i="20" s="1"/>
  <c r="I52" i="18"/>
  <c r="K52" i="18" s="1"/>
  <c r="M52" i="18"/>
  <c r="O52" i="18" s="1"/>
  <c r="M52" i="17"/>
  <c r="O52" i="17" s="1"/>
  <c r="I52" i="17"/>
  <c r="K52" i="17" s="1"/>
  <c r="E46" i="1"/>
  <c r="G46" i="1" s="1"/>
  <c r="M45" i="1"/>
  <c r="O45" i="1" s="1"/>
  <c r="I45" i="1"/>
  <c r="K45" i="1" s="1"/>
  <c r="H50" i="16"/>
  <c r="I50" i="16" s="1"/>
  <c r="E51" i="16"/>
  <c r="K50" i="16"/>
  <c r="L50" i="16" s="1"/>
  <c r="F50" i="16"/>
  <c r="M54" i="21" l="1"/>
  <c r="O54" i="21" s="1"/>
  <c r="I54" i="21"/>
  <c r="K54" i="21" s="1"/>
  <c r="I53" i="20"/>
  <c r="K53" i="20" s="1"/>
  <c r="M53" i="20"/>
  <c r="O53" i="20" s="1"/>
  <c r="I53" i="18"/>
  <c r="K53" i="18" s="1"/>
  <c r="M53" i="18"/>
  <c r="O53" i="18" s="1"/>
  <c r="I53" i="17"/>
  <c r="K53" i="17" s="1"/>
  <c r="M53" i="17"/>
  <c r="O53" i="17" s="1"/>
  <c r="E52" i="16"/>
  <c r="K51" i="16"/>
  <c r="L51" i="16" s="1"/>
  <c r="H51" i="16"/>
  <c r="I51" i="16" s="1"/>
  <c r="F51" i="16"/>
  <c r="I46" i="1"/>
  <c r="K46" i="1" s="1"/>
  <c r="E47" i="1"/>
  <c r="G47" i="1" s="1"/>
  <c r="M46" i="1"/>
  <c r="O46" i="1" s="1"/>
  <c r="K54" i="20" l="1"/>
  <c r="M54" i="20"/>
  <c r="O54" i="20" s="1"/>
  <c r="G54" i="20"/>
  <c r="I54" i="18"/>
  <c r="K54" i="18" s="1"/>
  <c r="M54" i="18"/>
  <c r="O54" i="18" s="1"/>
  <c r="G54" i="18"/>
  <c r="M54" i="17"/>
  <c r="O54" i="17" s="1"/>
  <c r="I54" i="17"/>
  <c r="K54" i="17" s="1"/>
  <c r="E48" i="1"/>
  <c r="G48" i="1" s="1"/>
  <c r="M47" i="1"/>
  <c r="O47" i="1" s="1"/>
  <c r="I47" i="1"/>
  <c r="K47" i="1" s="1"/>
  <c r="H52" i="16"/>
  <c r="I52" i="16" s="1"/>
  <c r="E53" i="16"/>
  <c r="H53" i="16" s="1"/>
  <c r="K52" i="16"/>
  <c r="L52" i="16" s="1"/>
  <c r="F52" i="16"/>
  <c r="K53" i="16" l="1"/>
  <c r="L53" i="16" s="1"/>
  <c r="I53" i="16"/>
  <c r="E54" i="16"/>
  <c r="F53" i="16"/>
  <c r="M48" i="1"/>
  <c r="O48" i="1" s="1"/>
  <c r="E49" i="1"/>
  <c r="G49" i="1" s="1"/>
  <c r="I48" i="1"/>
  <c r="K48" i="1" s="1"/>
  <c r="E50" i="1" l="1"/>
  <c r="G50" i="1" s="1"/>
  <c r="M49" i="1"/>
  <c r="O49" i="1" s="1"/>
  <c r="I49" i="1"/>
  <c r="K49" i="1" s="1"/>
  <c r="E55" i="16"/>
  <c r="H54" i="16"/>
  <c r="I54" i="16" s="1"/>
  <c r="K54" i="16"/>
  <c r="L54" i="16" s="1"/>
  <c r="F54" i="16"/>
  <c r="E56" i="16" l="1"/>
  <c r="K55" i="16"/>
  <c r="L55" i="16" s="1"/>
  <c r="H55" i="16"/>
  <c r="I55" i="16" s="1"/>
  <c r="F55" i="16"/>
  <c r="E51" i="1"/>
  <c r="G51" i="1" s="1"/>
  <c r="I50" i="1"/>
  <c r="K50" i="1" s="1"/>
  <c r="M50" i="1"/>
  <c r="O50" i="1" s="1"/>
  <c r="E52" i="1" l="1"/>
  <c r="G52" i="1" s="1"/>
  <c r="I51" i="1"/>
  <c r="K51" i="1" s="1"/>
  <c r="M51" i="1"/>
  <c r="O51" i="1" s="1"/>
  <c r="H56" i="16"/>
  <c r="I56" i="16" s="1"/>
  <c r="K56" i="16"/>
  <c r="L56" i="16" s="1"/>
  <c r="F56" i="16"/>
  <c r="M52" i="1" l="1"/>
  <c r="O52" i="1" s="1"/>
  <c r="E53" i="1"/>
  <c r="G53" i="1" s="1"/>
  <c r="I52" i="1"/>
  <c r="K52" i="1" s="1"/>
  <c r="E54" i="1" l="1"/>
  <c r="M53" i="1"/>
  <c r="O53" i="1" s="1"/>
  <c r="I53" i="1"/>
  <c r="K53" i="1" s="1"/>
  <c r="I54" i="1" l="1"/>
  <c r="K54" i="1" s="1"/>
  <c r="M54" i="1"/>
  <c r="O54" i="1" s="1"/>
  <c r="G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1ACD2229-C5EB-4CE8-B537-1DC3E96DA8FE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60A1B990-909F-48CD-B7DD-FEB5501895FF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71839850-B104-4139-9D83-D5BCFDCB145F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39495357-750D-4F55-BC4F-545BFD48EB16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F514EFBF-7CE4-4769-93E4-EA35AF81CD8C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39CF72AA-3D33-420C-AE29-A331296E8477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1C311411-7B87-497E-BCDA-C3001C617AFF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DE1B1B5C-F0FB-4066-8D4F-A109E5C264FE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D42D6A9E-A0A2-4EF2-9808-47B36958A8FE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3FD654B0-03FC-463D-A2C5-46986EC2E413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3AB1AB52-9B54-4FD8-BABD-74E8E56223C3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656594A1-DED2-4A9F-AA35-C4DA1C6E487B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A68962E0-B0B5-4A79-A78C-803E7F3E2316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B0720DD6-D842-4C47-B47E-5FC122F7E195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541AC720-6F41-4813-8015-8FBAEFCBF5C0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EBEE411C-6A84-45A3-9A36-2C1805433FF9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2CAC6FAE-ED59-4009-AA3F-FD724E2C37DA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F32AA2ED-E211-47F9-80F0-62960114FA92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886B656D-5FBC-4D16-A67B-45CA5AEBFE59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9D0F4754-2AC2-483F-A8C9-A2CD29297426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ECDAEEC4-D0AF-48BD-A5F3-295F1FB378A5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2D33DE70-5DD3-488E-885A-88EB58BCC67A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65AD6B72-BA25-43FB-BD29-1B16B1A35EBF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75D337AE-1D9B-4737-818D-28AB7B4C2A3B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B8549931-11BB-49B0-A4C3-AE9DFA6BD9BA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0ED37E76-786D-4B6F-ABE7-90EF32D13FE3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8899614A-A7A6-4111-BC62-0C8B0349D15C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CCE16D47-D681-4518-AA4B-510A51035123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299E020E-B2A7-45CF-972A-D0B3FC009215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FB259C15-E484-47FE-8994-FB8CDCA9A6F8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BBCC1B0F-96AE-4D65-BE65-EF60D06DE54B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6760C104-8722-4FE3-A27E-8CFB0239C141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C64007A8-1E10-42B6-A75F-17028EC0C34A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DD166D1C-E709-4824-BE58-1A9DB49A18DA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5AA365F6-B589-4ACC-B1CA-36F2F3C07B58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D7BC7D75-3EBE-4E1D-9B9B-638FCA4D54CD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Wieser</author>
  </authors>
  <commentList>
    <comment ref="G3" authorId="0" shapeId="0" xr:uid="{21D0612E-C35E-4767-86CA-52692CEB831B}">
      <text>
        <r>
          <rPr>
            <b/>
            <sz val="8"/>
            <color indexed="81"/>
            <rFont val="Tahoma"/>
            <family val="2"/>
          </rPr>
          <t>dal/von -  Nur in Liv.1 eintragen</t>
        </r>
      </text>
    </comment>
    <comment ref="I3" authorId="0" shapeId="0" xr:uid="{7C0F5260-D8DA-49B8-8FEC-A9266553EFEB}">
      <text>
        <r>
          <rPr>
            <b/>
            <sz val="8"/>
            <color indexed="81"/>
            <rFont val="Tahoma"/>
            <family val="2"/>
          </rPr>
          <t>al/bis - Datum nur in Liv.1 eintragen</t>
        </r>
      </text>
    </comment>
    <comment ref="H7" authorId="0" shapeId="0" xr:uid="{D370EC8B-9409-45CA-8633-591FB282D60F}">
      <text>
        <r>
          <rPr>
            <b/>
            <sz val="8"/>
            <color indexed="81"/>
            <rFont val="Tahoma"/>
            <family val="2"/>
          </rPr>
          <t>Monate - Nur in Liv.1 eintragen</t>
        </r>
      </text>
    </comment>
    <comment ref="L7" authorId="0" shapeId="0" xr:uid="{7472672F-3C85-4302-B9FD-10574D6000AC}">
      <text>
        <r>
          <rPr>
            <b/>
            <sz val="8"/>
            <color indexed="81"/>
            <rFont val="Tahoma"/>
            <family val="2"/>
          </rPr>
          <t>Tage -  Nur in Liv.1 eintragen</t>
        </r>
      </text>
    </comment>
  </commentList>
</comments>
</file>

<file path=xl/sharedStrings.xml><?xml version="1.0" encoding="utf-8"?>
<sst xmlns="http://schemas.openxmlformats.org/spreadsheetml/2006/main" count="355" uniqueCount="61">
  <si>
    <t>TABELLE STIPENDI - GEHALTSAUFSTELLUNG</t>
  </si>
  <si>
    <t>LIVELLO BESOLD. STUFE</t>
  </si>
  <si>
    <t>CLASSE KLASSE</t>
  </si>
  <si>
    <t>SCATTI VORR.</t>
  </si>
  <si>
    <t>STIPENDIO GEHALT</t>
  </si>
  <si>
    <t>I.I.S.                                        S.E.Z.</t>
  </si>
  <si>
    <t>ANNUO - JÄHRLICH</t>
  </si>
  <si>
    <t>Inf./unt.</t>
  </si>
  <si>
    <t>sup./obere</t>
  </si>
  <si>
    <t>TOTALE       INSGESAMT</t>
  </si>
  <si>
    <t>7ter</t>
  </si>
  <si>
    <t>PREMIO BASE</t>
  </si>
  <si>
    <t>Ex Comp. Incentivante</t>
  </si>
  <si>
    <t>I</t>
  </si>
  <si>
    <t>Qual. Funz.</t>
  </si>
  <si>
    <t>Lit. 36.000</t>
  </si>
  <si>
    <t>II</t>
  </si>
  <si>
    <t>III</t>
  </si>
  <si>
    <t>IV</t>
  </si>
  <si>
    <t>Lit. 45.000</t>
  </si>
  <si>
    <t>V</t>
  </si>
  <si>
    <t>Lit. 52.000</t>
  </si>
  <si>
    <t>VI</t>
  </si>
  <si>
    <t>Lit. 59.000</t>
  </si>
  <si>
    <t>VII</t>
  </si>
  <si>
    <t>Lit. 69.000</t>
  </si>
  <si>
    <t>VIII</t>
  </si>
  <si>
    <t>Lit. 82.000</t>
  </si>
  <si>
    <t>IX</t>
  </si>
  <si>
    <t>Lit. 97.000</t>
  </si>
  <si>
    <t>PREMIO BASE (C 51)</t>
  </si>
  <si>
    <t>INCENTIV. MENSILE - 100% (C 15)</t>
  </si>
  <si>
    <t>dal/von</t>
  </si>
  <si>
    <t>al/bis</t>
  </si>
  <si>
    <t>Qualifica funzionale - 
Funktionsebene</t>
  </si>
  <si>
    <t>Erhöhung</t>
  </si>
  <si>
    <t>Gehalt</t>
  </si>
  <si>
    <t>SEZ</t>
  </si>
  <si>
    <t>7bis</t>
  </si>
  <si>
    <t>ab 01/04/2010</t>
  </si>
  <si>
    <t>% Erhöhung IIS+Gehalt</t>
  </si>
  <si>
    <t>% Erhöhung IIS</t>
  </si>
  <si>
    <t>Alt</t>
  </si>
  <si>
    <t>NEU</t>
  </si>
  <si>
    <t>8bis</t>
  </si>
  <si>
    <t>scad.12/2013</t>
  </si>
  <si>
    <t>ab 01/05/2017 (Ausgangsbasis 1/7/2016)</t>
  </si>
  <si>
    <t>Personale docente provinciale - Landeslehrpersonal</t>
  </si>
  <si>
    <t>ab 01/07/2016 (Ausgangsbasis 1/4/2010)</t>
  </si>
  <si>
    <t>CCI del 13.12.2019 - parte economica
BÜKV vom 13.12.2019 - wirtschaftlicher Teil</t>
  </si>
  <si>
    <t>A (C1)</t>
  </si>
  <si>
    <t>B (B2)</t>
  </si>
  <si>
    <t>C (B1)</t>
  </si>
  <si>
    <t>D (A2)</t>
  </si>
  <si>
    <t>TABELLE ZWEISPRACHIGKEIT</t>
  </si>
  <si>
    <t>A</t>
  </si>
  <si>
    <t>B</t>
  </si>
  <si>
    <t>C</t>
  </si>
  <si>
    <t>D</t>
  </si>
  <si>
    <t>/</t>
  </si>
  <si>
    <t>CCI del 28.10.2025 - parte economica
BÜKV vom 28.10.2025 - wirtschaftlicher 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</si>
</sst>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€&quot;\ #,##0.00"/>
    <numFmt numFmtId="165" formatCode="[$LTL]\ #,##0"/>
    <numFmt numFmtId="166" formatCode="#,##0.00000"/>
    <numFmt numFmtId="167" formatCode="_-* #,##0.00\ _€_-;\-* #,##0.00\ _€_-;_-* &quot;-&quot;??\ _€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7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  <font>
      <strike/>
      <sz val="8"/>
      <color indexed="9"/>
      <name val="Arial"/>
      <family val="2"/>
    </font>
    <font>
      <i/>
      <sz val="8"/>
      <color indexed="9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1" xfId="0" applyFont="1" applyBorder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5" fillId="0" borderId="6" xfId="0" applyNumberFormat="1" applyFont="1" applyBorder="1"/>
    <xf numFmtId="3" fontId="5" fillId="0" borderId="7" xfId="0" applyNumberFormat="1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10" fillId="0" borderId="0" xfId="0" applyNumberFormat="1" applyFont="1" applyAlignment="1">
      <alignment horizontal="center"/>
    </xf>
    <xf numFmtId="9" fontId="5" fillId="0" borderId="1" xfId="2" applyFont="1" applyBorder="1" applyAlignment="1" applyProtection="1">
      <alignment horizontal="center"/>
    </xf>
    <xf numFmtId="3" fontId="5" fillId="2" borderId="1" xfId="0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horizontal="center"/>
    </xf>
    <xf numFmtId="43" fontId="5" fillId="0" borderId="1" xfId="1" applyFont="1" applyBorder="1" applyProtection="1"/>
    <xf numFmtId="10" fontId="0" fillId="0" borderId="0" xfId="0" applyNumberFormat="1"/>
    <xf numFmtId="10" fontId="2" fillId="0" borderId="1" xfId="0" applyNumberFormat="1" applyFont="1" applyBorder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0" fontId="12" fillId="0" borderId="0" xfId="0" applyFont="1"/>
    <xf numFmtId="4" fontId="5" fillId="0" borderId="1" xfId="0" applyNumberFormat="1" applyFont="1" applyBorder="1" applyAlignment="1">
      <alignment horizontal="right" indent="1"/>
    </xf>
    <xf numFmtId="43" fontId="5" fillId="0" borderId="1" xfId="1" applyFont="1" applyFill="1" applyBorder="1" applyProtection="1"/>
    <xf numFmtId="3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 indent="1"/>
    </xf>
    <xf numFmtId="3" fontId="14" fillId="0" borderId="0" xfId="0" applyNumberFormat="1" applyFont="1" applyAlignment="1">
      <alignment horizontal="center"/>
    </xf>
    <xf numFmtId="10" fontId="10" fillId="0" borderId="5" xfId="2" applyNumberFormat="1" applyFont="1" applyBorder="1" applyAlignment="1" applyProtection="1">
      <alignment horizontal="center"/>
    </xf>
    <xf numFmtId="4" fontId="10" fillId="0" borderId="5" xfId="2" applyNumberFormat="1" applyFont="1" applyBorder="1" applyAlignment="1" applyProtection="1">
      <alignment horizontal="center"/>
    </xf>
    <xf numFmtId="3" fontId="14" fillId="0" borderId="5" xfId="0" applyNumberFormat="1" applyFont="1" applyBorder="1" applyAlignment="1">
      <alignment horizontal="center"/>
    </xf>
    <xf numFmtId="4" fontId="0" fillId="0" borderId="0" xfId="0" applyNumberFormat="1"/>
    <xf numFmtId="4" fontId="5" fillId="3" borderId="1" xfId="0" applyNumberFormat="1" applyFont="1" applyFill="1" applyBorder="1" applyAlignment="1">
      <alignment horizontal="right" indent="1"/>
    </xf>
    <xf numFmtId="9" fontId="0" fillId="0" borderId="0" xfId="0" applyNumberFormat="1"/>
    <xf numFmtId="10" fontId="2" fillId="0" borderId="0" xfId="0" applyNumberFormat="1" applyFont="1"/>
    <xf numFmtId="14" fontId="0" fillId="0" borderId="0" xfId="0" applyNumberFormat="1"/>
    <xf numFmtId="0" fontId="0" fillId="0" borderId="0" xfId="0" applyAlignment="1">
      <alignment wrapText="1"/>
    </xf>
    <xf numFmtId="3" fontId="15" fillId="0" borderId="5" xfId="0" applyNumberFormat="1" applyFont="1" applyBorder="1" applyAlignment="1">
      <alignment horizontal="center"/>
    </xf>
    <xf numFmtId="0" fontId="15" fillId="0" borderId="0" xfId="0" applyFont="1"/>
    <xf numFmtId="3" fontId="5" fillId="6" borderId="0" xfId="0" applyNumberFormat="1" applyFont="1" applyFill="1" applyAlignment="1">
      <alignment horizontal="center"/>
    </xf>
    <xf numFmtId="0" fontId="1" fillId="0" borderId="1" xfId="0" applyFont="1" applyBorder="1"/>
    <xf numFmtId="4" fontId="0" fillId="0" borderId="1" xfId="0" applyNumberFormat="1" applyBorder="1"/>
    <xf numFmtId="4" fontId="18" fillId="7" borderId="1" xfId="0" applyNumberFormat="1" applyFont="1" applyFill="1" applyBorder="1" applyAlignment="1">
      <alignment horizontal="center" vertical="center"/>
    </xf>
    <xf numFmtId="166" fontId="5" fillId="0" borderId="1" xfId="1" applyNumberFormat="1" applyFont="1" applyBorder="1" applyAlignment="1" applyProtection="1">
      <alignment horizontal="center"/>
    </xf>
    <xf numFmtId="166" fontId="4" fillId="0" borderId="1" xfId="1" applyNumberFormat="1" applyFont="1" applyBorder="1" applyAlignment="1" applyProtection="1">
      <alignment horizontal="center"/>
    </xf>
    <xf numFmtId="43" fontId="4" fillId="0" borderId="1" xfId="1" applyFont="1" applyBorder="1" applyAlignment="1" applyProtection="1">
      <alignment horizontal="center"/>
    </xf>
    <xf numFmtId="43" fontId="5" fillId="0" borderId="1" xfId="1" applyFont="1" applyBorder="1" applyAlignment="1" applyProtection="1">
      <alignment horizontal="center"/>
    </xf>
    <xf numFmtId="43" fontId="2" fillId="0" borderId="1" xfId="1" applyFont="1" applyBorder="1" applyProtection="1"/>
    <xf numFmtId="43" fontId="19" fillId="0" borderId="1" xfId="1" applyFont="1" applyBorder="1" applyAlignment="1" applyProtection="1">
      <alignment horizontal="center"/>
    </xf>
    <xf numFmtId="10" fontId="10" fillId="0" borderId="0" xfId="2" applyNumberFormat="1" applyFont="1" applyBorder="1" applyAlignment="1" applyProtection="1">
      <alignment horizontal="center"/>
    </xf>
    <xf numFmtId="4" fontId="10" fillId="0" borderId="0" xfId="2" applyNumberFormat="1" applyFont="1" applyBorder="1" applyAlignment="1" applyProtection="1">
      <alignment horizontal="center"/>
    </xf>
    <xf numFmtId="3" fontId="15" fillId="0" borderId="0" xfId="0" applyNumberFormat="1" applyFont="1" applyAlignment="1">
      <alignment horizontal="center"/>
    </xf>
    <xf numFmtId="43" fontId="5" fillId="0" borderId="0" xfId="1" applyFont="1" applyProtection="1"/>
    <xf numFmtId="3" fontId="9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" fontId="5" fillId="0" borderId="0" xfId="0" applyNumberFormat="1" applyFont="1" applyAlignment="1">
      <alignment horizontal="right" vertical="top"/>
    </xf>
    <xf numFmtId="14" fontId="11" fillId="0" borderId="0" xfId="0" applyNumberFormat="1" applyFont="1" applyAlignment="1">
      <alignment horizontal="center" vertical="top"/>
    </xf>
    <xf numFmtId="43" fontId="3" fillId="0" borderId="1" xfId="1" applyFont="1" applyFill="1" applyBorder="1" applyProtection="1"/>
    <xf numFmtId="43" fontId="19" fillId="0" borderId="1" xfId="1" applyFont="1" applyBorder="1" applyProtection="1"/>
    <xf numFmtId="3" fontId="17" fillId="6" borderId="1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43" fontId="3" fillId="0" borderId="1" xfId="1" applyFont="1" applyFill="1" applyBorder="1" applyAlignment="1" applyProtection="1">
      <alignment horizontal="center"/>
    </xf>
    <xf numFmtId="3" fontId="13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43" fontId="4" fillId="0" borderId="1" xfId="1" applyFont="1" applyBorder="1" applyProtection="1"/>
    <xf numFmtId="166" fontId="5" fillId="0" borderId="1" xfId="1" applyNumberFormat="1" applyFont="1" applyBorder="1" applyProtection="1"/>
    <xf numFmtId="166" fontId="4" fillId="0" borderId="1" xfId="1" applyNumberFormat="1" applyFont="1" applyBorder="1" applyProtection="1"/>
    <xf numFmtId="3" fontId="5" fillId="0" borderId="1" xfId="0" applyNumberFormat="1" applyFont="1" applyBorder="1"/>
    <xf numFmtId="43" fontId="2" fillId="8" borderId="1" xfId="1" applyFont="1" applyFill="1" applyBorder="1" applyProtection="1"/>
    <xf numFmtId="4" fontId="5" fillId="0" borderId="0" xfId="0" applyNumberFormat="1" applyFont="1"/>
    <xf numFmtId="167" fontId="0" fillId="0" borderId="0" xfId="0" applyNumberFormat="1"/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6" fillId="6" borderId="0" xfId="0" applyNumberFormat="1" applyFont="1" applyFill="1" applyAlignment="1">
      <alignment horizontal="center" vertical="top"/>
    </xf>
    <xf numFmtId="3" fontId="9" fillId="4" borderId="0" xfId="0" applyNumberFormat="1" applyFont="1" applyFill="1" applyAlignment="1">
      <alignment horizontal="left" wrapText="1"/>
    </xf>
    <xf numFmtId="3" fontId="6" fillId="4" borderId="0" xfId="0" applyNumberFormat="1" applyFont="1" applyFill="1" applyAlignment="1">
      <alignment horizontal="center" vertical="center"/>
    </xf>
    <xf numFmtId="14" fontId="11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wrapText="1"/>
    </xf>
    <xf numFmtId="14" fontId="16" fillId="0" borderId="0" xfId="0" applyNumberFormat="1" applyFont="1" applyAlignment="1">
      <alignment horizontal="left" vertical="top"/>
    </xf>
    <xf numFmtId="3" fontId="9" fillId="2" borderId="0" xfId="0" applyNumberFormat="1" applyFont="1" applyFill="1" applyAlignment="1">
      <alignment horizontal="center" wrapText="1"/>
    </xf>
    <xf numFmtId="3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69ED55E-C221-42D0-A850-E884D926268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DE0CBC8-846D-4BCE-B798-5CAC73DD76D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1B1A2EF-C264-4A87-8939-C28AB8C7E0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0BB2E50-1FB4-4F37-B46F-85E9C657D93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2149543-B509-4B23-91CD-D710ED1E4D6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C9A5CD1-65A1-46E9-A211-72ED644199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362A5D9-081F-4D33-9AD3-C7C8D166BDD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B863A27-9D93-45E5-A9EA-5A36700C5D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B580B88-AA80-4085-9B9B-81CE23B3E16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D38A3ED-C340-4EB3-87FC-F3E2E2FCE563}"/>
            </a:ext>
          </a:extLst>
        </xdr:cNvPr>
        <xdr:cNvSpPr txBox="1"/>
      </xdr:nvSpPr>
      <xdr:spPr>
        <a:xfrm>
          <a:off x="5334001" y="762000"/>
          <a:ext cx="140017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E92B06C-36E0-43AB-9B5E-FD776AC1D44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B36CD981-4D8D-42CC-AF9C-B7D6C8104A42}"/>
            </a:ext>
          </a:extLst>
        </xdr:cNvPr>
        <xdr:cNvSpPr txBox="1"/>
      </xdr:nvSpPr>
      <xdr:spPr>
        <a:xfrm>
          <a:off x="6943726" y="1219200"/>
          <a:ext cx="140017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C6BEAA2-9379-4FD4-8028-9EDD641F394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619262B-44D5-40BB-9E76-1818CF75FD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F1C7EC1-B0A6-412D-BC41-6A23268B6D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75A300B-E354-4A95-9CB1-57E1A992F7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A4E49D8-12D0-4BD2-B030-E4DF4E390F3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6C9DC71-126B-493D-9103-6162E678C8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6E05432-C645-4113-B6A7-2BFA61B02B6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88EAD50-57F3-49EF-A597-0888C66E188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DDF7274-B5C6-439B-AF10-17317CDB4F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984FFE0-D6DD-48E1-8D67-431840BDE2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B93B71F-6110-4BA0-B603-315A95BC1A3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6CCF706-F367-4C44-9361-6962797BE3A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D30DB9F-B39F-439D-9173-6C574409BE5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6E161B0-B210-4B82-B465-87296629E69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80A82CB-332C-4043-9FBB-81D6AF061DD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2479F85-6F11-4372-8125-989824D54B0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C289B51-0901-40DA-A381-5038BFC7250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5EB2EFB-1AF2-46B0-B71B-C0DF2C66FC3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5464CF9-CE5E-4B21-AA84-644CE89DD5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4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F83AA74-48D8-4D61-8EC1-3B8C5235324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4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1DBB0F8-EF79-4AA7-9D5C-70B6976D00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4A658B5-F996-4564-91A4-B8FD5AA9264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8DA6607-A20F-4538-9BFB-EDD422BE68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1E87A87-5F4B-4701-94BE-10DFD31BB16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D256F3F-4B8A-4F89-8976-B3BFE23775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5828854-FFB1-447E-B0F9-16D6A177914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071CB42-B732-409B-A351-4575AC760E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8154116-0F93-409C-A8A1-CB6394FD05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1272CC6-88AA-48FE-A178-A5140D5D654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8D4013E-FE96-43BF-8109-DE0E6F48A6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5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B6D3B18-6B2F-4A48-8184-5C1A5DFE01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F3C57D6-8BFD-4DAD-BA6F-49B722562CA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A2B0BA1-52DA-4646-A46C-117FAAD7E45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23F6C74-D61E-4996-9A87-E5B26C2FD1D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1C4AFED-B178-44F1-8921-58669BC79EF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3C39FDD-3ABA-4758-AEFC-839C689C9E9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E938B99-0F4E-4C98-8733-655B53F80A3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32EF9C5-1370-4435-B26E-D4A9BF75AB8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0A37998-3933-4906-A6FD-4F02EADD94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6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09BE651-BD01-4A89-A39B-805E9A1AC6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BEF688A-B08C-472C-BEA4-7B8A2E3E5BE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EDA660E-E28C-4DF7-B61A-84FBE025246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9D268E8-9DA1-4389-96D3-6C74DAAD9A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236ED97-0709-4204-A511-6F387AF102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B8EBB04-49D2-4760-9D7B-D6D4BBA06D0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BC19D95-4393-43E3-A880-CDD386C0514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A859F45-B2BF-4D98-BCC0-FEC84CEC15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1F7384B-783A-4FB5-A158-F0133EB627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EEC798C-6014-4371-B3DE-4787D4516E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7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F5274ED-A9FE-42C9-88B3-247F752DA02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1DD6E07-DF04-46B9-8E78-1E0479C4DA3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D8483C3-1704-40AC-99DF-47979886895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AE2EB72-957D-42D6-917A-57CC0A8E175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2927A34-A679-4049-A6A5-5BA63799F0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CA8794E-568F-40AF-A868-A3609048CA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BF942B2-B4B7-4027-99F4-56532021B0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39B7C1D-19A4-44CF-A91E-072973C3B89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42D6157-BB77-41D3-8082-BBAA7546F40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65BAB95-865A-4FD5-9B28-45928134C1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8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2E60A75-1440-49B1-A381-AFA29620B87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3944E57-2EAC-45BA-9FFC-18736C9BAE3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55BE803-9C81-45E6-8C9C-A0F16BC1CE0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D7E5426-19F0-4063-9016-257DD610B69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9CA702B-9143-44D4-A3CD-DCFAD3BC9A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5A9C429-0869-413D-A7D5-5AB66832E7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F8ABE96-40F9-4026-9553-056A17AACDB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6C9C94B-3D9E-439E-9E76-59F0E46C9C7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7BF8A12-B0E4-4B48-A4F1-2D39B83466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25FF1DD-4EC9-4E00-BADF-0C9BF64DB3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9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24FE5DD-6017-426F-B6FE-FEAE86AC7B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F92E8AF-2D11-412C-901B-04A436078BB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FD75BBC-ECAF-C761-2124-04B815F53C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10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6D7AE8A-AE28-73E7-35E5-12330A2ABFF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0944915-8A2D-64F1-8702-33E0C50C62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4FE0828-B924-5771-28F2-1A35143CDFF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A62488D-11FC-5F33-FFEE-4344F110B28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BF0FB6A-CF2D-4851-E233-1808883F80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FE4B93B-2B11-D7BC-81A1-75B25B86CD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A171BA6-D7E1-36E8-DC65-612F193D30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0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67F9322-BD1C-C5E4-97F3-4F7B7DC9ACE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7F77CA3-0116-94FA-DC61-75A2C51289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8A7F93B-68F1-0B02-742F-64125CD405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1526113-919A-F629-49E6-16980A98C0B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F3A171D-2F42-AEA8-5186-8A5E46314F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690283D-ED86-AB72-1F5E-256CB8D26B8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ED85DCF-DE45-209D-0A19-10586392066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D32F54D-9129-5D24-57C5-ADCDFC0955E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42D6832-F399-24B1-4865-4BAE3F2DBD5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97DA5BF-F71B-8ED8-CA37-912492C0FB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1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933105A-3CE4-B4CB-E2F1-D63728D3A4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2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9933FC5-0271-51E8-C0F2-8244604A26C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21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601678C-2543-548E-2C4C-0062A98FC5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122" name="Picture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466FFD67-4E70-E34D-38CD-5F4226782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4657C32-D8A7-4E61-A8C7-619D178820F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3BFC70F-BA32-4DCB-AFBD-8D1B2A621BA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D88883A-ADA6-424B-B322-56DFFDB0848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479D47F-56DC-4D52-9BD9-3F1D30B1E553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8FFF750-6491-41DB-90DB-F252601D7C4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093EF7E-8FF5-4FCE-8687-12B30496A65A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243FD9E-9CC6-41EB-84C9-91599D2D22C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947191E-CCF4-43A0-9501-E708D9BE2CDD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7FFBE67-4927-4990-843F-4D8D1985D67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5F28409-7243-42CC-B7DE-BCD00AFDE9ED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D643933B-CD8F-49A9-91C7-7C6BF6AE06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F1D9B19-7383-40F4-A331-FD22B4F4E957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EF0248BE-B638-4C8A-9A6B-C1EEA7F2B5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534CDCF0-E864-4C74-87F2-E372CCAFBD0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C74F39FE-51CC-44EA-815C-1602EBCFEC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D7DF4EB4-45A1-4A5A-B483-35672596D5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A0620FD0-B134-4129-8B99-41D17694682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31C1568-8F50-4612-A4B3-083366CFB0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9965A0D5-AEFB-4830-B3DC-885BC6BA00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64B2C8C1-A4F0-48C0-A495-B0EE020626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730840D4-0E86-4E9D-A59B-D5006E8CCCD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5B96BC02-9F55-471C-8B21-3BBE95C4E1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E5048522-7DE8-425E-AD1E-830685B206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8BA06B8-C44F-487C-8096-9AC7A5ACD8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C22A472-85F7-4675-93FA-8CC069756B2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75313E97-840E-44A5-95CC-DD8A0CE7D8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EDDE9812-370C-42C6-A5AC-F8F800513E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DAF922C-894A-4CA9-BDF2-D48BD18BF5E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A8748D01-13D9-49C6-9FC8-E0742DA57D7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A86B6E9D-6961-415A-BD0F-985E2979C68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D8811E08-FB8B-44BE-8012-9E37C823840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486D810F-B69C-4FB3-BC98-F2E6304D744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4051BB78-9BE8-42C9-A892-CEEF89F4E9B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93111A5F-C367-4D33-90DE-CF0D2B3AA0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C96DEDF-A5C9-4E23-BD71-86FE03CCCF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3E5F955-AC74-4DE2-91F2-C952E35AB33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3178D65-C26B-4E15-A4F2-0851B13E74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7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BA97A2C7-2188-4F74-BAC0-0E55D29CF94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9598EFCE-D43A-4E65-BE7C-39D0F26163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6E1CF200-E1B2-4823-A9E0-676564F29C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4AB56CAC-C5DF-4FBA-AA30-03D6712F2CD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BCE43FA2-1357-4FBF-A4FF-CCB7D81DF30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F4FC67C-8EA6-40A3-8A0E-727F9B03D4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B9723AD-64A7-4E06-A04B-6427300EA1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A0478EA3-DA5F-4991-A1C2-3E457AB7EE1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61F449EA-531E-46F7-A37B-E243BCCCD01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5BBAB13C-8D1A-4559-935C-7AC93FFF2A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8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FE54E43D-8C23-444B-AA85-3093ABCAD21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B4387F3C-DCF0-4CA9-9CDF-6A57CBBAB9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22A0A46C-3515-4A03-B9BA-A4206B7E5A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9AA09406-9996-4E65-A015-F18A775EDA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33AB2A7-D975-46AC-9CDA-FE54CCD1E83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5D0E547C-E551-477F-B970-B5F63D3A1B4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C8F177B1-EECE-45A7-82BF-574061C04A9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EC162DCC-7996-4ADA-95E0-52929E976EA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C67ABE37-8846-4E06-9D56-A7F9CCC531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FE89C974-5743-46B1-8174-239C16D14E4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69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EBFAA479-D965-4141-B1E7-4E19953AF4D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A4A9AC53-18BD-4927-9C7A-448BDEF41A0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7C707C6-D718-4F97-A5C8-4D2BAEC0F27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817DD59-C224-4936-A822-2C468706C5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9558B020-47FD-4B0A-82DD-E3D16C527EE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61EF52AB-0819-483F-B1E0-A8E4A98D012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71A524CF-0075-464A-99E1-107D4A38213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C421CD4-3D5E-40AA-BABC-D3399F794E5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B75D8220-1F22-41A1-8EEE-70CF804F7C4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F9E3BDC8-DC82-47A8-A61B-BAA4A863ACD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0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1A8583C-DEBA-4EBF-AB3A-96906AD422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B53A40E-E53D-4FF7-9312-9006D16E17F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6C96EF60-93C7-43A2-963A-E3D3220C605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DBA92844-938C-461E-9766-FE17925302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758A3E3-BA60-46CA-9AAB-F0C0FDC4575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7EA79903-AB35-4C78-92C2-9849FA99A85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D4175259-6391-498C-9E1A-A25E16CF9A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2A1650A-0E2C-42AC-B4F3-AD3175C6D1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9164BDC6-C38E-48CC-B760-7A8724E0807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4A12E86C-4514-472A-957E-20386DCDEF4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1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F3E7AAD4-380E-4310-B82A-DEBB02BBF3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E9FE085A-08E8-4C5A-BFBF-0E96252783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53CD145B-F478-41B1-972D-A5B0FCC974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25D2C3D8-07FC-49B9-A790-37E81CE5060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E2A2DF5-0519-4599-B1B1-E6C778BC62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AA5F0FFD-1DA4-4D81-BE4C-187AE146137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61ECD35D-93E8-B805-9651-1980B49CB7B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872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8986C591-ADD0-0D0E-01AD-F216191E06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332C7E0D-BF4C-72CE-AD4B-F49F3023F2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07B81A92-D9AF-EE1D-294C-3494926E24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2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28A85289-7DD4-8DF9-3540-BE3E214920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45A940E1-3811-FDB8-4AFC-F8DF010B0F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CE4D3B06-05AF-0D76-D525-80E5482F23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41B8F339-587B-9A3A-B94A-F7D31D79FB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715C81FA-CB0E-4C0E-F3F6-F14FEA39C4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DDA35242-9572-A9C5-5521-FB7E3D43400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6F01EE9B-4D1B-152A-1997-0F488E369AD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6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7B5D148A-9CBA-EE65-A0EC-CF0C546FF7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7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C4D95D4C-35AF-53D2-575B-1AE84CCA01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8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9FDC73BF-521A-7852-CD46-D4851A92DEF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39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C765C5D-C71C-6249-197C-AC9E7B1C94D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40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A73D1AE9-CD65-FE22-20E5-712AD7677E5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41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F721E15B-21C8-A46F-AB81-7A02F8A896F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42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4FB2DEA9-06EF-4C6C-952B-632657AC670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43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33760F20-985F-E4EB-D366-75FEF9B988B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44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C80A150-F612-AA81-B503-6E6F92C2B5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745" name="Picture 1" hidden="1">
          <a:extLst>
            <a:ext uri="{63B3BB69-23CF-44E3-9099-C40C66FF867C}">
              <a14:compatExt xmlns:a14="http://schemas.microsoft.com/office/drawing/2010/main" spid="_x0000_s28673"/>
            </a:ext>
            <a:ext uri="{FF2B5EF4-FFF2-40B4-BE49-F238E27FC236}">
              <a16:creationId xmlns:a16="http://schemas.microsoft.com/office/drawing/2014/main" id="{15F65A2B-9BF2-B966-FA5A-7A896FAE40A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8746" name="Picture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F3BC19A0-9D28-9083-095F-A4C06E2707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56B5753-9FD2-4FCB-A020-FF1ED55C52DD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814F389-4B45-44B7-A7A1-B61D825EE16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42A86FB-C96F-4C3E-9110-AA2EF57D19D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B7D7531-B18D-4D81-B0FD-3979BAD09487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180F734-8871-4BDD-8B36-46138E56C4B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0BEA08C-C483-4C7B-84D7-A6574BAB94EF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4E2E984-3ECB-4C1A-BA6B-CF061AB6DF9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0CA85E7-206A-4258-8664-F4C875390DD8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A6345AC-74EB-4D01-8AED-5BAB260BA48A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727B724-93AC-43B1-979E-A9A56D0CAA07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69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886EFCDC-2091-4670-A4F9-5A63D04E68A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6121D8B-AF38-4406-86FB-D23F7E3A0595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3F84CE1-7AC6-4121-96B5-DDA4C6EF682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CE95A6D-0724-48DC-942A-0EE9A533E5F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DA756D2-1ECA-434B-B73C-5B74A68BB7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46D207FD-62B1-4C65-9ED0-AC9C8DAB7F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FE23B52-F9E4-430D-8B7C-6848C2720C1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4AC80C9E-903F-4AC4-9CD1-8111080616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FFF3D09-3F63-45C7-B525-6578702D034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E9DD652F-DD7D-4544-A119-A570524B2F6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75CE1190-BC2B-403B-84A1-A2BF195A910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4D04AA7-EE26-4D72-9217-63939E3E10E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D7647B56-C9ED-4CA7-A486-9C4FDE6618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0125113-4467-4109-B71B-0448E1A260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4608EEE-8429-4BD2-9348-D1DD4A9710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2D09677B-FF0C-4458-B6BD-7B531021DC4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B123C00E-AC5F-4881-8E91-F285ADEA89C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7745772-F0D0-4638-AE60-E0AECE4F78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BCEB2E1B-B930-4602-B500-1F9699616A0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D0BB298-A026-4FF8-9DA8-F789CD6B97B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4A90F87-8279-45B8-865D-D466DA152F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69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6D2EB9C-880F-485D-AFAC-52FD910585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69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FB8E1BB3-8307-40F0-9B4A-91CAA5C097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69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2BB86A9-5115-43E8-A522-8CEC76828B4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BD73D20-3F3F-44FE-8D18-4FC2DA55D0A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6299A551-0B0C-4306-A650-F0C17A4B28D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E40CAF95-CC54-4B44-909C-63305370BF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BB170F3-AE00-452A-B7DF-CBDCD6DB7E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D4C9A11F-CF05-48CD-8899-49BE0406C27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0CA8065-305E-421B-BE54-04800EC377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761E4D47-6EEE-4A98-9FC7-465A77A8449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6821EB45-B762-462F-8762-5B4A9C020DD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E5D8D9A5-C6A9-4831-8DA4-10FEA2F19D7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0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D4D8F6E4-C1A6-48D2-8AA5-D2A48118B1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03839F9-46D6-4FCD-A50C-3B70863A7B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6FD9E123-0E34-4B4D-B670-9C74BA5C3C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75EF73C-D4CA-4166-8F60-E425A90FEF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CE3B93D-D4A3-43A4-85EB-2B235AF7A4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1E8B451-028C-405D-8248-545755365D7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03C6FCB-27BC-47B8-8F65-2B24AA5B283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3FE052C5-1E4C-4333-A6C2-FD6097033B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369AC754-34C3-47D7-8DB4-443D246C73A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F12045AD-DD34-4CB5-9514-093A1F93D6E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1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FBB63741-22B8-46B6-9B8E-4D908851D6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957446D-BC32-4443-B2BA-501E94E211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EEE5F1A-D764-487F-B0A9-116649BA18F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224859E1-6974-4153-98F0-1627159813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2F26808-4761-4C3A-B235-2308A1C333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5C2968BB-B1DF-424F-9F64-B03E17C3F3F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2A5F6373-8AAA-4A1C-ACAF-C646E813E73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A4ABC23-56E1-46A8-97AE-1D3BFECD92B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3141A911-01B7-4D5D-B859-9D8E31E3F04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976AC10-6D22-4EBD-9B92-041D646E616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2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B7743587-A5C1-4593-AF00-BCF40C82F4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51B60F37-D84C-420A-B5FD-ECD6C8CD4E8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EFCD8E4A-D963-4025-A49A-2809CD95469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0D0D323-67D5-4CE3-8391-2D8DB2849E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12B8F2A-6E40-4342-ABF2-F3779A6428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1B589A0D-457C-46A1-AD6D-8161DBD193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D75FA4D-CC03-4110-B842-8E900107BFA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3CA7B1AE-9B06-4188-AE99-DBAE49BB8D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213A00C2-C945-4934-8DE2-6AF7B9AAA4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7116762F-4B2E-4D02-9CA7-281CA477504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3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8B029828-314E-493E-8A6B-98D36136FC1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5A516372-1C6C-4FD4-B52C-10EAE55C979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6A3116AE-6D68-4BAC-AF3F-5BAB0FA9FCC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E60121C1-7455-4617-B97B-E6CED39F2BB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6DC6898F-4DD6-440C-A4F5-613A3A7285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707A3CD-CA16-460D-8117-B712D4E85B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2F487B7-5895-4A45-BF7E-7688EA5CE13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8C44791B-8E07-40A8-9B24-0E3A6C0CE9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EEA44A6-9E6B-40F0-8826-6E83B6E7DD9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B2D1020-F5EE-48F6-8E73-7B9730E83F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4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A79B0D33-58F7-4E5A-1494-90BCD0B6360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975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9737BA9-C577-B7E8-E5EE-B36A7E0D657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4305F547-4C69-38D4-A5D4-11E107FBD5C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EBAF5427-CADF-359D-0F3E-DC349DFE374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29BDD8FE-528F-9F9D-B897-C50D96C2A19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2AAA538-EFED-1FF7-DD3F-ED52855D58F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24EB6D7-8D49-A413-F5F6-2E0B54B88E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5725CF28-5B96-E700-94E7-09B564D2D1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DBC6FB0F-F45E-4136-9024-C6D29C16C54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2440B8F-9736-55F7-B1C6-931F61A6411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5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417BB3B9-CC38-6B09-9810-0D5C8C02128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0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0F3629A0-5F91-FC86-20C5-2B48460FEA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1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1705CA4-2165-9D02-839A-50DE106CEF2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2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22318246-33B0-5D30-030E-8CD3FDBC04B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3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7F017BA2-E922-16B9-79B5-924820C6F4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4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9AD1DB59-3CCA-A36C-CEEB-C297FCDAD0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5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D9C10EB1-4445-BB3C-093A-AA63CE9654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6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C35691DB-642D-C045-630B-412090D854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7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EB8906C2-0850-357A-3A18-22B6A3F15F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8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34D1B7B9-BED6-D094-B378-10D20D514A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769" name="Picture 1" hidden="1">
          <a:extLst>
            <a:ext uri="{63B3BB69-23CF-44E3-9099-C40C66FF867C}">
              <a14:compatExt xmlns:a14="http://schemas.microsoft.com/office/drawing/2010/main" spid="_x0000_s29697"/>
            </a:ext>
            <a:ext uri="{FF2B5EF4-FFF2-40B4-BE49-F238E27FC236}">
              <a16:creationId xmlns:a16="http://schemas.microsoft.com/office/drawing/2014/main" id="{74D1058E-B154-24E5-2DCD-C1120B60F2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9770" name="Picture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8CF02325-D9AD-BC84-B0EF-7CFC3EEA6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CB4953F7-DC8A-44D0-BB54-C51776856F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CC7F480F-C425-4CE7-A2CD-41E72447AF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BF40434-B6FD-4C4E-A804-F689DDFEE6B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302E027D-F70F-45E7-A792-00068127B80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6F69977C-03D3-45ED-8033-22E1C4DAB5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B701D3A4-3673-404F-890F-1B5D26393A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AEAD1552-44F5-457E-B8BB-57D00F0E2A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3B0FF7B7-2F4B-4D50-96D8-C6C78E508F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53AA81BD-2F9D-4D6E-963E-3292B198904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E56CE111-BAA5-4952-B044-B4B6FA8D7D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4DCB2546-889F-4238-A2F0-3B2927156A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EE1F2E18-9732-4F82-80E2-4EC3BC59C0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94EE65CF-6AA8-469C-9EFA-FA02D0AF0E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310E6A20-AADD-417B-9F1B-4879AA238C8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CB3408D6-686F-44E3-A995-EA59776ABAD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2E8A9E13-6EA4-4398-A738-3F91F3C791E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3A157F24-1F81-4E13-98FB-B7E8981111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4A1C38B5-50E2-46D2-A31D-FFDE3DA181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14F5E3E-15E5-4543-99C7-46D3F2462D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3D33D8B9-F195-4487-9CDB-5BC1552E15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72167B48-7AB0-4E12-A927-37E22498C5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5314A7D2-974A-4F03-BC1C-75D7701967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4D3DC5B3-991F-4F2A-991A-3B2913F319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96085CFB-E8E0-4585-A700-B595F92723F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DA25DC1-C2A6-4635-8630-E670AA3967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FEA6CB55-0C8F-4E70-B6FE-68089D0DC9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F8A093C4-B0DB-43CD-8FEB-15CFACBF3E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5D2CDB3-BF92-4864-A7EB-61AE2B83818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D339E82-104C-4C89-9EF7-9A0EC2606FB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982920BB-2E70-4585-839E-03CECD151B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3B464CDF-9E26-4F7F-BC1A-6A34AB0EAE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6407C53-FFDA-4FAA-B3ED-94D880396F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56085968-4870-49D9-91ED-8B45F55A45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F47AC7F8-3ADB-4AC6-B298-FE8356F800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686DA4D7-647B-45AE-A987-99D1169CA61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30BE118-0F95-450E-8B2D-B9B44C3A794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5DE04D6F-2079-4092-B1DF-B6EC984318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DF68AEB0-5275-481A-8237-92BC9D6540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61B31430-0FA9-494F-B271-47E3C17CB9F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6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2EFF107-FDD7-42FC-A4EC-3874503E890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AC58B15-75E0-4DE8-85B8-569E7357510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9B0D307-53C5-42CC-BBF6-047EDDEBF3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B09A84C-3183-4F17-8162-534A7B4646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7B1D6FB2-3CD7-4638-A76E-78A118F969D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642AC3AF-E369-46EF-9BEB-09FE4F16F44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F0898045-47E5-47AB-9DC8-94AF4BBB6F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7BA6FDC6-47BA-42A3-AA5B-B35F71585B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CFAA184-91DC-4D92-905B-E59CF1EF63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A757450A-12B9-4766-BC38-7B63282DA2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7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1D11C65-C786-422A-B492-CEA6DD3A6C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EEC65548-B5BD-41F2-A5C9-B98190136FD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B0ACBA8-F53C-4784-9C4D-6658E954ED6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FDA82E69-11B8-49FA-9EFD-FA48209AFD0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C352DA4-FF36-4158-B497-BFB997DD98B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4120CFF2-F1CD-4C48-807D-8E8F4A948F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61BA473F-7B08-4AE4-8799-CA4348A53D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6F5DB98-AD02-43A5-81A0-E739A1B277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E17B6383-0797-4DA7-A078-61FBABB9BA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5C91531E-FF7B-4A32-BC0B-BB5B0BAAA1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8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C4A47CC9-4855-4091-8587-290DA05144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93C1FBC9-8C56-4958-9B84-67E8D55AAA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ECAEB183-97E5-4DD8-98F1-B44980106F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F32D6F10-2134-4F89-9DA0-6042CF0F717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C684DBAF-B517-4C05-9EB7-3A6C367B99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7C69F71B-B0BC-45E4-8F2D-DCEE6E9DEAC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B09BFA86-81FF-4424-AFC1-260C0BDB44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D5220DED-01E5-4CD3-95E1-CEC3E659FF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AA60F544-9258-4FA0-8773-58648F411D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6F2D4CE-D5A1-4D50-8BF1-6EF5741061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39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57CBECA0-C217-47A4-A72B-58725C8AB5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94007921-40D1-490C-93EC-F5B4AF3E3B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E324A41-05DC-4B42-9852-A27CE0022A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780717C9-C9A3-4CFD-9E31-CC1510A63B9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E1B90D6-6AE4-4AEB-AB6A-7D6804DA386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2855873D-DC0B-4A09-AD92-E708236F2B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F4DFEC71-12B1-48FA-9694-1592EC1460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3072DF1A-56A0-47C0-996E-2B3069DF72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F76FBB1-D099-42AE-9414-D33340AEFCE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E3C7C1B0-4D38-41BB-9B79-3C0CD0F713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0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6243401-C40C-4FCB-9428-68AFEA4FEA7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E257CD5C-7D32-4C16-B788-9EBE6F60859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9D39AC07-D64F-0838-45D0-5C40920448B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11</xdr:col>
      <xdr:colOff>472440</xdr:colOff>
      <xdr:row>1</xdr:row>
      <xdr:rowOff>76200</xdr:rowOff>
    </xdr:to>
    <xdr:sp macro="" textlink="">
      <xdr:nvSpPr>
        <xdr:cNvPr id="1541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3BF5E1B-1309-CAC9-3942-963925B3662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4EE3A11-96E7-CA94-0605-51CB38FAC72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6FD4ED71-A638-729F-9BCC-ED9CA96A54E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36F3EA3-A2BD-0ACB-11C0-C282EDE7FF2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5EB85787-8531-79FA-D917-D86BA4142A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B47EDC50-E5FC-C4DC-F1D5-DD3D18BE6C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C1D029E6-5425-257A-9BF6-91501E77EBC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1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20BDA1D8-1445-CC1E-A706-0DD27276FA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7E083639-975D-2ADD-1ABF-8EA2AA4F747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B000DE3B-6DFB-5F52-4115-C01DADAA1DA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2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7A26BEC1-EDCA-21FD-0C9F-05125BAAF8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3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4B54D42-BDCF-36AB-FFDB-C9532670D5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4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B2C79DC0-6185-9663-0680-358DBD07D7A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5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A46821C8-60BD-4F56-602C-9E30E07C1F8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6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D91D8E73-237D-CC96-0338-DC86FDE9D8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7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B4FDD77E-7E6D-7188-1456-00C1B873CF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8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11DB3B2E-A98F-AB4E-1F63-661C6E73F0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29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A3EFA3C3-A5A8-4698-E115-A5B6CACF1F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30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3BC0D54-6A8F-4006-D065-B10349CF92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11</xdr:col>
      <xdr:colOff>590550</xdr:colOff>
      <xdr:row>1</xdr:row>
      <xdr:rowOff>95250</xdr:rowOff>
    </xdr:to>
    <xdr:sp macro="" textlink="">
      <xdr:nvSpPr>
        <xdr:cNvPr id="15431" name="Picture 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05F70321-22C2-C703-E24A-B48994B3734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11</xdr:col>
          <xdr:colOff>590550</xdr:colOff>
          <xdr:row>1</xdr:row>
          <xdr:rowOff>95250</xdr:rowOff>
        </xdr:to>
        <xdr:sp macro="" textlink="">
          <xdr:nvSpPr>
            <xdr:cNvPr id="15432" name="Picture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753CF904-83AD-1CD8-80B0-00D0A06B7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B9A364D-433C-4933-8B8C-F13427C6897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CEDD7AC-9616-4995-8903-25D2D524498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DF9B29F-AEB0-4BFA-BFED-6067D244CC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9E94789-1B54-4A4D-9318-403DED9B002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6E9F5C53-63A3-4DAB-B9D7-B9976C164ED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926D552-D011-4A90-B02A-91484A0A95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9C9849E1-C276-448C-826B-B3054616EEB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3679C494-BE03-4499-BFA4-67BE5CC238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F49D72D5-ABD6-4490-9576-0E31FC8357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2DCC18E0-8C4D-42E3-85B7-AADFC994B3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608D0231-1438-47D2-83F1-67EF7506E03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4D212FD-6299-4A17-BCF9-3590DA6E6F8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13D2208-1E74-4C6D-97CB-7A025D5DAD9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25FE7215-33BA-4B15-8DB2-103DDDA444D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9ABAB28-6114-445D-AC55-C3EEDDE4BB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ABA4BF0-6D83-46B4-AEF4-3F6EA29D42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9BF282A1-61A9-4FFC-8C21-7457EF0F0B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6B6965F7-9DD7-4568-879C-A55643961E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D67DAF5C-D540-4D0F-A47C-E9911334DD0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504EDDE-9BA8-4D92-AC08-D1B65574DA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63808707-7252-4DDE-AA80-0E77BD577B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F623BC3-332C-4E4B-86B8-BE6536E8D9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0BF29FE-F09F-40BB-AABB-F063A95666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555A5C5-0223-4C9D-AF72-7133ED2514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09B9D1C-3971-460D-9069-5C60B731FF8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163AFB1-11E6-4E47-BF58-091A983BD8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4A3224E-ADAF-4AE6-977B-6EEF598341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6F8BBA8-248D-453F-8492-348FA49093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2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726DA88-04EF-4CE1-A76D-CFE7088E5F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3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E62D1E6-DB2A-4A6F-A202-C729AF1F61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3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A972CEC-5859-437E-AFC5-A7F66EA792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2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C82E983-5004-43F3-AF62-035B02D3740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2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F9AE918A-AAD7-45AD-B8F8-2B8F64932A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2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21F5984D-2250-4B6A-802D-57A6349EAE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2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D52043AD-783A-496D-8D96-BA3D003607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2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15E367C-5464-4759-8950-E101A148CCC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2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3D5A8AD-048E-435F-BB6E-C3659F0F66D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FF96662-5D0C-406F-B3FB-932701B684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F183F2B2-B13B-4076-BDC3-FFE9A3181C6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2902552-E263-410D-AA15-63B441D091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8CA2BA0-C7A5-43B3-A6D3-2C88DC28AC6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84C68F6-7480-44B8-8DA6-1CFBE910EA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2E026D42-D4B5-4AEA-AF81-258C0531268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779E6A1-3B68-4630-B8F3-4EA6AF5A67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41493FF-2EB8-4EAF-BCF6-F9B838EC023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5698603-DEDB-4CDE-92F6-F89055F4FC0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3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80F5A78C-A39A-4D75-AA82-D2E1A58E37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954D664-14D4-4048-9F1A-93F1F918B9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4E6283F-4574-44B8-9B8E-42B4C42094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D6D4BD3A-EB53-4017-9828-586FA1F7759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93FAAF5-9392-49E6-A59F-F1F3D9F06CF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A47E91C-12D8-4295-9446-2394BD75E67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1878DF8-3294-4AFF-A4DF-24A5FDA26F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EEE7168-E656-4BD9-97B5-0FEE7A6884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EFCA4E5C-ACD6-4581-BB6B-BE1F9664A2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4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EE1B672-2A20-484D-9D01-1C3F1D711A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3650D2E9-46F4-430C-93E8-7A0B4E84F87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EC451986-B22E-416C-9E3D-6D1FE079583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E80C72D2-C77F-4A8E-8BE7-9FE3055BB3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48DF3F8-7769-49AE-83E0-92A94F518FC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B08FE98-F2DE-4B3E-BB41-365F9E665A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4FA8022-8E28-43A7-95F4-CD0BD5FEC2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E0ACE84-22AF-4E06-8D98-4DDCE04172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906F4B24-9BFE-4571-89EA-013B92ED15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F70DAC3-40E5-4223-BDDF-B8E4293EB59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5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A6F9B84-E5AF-48CE-ADEA-1AA72DD1164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B49DED1A-1F59-4AB4-94C5-28FBBF54B30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DD7938B1-9CD0-4AED-9F5A-BBEF74542C5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65FA773E-A50C-4827-9634-C39B9FE8C25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F32F9C22-FF7E-4AC7-BA8F-B09F7BC3283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FD95BAF4-A380-49FE-A72A-A50346E3D2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9814A40-725E-439E-9B4D-0C2D906352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92112D77-0A57-4456-BFCE-FA561DEFA5C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B219944-E6D7-49B2-ADE0-2B84049064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E0AB2B44-0B3E-436A-8630-6105517E1BD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6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DACA4204-5BF2-4848-95BE-3586223A915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0A2C60A-6C84-41EA-9215-C5F2AEC6B5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A0CE97D-067A-4BBB-96D7-634A8B1D84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6F9AB4B8-3E5A-41A8-8838-F7F242688F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E6120662-3A35-4CD7-8657-058A728567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01E6475-5840-4F9D-907D-290C14C5AC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ED8F3D2C-270F-F522-3743-DE509C94EF8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10</xdr:col>
      <xdr:colOff>533400</xdr:colOff>
      <xdr:row>0</xdr:row>
      <xdr:rowOff>480060</xdr:rowOff>
    </xdr:to>
    <xdr:sp macro="" textlink="">
      <xdr:nvSpPr>
        <xdr:cNvPr id="107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68687BF6-3CD7-A8C1-97BE-15F9DFF94E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73ADF8E2-F61C-6210-08FD-4E8015594B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D4074C9F-42FD-A64C-3E46-F2388CE754A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7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933DA5A-FF5D-6215-4DD9-4FBD1268F6B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D6DE2A77-085F-A4C2-A51F-28FE521EA41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23F52F47-71BA-A8AE-F647-CDA93972DA1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B783F22-A7A9-2424-27FC-5C95464B58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4A8BAE3E-E2E8-F557-1081-A01A967803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E7D586EB-4CCC-6303-E073-1B7ECD5A46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783DCBC-EFA2-5ABB-E2CB-8774763805A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6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8FEB7ABF-491A-71AE-DB84-EDCFB774DA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7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49133A1-5820-40CD-D0EA-E2BA51A060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8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847B971-A997-9F68-2F46-5C8504FC5C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89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F0707924-709F-BEEA-5231-23A13338D5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90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FD5495B-2218-0018-F828-C971F423DD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91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C2BF1E44-067E-B596-37EB-9141660539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92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591D626-69D2-43E1-5EEB-8CAF5422885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93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54FD4470-1DFD-8E82-54B8-A4BFC62717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94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28BD096C-2018-0C25-557B-0BB2ACDC58F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10</xdr:col>
      <xdr:colOff>666750</xdr:colOff>
      <xdr:row>0</xdr:row>
      <xdr:rowOff>600075</xdr:rowOff>
    </xdr:to>
    <xdr:sp macro="" textlink="">
      <xdr:nvSpPr>
        <xdr:cNvPr id="1095" name="Picture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AC2C2CB9-658C-142E-AFB4-17FD952A22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10</xdr:col>
          <xdr:colOff>666750</xdr:colOff>
          <xdr:row>0</xdr:row>
          <xdr:rowOff>600075</xdr:rowOff>
        </xdr:to>
        <xdr:sp macro="" textlink="">
          <xdr:nvSpPr>
            <xdr:cNvPr id="1096" name="Picture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BDE2DB21-5180-57FC-55B9-DF0EF73B89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44745E8-B21B-4B53-9AE3-A8F4F574705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BFA7E29-6744-45BC-BBAA-6E5851D7DE2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7F5C349-54BE-4E4D-8A1B-C3F52EE73CA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D329D1E-E0B1-4EEE-95C9-F107B94056AE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8DDBA0B-0BAB-4D16-B440-10597AF28B3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AC5A247-5BA3-4BA7-BEE9-EDEBD69F1FA2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B8A3B31-E599-4291-80D4-99A1F2FF204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2B69FA3-56D2-4D03-829D-91DBA29D6A0E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8BF1243-7F08-4C1D-9289-CD089134DCDD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848800C-90EA-44B6-A501-CA7DF617CE30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C85BB41-2EB3-4840-9E01-D51C670E048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18412E1-74E1-4C79-9638-5A561D0E4324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3EF3A781-4937-4D9C-A993-EABF79AACC0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70466126-F237-440B-BCC3-E6B5E40DB15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88AB1E30-96A0-40C9-A6A1-A989832A9E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651CF09-5FD2-4D08-AFAA-9F1800DA36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1B050D43-3279-40E9-BE4D-83E23BCB36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23645C9-47D3-42E5-9B60-7447D5A882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32F8F1C-7C78-4683-95EF-4926619A90C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42729D3-762E-4A0B-B984-88EC5E175B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F284C44-A354-4A7A-AEE7-B9C215162C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1D21C558-0C01-433E-AC8A-B73279A06DD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16DA5009-150D-4957-B954-5804040F7C4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AB5995D-1213-45FA-B602-DB7F2B2B22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10082432-F197-47FF-979E-3C7BB8F4BB2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DCB5E66F-376D-43DD-9282-72EF6B1821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5F75334-C434-4DBD-B0CB-6D8F8FC0586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70883C9-4FA0-4517-86D8-D628C9D91BB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2B291F6-62F8-4A1F-BB5F-2C042CAA28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F33E1F1-AE17-49D6-ADF0-77BC181F4D3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8D1A70E-B63E-4013-BF74-83E71517CF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ED3A81F-A9C8-4977-AB50-78CEB1E163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F8643F6E-397A-41B9-AA1B-6FFEBCE358B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EB02F3D-59EB-4533-A89F-B18975DA9D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C807BAB-B58E-4F08-B4FA-2BC24616FE5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5137111-97AA-49DE-949D-062B1BABB9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2AE881F-D871-4E6C-932F-F5E7E152FE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3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BE81FE5-4361-4FAA-AE23-443EC0D0BEC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D667CE6-2F25-4FF4-85A9-36EF31B97D7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8903776-B6E9-4EEB-ADBB-5A9A28BB73A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4434FF4-D6DB-489E-B637-8772F84359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3686BA8-30F2-4F9D-905F-C2759A110B1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8B36DFD-14A9-4821-8007-07FE53FE21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CD75F95-B755-4745-B28E-6B347FF7B97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C55F7CF-4A11-4EAB-9BF1-4A08EFF878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D11B569E-802D-4D13-B8E6-C320B01993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F10346B-85E8-42AA-B036-557468D161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4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38B36C52-F1E9-471F-9619-961D137FA7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76E26B61-DBBA-4F4F-9AF7-1D26FB1D5DA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8330B813-D1D1-4ADE-AE22-4B334511304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9ACF086E-3611-4EB5-9088-6C188A2C55E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3FFD153-4C89-43DF-845F-5B4852044F1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FB5E336-5DEB-4CCD-B8B8-6F2A93366F4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9B81426-48A9-4300-B6CF-D4BB55DDF74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95951B39-F74B-49A3-9861-6BF52B5ACD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3D95BCFE-5AB9-4427-8557-70BE65651DE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D59F6D6A-FFBA-4276-AAA7-7A4C09987C1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5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F7AC217-8B7B-4462-8EBD-3F5F37EC49B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6090377-F0C2-40B8-AB9F-C85C9DE8F51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3BB0212-E702-4840-B43D-3644971A34E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84778DC-2013-4BB2-91EE-7ED6AFD0C1D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80C11D0-BA49-4863-A1FB-EC96B12000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9BFA79F9-F029-444E-BA85-0882FC47E98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5971AEC-9B8B-436D-9393-8DC52E2E46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38DE459-034F-4EE9-9459-5285C61F06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D031D35B-7CC0-4EFE-84E9-FE7818793F8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91301E08-52E1-411E-8C49-9B2F9E1951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6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D563EF07-960F-4EDC-BAD1-63A3C2A0D2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F2D16C5-C486-45A1-AD4C-126183E9720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7FCCC13-B5E5-4C59-83D0-DD008170B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4032490-D73E-45BA-A542-BA408CF35D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C573C39-E1BF-480F-9446-988D79BCB60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767DE1BF-C4AC-4401-B290-5C249C1033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119AA1F3-10D5-48C1-99CB-D8D575E600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3A43A690-4F98-4D5C-91AC-B3AC75F369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EBDDC58-034D-44A8-A146-C302936900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8085B75A-381E-4939-A3F9-7AC697E2C6D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7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8217E15-57FE-4A88-A598-1DD2D5317D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9CA8E28-E719-4B8D-B0E4-3FD0CAD0952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D7E7874E-1BAD-4B7D-8E9E-50D617B5E63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D866F10-2DB2-4011-BECE-D0A1BE59581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A2142A0-4002-474D-B2BF-3C0A810309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36910C53-522D-4275-BBF6-B8063E8464A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750ECDD-B3DE-961F-8341-7695F76E506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1848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3961B061-A691-3119-B81E-72C110E4F9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AF67A9A-D169-FBC2-28FB-77C16180CB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9DE78EF-0D6F-7AB0-52BC-C8F0A3265D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8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243A40A-C845-4D00-B82B-CBF213DCE5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E7536CF-75F2-65C9-F311-0138C807E6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A895E32F-3B24-E637-DA3E-9984FD1DDE2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544B5BC-E4F9-DE23-0715-D365BB32A5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A620AE8-5B81-4D32-EF4C-E8EED40AE54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AB31AF3-95F6-D014-5A75-EC0EFE45ED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A4AF604-13FC-D3F1-84D1-ECE0580B72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6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FD7E5EC-2002-7AE7-26E6-4926AD06553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7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7B1F3F98-7644-4F57-B1DA-813315AC079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8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5063E42-8ABC-EC6E-E403-FC09288229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499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F5C5C77-36BE-D12E-6378-C8F90C55EB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500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B800FFC-BC83-10A2-CF07-0FE03C1E4C4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501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1C0DFAD-95C8-F958-E58C-F98D7936F3C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502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ECA783B6-F6C0-FAF3-A7DC-60DAED5AAE8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503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3B2DC74-A5A7-8730-0CA7-AB70A721177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504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386AE98-8A27-1348-992D-421B72C0E3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505" name="Picture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0798DA7-32DB-A3B0-1517-9561F81F7F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18506" name="Picture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A5CBFF56-F64C-3A67-F7B9-EE1D45293A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B9B035E-C0C9-444F-8989-3875FC2BDB8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CAEE207-0D9D-4AC4-ABDF-F09DCEC4710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338B2AB-0373-4FE4-90D9-30C387879CF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A69BA0D-300A-4CD8-BBD2-A7942B8CA6BF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0884C73-642F-4BA4-914B-DC1F5A1529B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20B4DDA-CA27-45F5-A510-7AB5BBB8472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A6EE3DB-ADE9-44CB-8125-DB552F291FEC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28A127D-5154-4F62-8B9E-DF82011CDE7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800016E-375B-459C-9ECF-15C36467B36A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14AA4443-8F7F-494A-AE5D-0013707F6A60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5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4CE5F7A-1B9A-46C7-B106-36D06BF139D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E30229B-752D-44E0-BCD8-E42EBD203E15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5E6C2A7A-2B29-4C50-8582-6039DA9B817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CF318FC-E735-40FB-B9D9-1F5D10B353D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9EF9FA63-051E-4F65-903C-74582F5112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55C98A7-FD49-4130-851F-C06AFB1460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57FF6F00-3E46-46FC-8161-51B7330F5B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A62D1D9A-43BC-4DAB-8BA4-1298D533F68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734A3AB3-3CF9-4F56-8622-A1D027BD04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4DF715B5-9DDB-4C95-9C9F-B35844B196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9B4A62BF-E272-4080-816B-8685CBC6E9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E329916-E180-4102-B4F3-BF044039FE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75A544EF-76CB-4E70-A7C4-0ABC885B75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266D5D77-CC6B-4797-A867-4151F82030C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80D78608-D351-496E-B5AA-D4F7A7C29C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7E25C15-18F7-4A6C-ABFF-9B1A534B6E5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F166473-4FC4-4A59-B26C-D69B3843BEB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785B1F18-6CE9-4FD6-8798-3D3F3D65EA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16EB998-4F30-4D0C-991B-93D1364BF0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108606C-9758-4B01-A1F4-DB72B59193A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3422D6F-6D86-47CF-A249-2DA7555BE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5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B2CB038-1D37-45F6-AB8F-CC6C71BEA2B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5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F2837B8-BFA0-4E9B-816B-3794645292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5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F9B8B2FE-8078-4430-93CB-95CD16B471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B92D7F9-3C09-4E93-A8D6-598AE70F9B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23F0539-A7EA-4FDE-8FD0-EC620C22D3B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607563D-43E8-46EA-9CE2-33F43B21C9F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47EB465-EEA5-4722-A16B-47C581A07DE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494E16B-98D6-43D2-BDD6-58212045828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774B5A03-9244-46C7-B055-82A1A15DCAB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7C9EA3AB-A936-4186-938F-CDF04DCA637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1B9E89E-91D4-4C50-AE28-6FE877B0BFA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99E1D34-85F1-443B-BB98-197702CC7BE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6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1850FF5-ED95-4693-ADB9-A44669D0D90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A3F0AC98-8D5E-43FF-BE69-239BAB665AE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9AB5EBA-EEFA-4DB0-B071-61D2CF950FC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A309F677-1C9C-4D47-BBBA-1EE015E157C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2B3E1B1F-BD18-48A7-8CCA-4296B693B25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E3550E5-80C6-430B-9AB2-4D6E4A99AA0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C1982FA-A018-42D1-A263-D9E1CEB831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2F37AADE-0C62-4FF4-A22B-0943F46D85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8A2CAD2-CA93-4F9E-84A1-5A4EF77175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9F993D2F-2ADA-402B-857D-141C488CDE9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7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D36F54D7-CA85-4DD1-8B9D-13C65796EB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A621479-FC3D-44CC-BF7B-F77DE635099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E48C6F7-A7E2-4F75-B831-D1647745CB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D9E4697F-E54C-497B-BBF0-69B4B63633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7127B62-0332-4D9F-AE8B-86D28BC208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A81C648F-3D38-4933-9822-DD985265D5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97435AFD-590A-4675-AB75-558888DB1D1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2AACD1E-D63B-4863-A3DA-84076417456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2BD4B44-D804-4E9D-BC26-15006A7233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C379EEF-E328-4B93-841D-A42C60B47B1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8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432A0716-2A1C-4662-8788-E65873BC57A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FAA3173E-A6F4-4AAF-A92D-D652785B7B3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8CE03A8-050A-4A58-8A1C-5554E43A3C2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17CCB547-00D0-48CC-8BA3-33347549684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95C81756-0367-4911-9B43-398FA28634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83ACF1E3-E26C-4FCD-A69C-6EA0174C796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78B97D0-0C0E-402D-96C2-D6AF4CBF0B8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9A06198-7321-4DF2-B560-B013F964ED5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04A0CCF-8DA9-4328-84AF-C8AE7788656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FAE73CE1-0178-44D9-BC89-DAEFE970AD2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49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7C95F156-492B-42DE-A796-DB192D386A3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A8BB553B-7036-434C-81DC-84A3A2AC24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45796072-BAD2-4A67-AE00-3578C4D4EC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4ADFAA0D-F4B4-41F3-854D-1A4322726C2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E039E9B-BFD5-4C1A-8D10-6984B7F9EA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55220C41-0426-4897-AF9B-098A644054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B68BB74-878A-414E-BD60-EF57A287C5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FD6FAD5-6AD0-4B27-8682-4ADE1B699A4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799B3FCD-BFD3-4959-BB02-D1D87ADF7E6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BEA3322-50DE-42AD-83D3-6649B43B84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0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E5579B77-F04B-E669-97EB-E7366D60D6F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1951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13FD0145-8386-C292-6020-53AF137157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15887318-6CE7-2130-1A02-DCAC18A6B76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00E55FB-8C58-8DBC-B644-1D22096FBB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5702BBDF-B13E-743F-8074-CA8838A3DD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83A15173-C59B-4E9C-C5EA-F53C36A648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F826F09-D9DE-A467-E6E7-C7CD3255F8C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F432D004-35C9-0019-69EA-30E59AD259B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1389BCBD-107A-0DF5-CC16-E8592D102D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13F4CB6-072A-FD74-1CDC-2572E77B077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1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91D3FFC2-B4F7-9902-F547-E3E11D1996C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0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0682C42C-BA6C-DFC3-49AA-E44652A339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1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F01A5B6D-7CB8-A05D-BD67-DF419BD255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2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8A8E52E4-6188-516C-FCF2-817AE3B09B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3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26BFE65-3080-736F-FE14-FC106EEDD6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4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3EB8E02-6F16-FD1F-6141-3C79F3D89D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5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3B9E55A5-8852-0702-FB88-276FF2CF754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6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B79961E0-DAAD-2AB3-E814-5430D229D73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7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CACE7CEC-92CD-85CF-9E3A-5D9BEF6E1B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8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F7B33686-5BBD-54BD-4928-0C10321E7F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529" name="Picture 1" hidden="1">
          <a:extLst>
            <a:ext uri="{63B3BB69-23CF-44E3-9099-C40C66FF867C}">
              <a14:compatExt xmlns:a14="http://schemas.microsoft.com/office/drawing/2010/main" spid="_x0000_s19457"/>
            </a:ext>
            <a:ext uri="{FF2B5EF4-FFF2-40B4-BE49-F238E27FC236}">
              <a16:creationId xmlns:a16="http://schemas.microsoft.com/office/drawing/2014/main" id="{610C2314-EB12-D295-DEFF-DFDB73E3438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19530" name="Picture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D2B8F3C0-D63F-43D9-7F4F-9C137CA7BA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62070DE-1919-4AE2-B15D-AB073E77BB7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145C2CB-2076-41B2-B8C1-A3D98760D25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771BEA6-9F4E-436B-ACA1-101C6F57D7C3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94A1089-AA6A-4E16-ADCD-3FEB52824613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4C2B0A7-CA55-496A-BA49-5A710417952B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2501CD0-D1DE-4F7A-B809-7021DFB7E633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15936D-B5C4-432F-BB59-4B7688172DD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B94D717-82C7-4FC8-A192-E435C9E43EEC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9784F83-EAA6-4022-8427-7EB2892299F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1446F183-879B-41D6-91E4-84EF8A507DA9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0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C75E1B8-2183-4C29-9855-F296840C483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CCCCABE-EA22-4A65-96B9-0D8F6D084CA0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F22F05EE-9532-4E3E-BAC6-908B065AD31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517EC501-4DED-4D59-A445-F33DFDB3A7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4C1FC7EE-3F3A-4E2C-AE3E-5099CD4062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715D1DD8-D712-4E10-858A-673374BBCEA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535C8F5D-764D-4E07-9EB3-40D28E11786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782DC4F-F865-4041-8128-A760CE8C1B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DB3F084-3179-4491-B5D7-CAE9F994E5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685B4AEB-81F1-4653-9943-806F558AFB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42C4298D-BCB5-4383-9845-8D6AE88769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99351F92-CDF4-42B1-9E61-B5BAF5BD4E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B2A3E4F4-51D1-4970-9A64-25C31B29EB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507AB40-D653-48F8-A61D-BB10365AF8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8E7D8E5A-4782-435E-9855-7ABEDAFA174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3DFD7E4-2AF1-4AE3-8185-8E3883AD23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9CB7126-8F0C-49A8-897E-5DACC17684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9FC019B-B746-42E9-AD5D-1B7DB62AF46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371F651-777A-4C02-9054-4C2A27188A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9DA6ADFB-3765-442C-85AC-A69EA54002B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748E2B2-3BD3-4228-BCFF-C4790560857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0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C387B2F-17CF-48DB-8EB0-95D441DE1CE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0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933A9644-49BD-4717-9C46-3BB846950A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0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FD8CB83-A431-48C0-A1EE-F06074FA6DE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0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D27B9C9-2F0E-4B94-8A78-5F726B7994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0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2B6064C3-DA80-4EF7-94F7-F554C34346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56EB7DE-2422-435A-89A0-DEE8447F3F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AA2C454-AE0D-47CA-8658-8E763889D7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995AE8F-1F65-4982-92BD-FC5FC726522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47D283A-C69B-4CAF-A50F-C0A92D66075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897E1ACF-04BE-4BF9-AFE4-88B243EBBAD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1DE1B74-4978-4515-B146-AA4961404B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07113D1-C0C0-42EA-B668-AACFD23BD51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524E5D38-A93D-4A3D-A637-47F91B7426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F5DC7BE3-D0BD-4406-A0BE-8D8736515A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1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1ABC881-FA3E-44A4-A225-CBEF02D81E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8B5ECBA7-78A0-49D3-AC57-8710B7D927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E41ACC9-B5BC-49CE-8579-C8BF90F460B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C08D4BB8-2B9F-46DD-B9D5-4020E6501D4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CD55F3EE-8C4F-4AA2-BD43-8150D653BDB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6481B69-F53A-4DD9-B046-BDA34C816D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FA86445-CC59-4A8D-A033-310F79FCB4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C100231-9507-49C3-A87F-577225203D7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524088F3-9E13-41CD-95FF-BB026C406AF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B1D1BF1-558E-4202-866D-32D361893FE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2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0D5100B-8B28-408B-97EC-5CDC5FF8F08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691FFB5-E4D5-4DB4-996F-A9E1F29354A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DB37A14-994F-432E-A1EE-8D4C568D47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72ED548C-BFC7-4497-AB09-8F7918EA9F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BACA0BC5-2FD0-4066-813B-D17DBCE979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770A28F6-E33D-4F83-9AA1-D031BE600F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6CEB7396-65F0-4E37-BD0B-85364161725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57D984B6-C3CF-468E-86F6-92BA0AD533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92D93F31-990D-4A20-9179-890FCD340E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FFC76FE8-BE29-40FA-B789-C0E4BA889C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3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78A1FA5E-8FF6-4308-B114-816D7704F1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7D671E7F-BCA2-4166-B178-3D9DEFCCA91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F7E8BD7C-D1EE-407D-AA94-08580988130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20A11D-27CA-4D6E-9D2B-DB9B13C05D1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CD9B9CB6-261B-43AE-9479-A2AD56A0297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169F881-997E-4645-9B4D-93205D1BF6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4AB6F3E-A7BD-484C-A656-750BD43B93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BB5B5B0F-ED82-4C97-92F0-574E4DD937A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7028F289-057C-4CF4-9DCB-0C4AA2E7A9E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6C1E7D6E-25CC-4FEF-8DF9-81ACD62ACE2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4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2C97FBFD-9097-439D-BBDD-AF36471BCF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58A29776-66CB-410C-B507-8EC65505F9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F33A50D3-2611-4B27-83D4-5585183F4C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91AB1398-E86D-4151-AED5-B93449A0195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2CF7E19-4F6A-43A9-AC74-C51AB07B6B1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4C9EFF60-CE7F-420F-A2A8-4F8EFEED61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CB4DC9D-7C2B-46BB-8DBE-424B4DF3D4E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6082E16F-AD8D-426B-9911-71439FC8BD5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C9988ED-3BA2-F0FF-7079-720771A5D67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155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00BEF84E-F02D-5391-81EC-67FF2E79606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5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D98B5E1-F6DF-CFBB-2B3A-94BE7420173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68976737-13E2-C4D6-53EC-C598EDF010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3F729AF-2E25-701E-2457-83074F1FA2E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6BED6AB-CC6D-567E-FBB4-091C0C7454C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8213C0C7-92C9-CB12-89D3-82949BE77A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EA23B5EC-240B-3394-CA11-A8613C73E8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C38ABD4-9076-B628-382B-69E564427F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6BE88EE-33A8-3D41-3C9E-26D7E5615FC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7C20DE31-E631-4FCD-0331-DBB686EBF8F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8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A09BC326-32E0-FA7E-06E6-ECE4CE6D99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69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D29CE3F6-8563-43B9-508D-181D60A9BE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0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50562F5F-2D07-D4C7-1971-CD2C95768C4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1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FD966205-CDE8-1028-0F01-D9B15E2BA9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2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E6A9E05-333A-96A0-2C93-73BCD55A6FC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3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0966E11-F4DE-D0E9-FC0D-8A7ABE6219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4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929C7D1C-DBFF-2E87-43A8-C424F2C0226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5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37BFB573-C201-4CFD-FEA7-F522B80ABD3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6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2BC8489-5CE2-E753-02AD-B27488B310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577" name="Picture 1" hidden="1">
          <a:extLst>
            <a:ext uri="{63B3BB69-23CF-44E3-9099-C40C66FF867C}">
              <a14:compatExt xmlns:a14="http://schemas.microsoft.com/office/drawing/2010/main" spid="_x0000_s21505"/>
            </a:ext>
            <a:ext uri="{FF2B5EF4-FFF2-40B4-BE49-F238E27FC236}">
              <a16:creationId xmlns:a16="http://schemas.microsoft.com/office/drawing/2014/main" id="{1AEA418D-45A3-B196-144D-F6C1EF860FC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1578" name="Picture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64BDCEEA-D626-7D30-A1FC-2C8A30DBD8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81CFAC1-57FB-406F-AA2A-FED46F3603B8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05D3478-1EFE-4765-8C4C-4CCFFAB586E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AB37CC5-0C96-4DFD-8736-C0097324E903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F74F1A4-6AFB-4D69-BB34-459A238F86B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1EC6BE97-A856-47DE-AB8B-A340DAA43A8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B8B90A8-16C6-42BF-9066-B594A46165B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543A5AD-003C-43DB-BF64-D82C06754F41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083C55C-DA27-41AD-B867-383DB854124E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6097894-6DBA-4153-865C-E3C82C1ACAC8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B2F88C5-E3A3-4E22-A9C9-62DF51F19EE1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2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2311957C-35B8-409F-8DA3-12E13D570D0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AE9D37A-AA54-49C3-AAFC-2ED7D2444342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5670B68-2AD8-4659-928E-6414589200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466C2271-5C14-4213-B8E3-A9E80E79EDA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6412CE4-A7E5-4C3F-A45D-CF59E0B213F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0892A81-38EC-4B28-B2AA-E85185886C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6949406-9A5F-43C2-B6EC-8747756F7DF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B9A57A05-1B39-4D7F-8F00-7524791FD9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221AEC7F-A409-4C35-B603-140E188768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664EF89-DBB7-4A0B-BA5A-147CC0E755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73C96111-DD98-4BF2-ABA2-74E947680A4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05AEFD1-3B56-4A0A-A1F0-4BFFC55A281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EE7AFEC3-4997-4352-B028-4947C420A36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B5DB918-9B2F-4B4B-A214-EF6EDB8ACE7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D44DF0DB-CB56-487E-B271-A38920EAF1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A0429F0B-2753-43A3-87D5-83CFB3B0FA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A40BA773-B97B-4939-BC10-DB712761ECE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1B76585-8EBC-4C1F-AE15-3D9B974AEF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4DC0EA51-3356-44CA-8332-FC4BE2CCED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9B026BDC-5ADE-4A9A-B1E2-67F1DE4E5F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2B9982F-1BF9-45C8-8BAD-A99297D6004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2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759CD0F-A006-4ACB-A4BC-3AFF1859422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59F97118-9A81-4D21-8D4B-13BFCE1E6E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65061D4E-F2FD-4F61-8888-866F58A0A8D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56E4574B-667C-4250-A502-BD8748830B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A421EC1-FAB5-491D-8BCC-BC87129BC12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2CC31119-8BF7-481A-91DA-6F253B8667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7F58171E-B345-4DCC-8693-2281A31BF23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51BF0F9-0F7A-4026-8463-9A6C3D6CE94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B1AB17CF-56CF-4CCC-A759-C122CC0443F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E7A86324-3D87-47A9-B250-49FAD796BF7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3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FB2AB186-8ED6-4A3C-AEBE-0DFD7AF66F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C5D31FD-334F-49CC-8A55-DD4636237F5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B839507E-BE87-471C-8AFF-5C2D46C95F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982829D9-BA60-45CF-9CCD-1DCBB1C04F8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89F48CA-3F1B-4C79-B8A2-CC9D1A8AF4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B276077-1AA4-4912-B858-429D68CBF96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CB2A989-6489-461F-97B3-9499E756AE9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D921BCAE-CC48-419F-A37C-F9C7286178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2535ABB-2189-487C-A8B2-9BD00AE9FAF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3EC9613B-C688-4E46-B3D4-76BD413A175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4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33135B32-F252-4672-AB14-7877C59166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554AFCA7-9491-475D-8E56-E4610BA75C3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AC7474AB-F4F9-45E4-AD90-5315475ACEA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3DE713AE-AC71-4486-82F9-7BE892F51D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3049FC2E-4B05-4C8A-9486-EEECABE9EB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9C61A6AC-197F-4E08-8BA1-227616AAD1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60ACED7F-1CE1-42C9-ABA7-6D9B7BE565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229F7D1-18D4-490A-A32B-523C7588C1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8775DA3-EA08-4244-B18E-FDBFEA372F1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E34773B-D79F-40CB-85C8-50A407B6847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5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A955065A-AADB-4F33-AE27-7369DE9725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69650DBF-E81A-490E-86AC-8EF642DA4BB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5AAEDA6-DA47-4D61-9E80-5704FC35172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F454D75-7DDC-4DB6-BA62-D2A50213C6D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DD310323-0BD0-45EE-9EBD-C728500271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3866FA29-2603-458A-B8A8-33170D6696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A42195CF-879C-41A7-B458-16F63817B08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9637CC99-F358-445A-9CB3-8CF8BAC7FD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FB8441D2-26DE-448E-932A-1EDB8106B65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3DC4FAEB-45DE-4985-A16C-3A549AC5BD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6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4F02D16B-63EA-442C-B9BA-570B70D6BEF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143068B-73CA-4BCF-9B27-BDF9FCCBD2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3246FFD1-F724-4347-8F23-85A6F1A552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C22FBF8C-2665-4CE8-A73C-FCBD9F2CCFC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43F9E3AA-322D-442D-87DA-850DD213E4A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7770F85D-7DDB-4E21-9496-9A8EF8E1B34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D1A38BA5-3D08-4BF4-9643-8043E14B5D7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DEAFA7B0-0B98-41AB-BE4B-0D5C893238E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6ADF02FD-60F1-476B-8F04-5200D4B0A62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12356ED-4A1E-48A1-8D7D-9E9E9BB3130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7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50FCD657-8BA2-48ED-B5B7-037C54FC5E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E9A893DA-8923-4629-A09F-6C53BE4E03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5C81A66-07BC-C08F-BCCF-75695C83CB6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258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B84AEB70-81DE-C906-6398-6EB5AC40AB4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E9900BA-C14C-C165-2ABB-FA32A59C85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F78208C3-F1DE-39DF-2AB0-4FAA084B59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D08663B-1D51-734A-69C4-06DF049B4D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7EB3DE24-9FCE-EFAD-C5C1-2034F47903A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65E68BA7-C665-B657-B078-B728ED3784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BAB9A899-74A5-81AD-09E0-4D529D03922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8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2565C70-BDA0-3486-E56D-86889570C0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519483C-B3B2-8E53-C253-120CCBF4AA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41206298-D76A-23D3-D250-863C8289A1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2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9DF77E87-F8B7-0268-571B-724773B47E6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3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0C7C4CD1-A9C6-315A-F79D-BA2DB4947CF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4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5B62E3AA-4AC7-6531-D102-CF11E3BA65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5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62A1A8C4-E758-BA27-ADF7-2086C1893D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6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B2B1FBFB-C173-00C8-2358-4969672EF2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7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E408D9BF-F0D5-FA2D-7A82-716BAD824F9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8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BF33EE3-A5FC-E78D-5F62-BA41D92D8E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599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1647F134-E99C-72BB-0AA7-E07AADB2E6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600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8608DF70-DAD6-6D1D-6FCF-4F34D7CFDBE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601" name="Picture 1" hidden="1">
          <a:extLst>
            <a:ext uri="{63B3BB69-23CF-44E3-9099-C40C66FF867C}">
              <a14:compatExt xmlns:a14="http://schemas.microsoft.com/office/drawing/2010/main" spid="_x0000_s22529"/>
            </a:ext>
            <a:ext uri="{FF2B5EF4-FFF2-40B4-BE49-F238E27FC236}">
              <a16:creationId xmlns:a16="http://schemas.microsoft.com/office/drawing/2014/main" id="{2F5DA434-031C-AEF3-C042-C4239E9C1BE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2602" name="Picture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910F2162-6185-7889-B885-0E8C34343F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EA62F0C-D16A-4C0D-A1FA-A6E0A24B387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45A828E-96E7-4886-A350-C2DD304512A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A8C6687-A4A4-4937-BE7E-9FED53509C4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A8305FF-BC20-42C7-95C0-8F192292EF34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6FC5352-3A33-49CD-9611-464C419EF9FF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BB27793E-F1CD-4D82-8DDA-D85886F07FC8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9A61566-AD52-40AE-873B-1FA795282278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F99FDFC-C601-4034-AF3D-57FF4AF5C45C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D35075E-6DBB-46A1-8839-D5BFB511EF33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0752258-D61A-4A79-80DA-D3B68143CED3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7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476B39B-6F42-41E1-877E-F9D67D51768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9E13AD-95D4-4AE1-BBA3-F2C0754D523A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F8C8900F-AF31-47F7-9B63-3FCB9D2B204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27A2C01A-E5ED-4864-8CF7-DB0A6CF066A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5B8A7531-7566-473D-9782-C97F3B2BD7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BA0DB271-B322-44DF-8095-C2D8F3C1B0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59858BF3-E4FD-4C53-972D-ED70FF573C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EEA83BDC-1A72-4339-B6D9-6842B8D182E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B9BC885-ED1E-4746-BD58-BE28B55F92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8AC1C1C1-55CC-4A55-9AE5-EB22D2BB298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EB5541E5-12D5-46A8-A129-0CC1D92E175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B9F6F248-C817-4503-8E46-3D6FB2D268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4E63400E-3DF0-4BB2-A7E6-B7C9AEDBB9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EBA54AFB-9381-4C51-95F7-42FEF061FDF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C46959C-283E-49F2-A36D-72A8475E53A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81B795F3-EE6A-470C-895B-E0EB0AFEC6A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DDAB8F00-CE2C-4324-B2E3-445FBD405B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21B08A55-2656-4E6E-AE33-08ED19E822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AE0D32EC-B24F-4E20-AA2B-78434574F0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43E7C881-F298-4773-87B2-058D532285F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B3B5BD9A-0DB2-4208-94CD-E2CFB45AB6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7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F8A7763A-CE86-4471-8C45-2D5D75838C0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7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40365C93-A835-4A9B-939D-1BEF86842B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7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FAFAE67-4633-45CF-91E2-D5F598B824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C77C2CCD-D6A0-41C7-A18E-6B0C3D76E52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041D3C3-13B1-44DB-BD4A-E08B2415406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0B1BBF8E-1856-42F8-985E-715BC677A9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F3151538-D29B-449C-8047-A44AC549D3D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8973F431-58B1-4735-A1FC-B041BD23446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C73B0BEC-7181-43D8-B60E-4EDBE921EFC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23085ED-2634-4597-AAD3-31A93AC145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CA25E860-EE1C-4596-89AE-E77077B5F3A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C5412E76-CEB5-43DA-BFF2-09211C7B43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8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E1027A6-3247-4531-87BE-5D40AEB4E08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C869E5AE-3C2D-4F04-AEB7-69232857389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BF2712E-57DB-4203-8C1D-35C88D756D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D93B6D3C-AB25-4108-99B8-9581666985C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6F0DCE5-6775-4E17-8926-56E318F8E5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02AD8238-8133-494B-8F42-46467F276A1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36787D1-F373-4077-B779-86BB62E622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074FE43-7942-4CB0-839E-AE52D89990E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BA970326-10D8-4D8A-9C0E-2857F7542FD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E0FE4998-2B03-4DEA-A3C3-CC6E921FD41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59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116FA8F9-B098-4347-98EF-9EC2604914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BE9B277B-EEFE-49AB-8651-CF2679E244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19D17EA5-911D-4F4B-B912-C3615622BE9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A476A4D3-51F0-4B0D-9593-105BA942BEC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A3FF43F7-3BF8-47C4-87B5-4E9B8D3600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46711FB3-6A22-4D80-BF91-DF69DFE3AA3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842E1BF1-F0BA-4958-9761-6CC9FEA4FFC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2B25CD8-01DB-440B-AD47-DB2393C0BA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0391AE22-F3BE-49B1-AC21-5ECC853C2E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56E40209-216B-486E-8C8F-F52EF2EFDE0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0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D5484462-03ED-4F53-AC34-9C88EED244A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D3971A97-20E7-4443-9946-E901C179BD1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E545CEF1-82A7-42C3-BF09-15E71E7E35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EF602005-C57F-4263-BEDB-D372721A61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74AABD6-35DC-4B26-AB7F-9A3DA7E8D81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CB37F35E-389A-4900-8AC0-9D57F457115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F69A293-E567-405F-BF88-2E223EE2241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1250716-AC5D-4FDA-ABD3-4CCC8007A1D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008BC19B-0206-491E-9ABE-A6F31E485D6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2F7C32C0-FC82-4697-920E-323795462A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1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8C49266C-7B48-412F-A656-2C5CF13274E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F846B2C8-C471-4B93-9B6C-FBD4E5C6C2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27737CC-4858-4D2F-B950-CB48AC7EB3F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93D55CE-DDCF-4E23-B5DD-371DE922F62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A848D9D-2F0E-46ED-8D05-31AEC4EA87B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ABF43DB-A952-4BB6-9824-AFCD893DFD5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510912F-D69F-4B9D-9B26-E52B1D1B20A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2DE083E-3001-43CB-84DF-C502B134E3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18818BE7-AC74-4F61-A2B0-C1EF02F7706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654506FC-57A7-4527-9294-BBCB8B5A0D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2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54CD0214-C527-58F7-946B-C32589268A9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463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D83978BD-2A73-7F97-C435-FAEC3D39AA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F7829CA1-BE82-1240-3FF8-D9C3650116E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A7B906C4-AE3E-70E6-4089-B335D1C7070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8C6CB3F-DA20-E5AA-264B-DC4DFDC6791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CEC7243-A455-5D77-26B0-685BE7A21AB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C16AE342-3BD2-1239-0373-5267E76B02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203EF6B8-D54F-A242-8E3C-4993DA1619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3E58C6C3-9784-5823-00DB-34045805A5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B2AB3FA2-AA3A-1168-3D29-8DC1CE6E44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3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75066549-14E2-BC19-2AB0-AF1209985D2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0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1610FAC9-CCC1-FFD0-1BF7-4F26F16842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1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BD14A7BE-AB92-96FA-024C-806599C873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2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8965565C-F003-91C7-7E2F-9066DB8AB8A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3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F133E804-B7B4-9365-775A-26A415AD548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4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5E503587-E5C2-EB55-CEF7-DA48C2EB7D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5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260A30E3-C032-D391-5BC8-4D8A4E1027E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6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8C67E547-1BE6-CDCB-22E7-32B5FDE1CA1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7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A7FEF3DF-FC2D-39C7-3264-F87A602E278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8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91B9B3C4-F8DA-1AC4-AFCC-56C70CCDA8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649" name="Picture 1" hidden="1">
          <a:extLst>
            <a:ext uri="{63B3BB69-23CF-44E3-9099-C40C66FF867C}">
              <a14:compatExt xmlns:a14="http://schemas.microsoft.com/office/drawing/2010/main" spid="_x0000_s24577"/>
            </a:ext>
            <a:ext uri="{FF2B5EF4-FFF2-40B4-BE49-F238E27FC236}">
              <a16:creationId xmlns:a16="http://schemas.microsoft.com/office/drawing/2014/main" id="{1B5A3EED-F432-300E-140D-27FAC59985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4650" name="Picture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B142FBD6-0101-D409-9A91-B3D4FDCD0A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77CF90F-64A1-4202-A361-44EEE5562E3F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D88EFFD-1DB1-476A-B326-9FAEB1C1DDAB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F27C3B6-549B-4061-892F-BAF89BAF3E3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78EE335-8895-425B-A08A-ABF1D1707D1E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9BB271AA-B904-438A-BF54-68F0E7C3756C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2ACC1C3-27AA-4413-BF91-DE5162F16ED4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87C8216B-2349-4585-9AC4-C8DC5F775C41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2E2A5F2-D54C-48A6-8D44-7C67B3EC7B1E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D6A7A8EB-28F3-421E-9509-3AFC2F7F55E6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CE618F-9919-4E40-810B-12302D659B9C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AF03FE50-DFE5-40CB-9D49-B01411F6A2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A519D0F-4F9F-434E-A786-5D2F9B4372EC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879600E0-3515-4DD0-9F52-010E76EA59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C746CF58-F40C-4F8B-A771-2F9F196646F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7720AD8F-270C-47A9-9EEF-7E78DE66015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8F2BE00-7592-4C6F-9270-7FE099EF30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2FD61BBC-E332-4473-A25E-E5041C7B82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E17AFB8-B739-4040-B8E6-ECDA5407FC7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61AE911-CF67-4FD1-91C9-654E90CB755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C7FBB413-FAF2-448F-B53B-E9E41E65A0C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E58F87DC-FCAC-4D2E-B1A6-1C1D508585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0D3489B-F3BD-4EA5-8B5A-C0A9FEC436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2A62A758-C93A-42CE-AC69-DE931DF27DD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2C1868CD-F6C5-442D-9738-A347D803D2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7EAB6CC5-0802-4342-BB3E-4C3193A94C9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8A68E7B6-711B-4DF3-BA7B-BA021415CC0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0D67F92-46F2-4B07-BDB0-4B2B7225AC9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76A6A90-C4BD-41A0-B4B8-5CACCE6F50D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A7272F1-5D2D-4C4D-A87C-B369C8D26A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AD3C11C9-8226-45A4-9A2D-76E9B47D89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FEFAED3-90A4-42F1-BFCE-6E3C8807F6D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C098C-D4BC-4AF1-B6DA-6CFF74FA87F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94F0088-38F9-403D-9015-3A21AB7425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15159B6-3319-451D-9CD8-ECA691FFF00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229D4F19-4A2A-4626-A03F-DA6269148B2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FE6EA36A-BDF3-4C8D-AAD0-8A4FB80477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87D823A-5FA7-45FA-A7D3-077F4F7420F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FBE87910-A1B2-4FCF-9E75-B7E20A11534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7145A1DC-CD5D-427B-9001-53BA5976813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0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2D4A635-E68E-40A0-AC2C-81218C2D6D6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8B86ECDD-FC74-4F2E-8AAA-0D1F49CF08C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0CCE498-B787-41BA-BCD6-AF17857AA9E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FEDAE5C-E2B8-4FE5-9958-617F73E0DD3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DEA8B7DF-F48A-455C-9C8A-AEA982B7D3F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AD869B59-A87A-45DE-BAD2-0A27ACB76B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34F95D3E-5D45-4965-A5A0-1B51CE1A52E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F4E46976-ACF1-4374-A772-D8B6E2C11B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2F9DC185-8FF9-490A-AFEA-129C77F6170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9E0749B-1050-4EFF-9BCB-93C476C20E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1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90462835-E09B-459E-B365-9D97F0A874B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54207F3-3A79-43C7-A42A-562CC11796C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30A09956-2400-4C7E-B9A4-23DE5A2F46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184ECD0-D9EF-4227-B32B-63C8AF8F60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DFC60692-CC84-4ACC-BDA6-61EC474E7B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B882CA4-18FA-4242-82F5-51B85A3860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4CBE391-B128-4A3E-ABDF-EAFF7AA3FFC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99AE927-2EEA-46B0-B1F5-7E045F35A3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1CAAB7C-90C0-4727-933A-0AF59F8F526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240CD51-DA88-4478-8BC8-8F4C8FB524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2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6EF3A0F-B408-4852-A7A1-4827C82A5E1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9479BEB-450E-40F8-A3AC-D9134D2761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D2FC3E25-F7EA-4351-9D20-DDA459E6EB2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3DBB4125-1D6E-480A-A192-671BE405846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E35A239B-F412-47FD-A4AC-45E8082D53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42AA145-BC04-4884-9197-3D4B440D0B4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9E307C16-197F-4749-8A9A-3F95E109449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90630BCE-6488-48F3-B1CD-B90B78FFAAB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2DBF1D6-7BC3-4CD5-A43E-C80EC73F11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E205F715-8183-4A8F-B41A-16A45C111C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3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00514AD-F396-4256-8E30-2EEE7A270E2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E73B786-648B-4AEB-ABF3-275FBDD8967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52233FF-BE0B-4759-BAEA-C302F951A55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80D8137B-F04F-4B93-8BE0-F604F4C8A0D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801B382-6D8D-4152-B5EA-1431500C99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C2BFFE6-C6A4-4ABE-8961-44B5FA3BD0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AB2F8BAE-1F2A-464B-A602-92E53C121DD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FF646FE-1448-4D60-A8A7-C9B00C40B1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21AFAD70-D33D-41D5-B807-F55491729F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3C7EC01-9D5C-4F5F-B6AB-36C6EFF95B0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4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436184B-FF13-4679-947B-6C7D5B932A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7D4DA1D-850C-4957-85AE-AFF8CFAC95F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2EF5888-6D70-47F7-A542-80C9F55825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812A782F-B20C-412D-96FA-FA23A7DA23B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C2A8CE3A-EA55-C6F3-11F3-C72EB179010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565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F8297BD2-DA4D-C7F8-2472-A096326CFD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DA19C361-0876-33D2-1463-72E1C5D91F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2AD431D1-3A3B-BA99-AC79-7C1EA00202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8E6529D1-49C0-F995-40FE-1E73C96C18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E5D2E961-85C1-29A9-4190-7CC3690F01E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5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865E02B-04FD-3EF3-51B7-099AA6050DB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87F5F1DA-CA06-D127-3CEB-C283C7456F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AFDDD241-7AA1-9CDC-861F-6834814B448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D305588E-55A7-B048-0CFB-F94E2342BA9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1D15561C-5A29-6F6A-E26F-05A42ECC79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4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34EF1AF-5814-12E1-D0BF-DC6ABA84AC8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5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7F31236B-BE0F-F60F-F14A-5AE26C91449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6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0BA3464-4A08-5EE8-5768-3E053DF186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7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518C5B2D-6E2F-53B6-CDFB-F10261C0D42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8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6E5EE130-5DE9-868C-C569-0C58FD24C60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69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BA4CDE4B-16FC-67FD-A7C2-1FE37B3D6C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70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EE0DA95B-9DB2-5E1C-5576-165E0E2D6BB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71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AE30F9AC-30C2-2F86-0694-79572D8C7F9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72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4FC8C90D-CF47-5AC4-28F6-949E81759C6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673" name="Picture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32E4B88F-4234-64C6-235D-CCA47811D3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5674" name="Picture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CBE10A0E-5D0B-3F81-CC76-BF24AF197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7119FE4-64BC-410C-9329-9C0C75BE956E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67D1570-AC9D-46F1-BD73-9AA4EE384172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A2886A7E-1181-4103-8BF1-7834B4747311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FFA0E93-6F01-476E-9D05-3DCA0F286DB1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C7CA06D-7435-4DC6-B37D-E73D258C784A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5A208E0-AFFA-40DA-B5D6-3F45B65E64D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E921C3B-22F0-44D6-A675-CB9488B1913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3BC507D-B422-4977-BB0B-D0591996901D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EFBF0B4D-264D-49BC-A605-291F48606EBB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6137842-FED5-493B-BFCC-F2B81DDBD7A9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4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591170A-D5BC-483E-B1FE-5BBA9B6C56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550675B-5BF0-4EAE-9A7C-8F38F42243B7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6DEA31D-F625-4DFE-8AF7-69B2152D1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7B38CBC8-522A-4F15-9352-A1CD302A5CF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8DA4A20-0B21-401B-A0E1-4BA3B6CC61E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CE180AC3-4935-4B99-9D79-1370D6D40C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1701AF7-CF50-481A-9559-9F156BFA469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21395987-892F-493B-A8B6-7154BBA40A7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8B879CB4-E4ED-42AA-9730-585B7E8E97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3564D397-9067-486C-84A9-A3F2861E58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891DC5EA-89FF-4C83-9694-43CDD608BB9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CB17847A-C120-461C-96AF-AD87454F315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92C45824-6DF5-43B5-AEFB-82680E7F56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A1514776-BF59-44E7-ACDC-3E23B801AD4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32AEBAC-99FD-4EDF-B517-14436634BAA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F69F506-A68F-4745-8930-1BC0AC2850E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AE0313DE-46A7-4F55-AA5A-3387A97FF61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DBC846A1-F770-4A3F-B1A4-0669B6670C7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9410F30D-E47F-41DD-95F1-A481696A3C5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F9DCD0F7-22A2-4631-BBEB-83FCF011EF6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F84FE50E-F7A7-4E54-99EC-354FC00BAA7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4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829DC3D-33DE-403D-9C16-CAAC8058E1F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736BDFCF-2155-464D-9576-11020E05E4F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573D631F-25D3-4742-BD1E-2A5C4730D0D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9A23B73-3BF9-4DB4-A1CE-F8104F91D7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EFE176C8-929E-4EF7-8123-363CD2975C2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D9845EEA-DFF5-4B15-BA7F-28D22D7E70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50609A6D-694C-46B4-AE5D-B1F0049B27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D3CEE05-52EC-4844-BA67-24AE10C0C6F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72A89F7-A143-48E2-B5AF-0EEC9DC9D07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B04F43D-CC4C-4863-8253-4CD60773569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5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6913F0B6-994D-4F92-8B7B-746435FDF5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71BB74ED-B46C-4238-8D08-A9C8DB893A0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6F909C47-0A77-4645-9689-13CF5CA2CC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A01BB36A-8B1A-48D8-8B48-C99F026025C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818EF5A7-ECD9-42ED-82BF-2031AA3380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561B141-88EF-4F10-865E-2D8E6BBDB63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698F5D18-B468-4FB2-BC48-35C668D4434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8B1C63C-00D8-48B7-B1D7-08D0A456981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9C0B82B-1C56-4B47-87B3-8878AA5E706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9384069-E5FD-454F-BC79-A684B9A80A1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6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FC508CD8-517D-4785-8D19-BF152BBEF9B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31C5B82-E031-4A7D-B9EB-0BB45A86999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E6959600-56A5-45BE-88A0-89C45617570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79B8477-4B44-4B85-A703-32A19A90B21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2A15965-4F7F-46D0-823A-8BD9952BF33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38FDF5B-64FA-4FE1-8FFF-D481A3CD32D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2FB10C0-608F-4BC1-9762-A5F45EAD7EB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33818174-D2C0-4EDD-912E-907B2C0940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D7571622-FEDC-48F1-ABBD-23F0FF89F55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FE69C636-3857-457E-AACE-941EB45D5D1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7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C20CFEC-9937-4675-950F-346F6B66EF6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51253762-62AE-4654-B36E-D4A19DF44B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6858274D-440B-49AF-AE6A-1F7B5D3DC31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602301B5-D0D7-4C37-A6CA-E3A5F6582E1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2C13840C-209F-4D94-BE69-38EF345558B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FC0A921-49D9-4366-8303-C1D25E8FCE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8B7E0617-1385-42D9-9D32-68F52222030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45D50C6-7F7D-4DF6-91A8-20EC6BBFF0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F1B9D4E8-0694-4538-9E83-A131D8FA7D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16F3937-AB39-4429-AD91-3316BA40DD4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8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26083829-996F-4D1B-864B-59A533422B9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3EC6001-F8DC-44DD-AB4C-6CA8DB86843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ACB187E-A766-434E-AFD7-23E3F3B139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E920A4FE-5AE5-4BFD-963D-157DCBB25E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2DBE6D3-612A-440F-B9C5-BB70D9DC03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86FFBF47-AF33-4731-922B-A2898D1B4A5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9A5A90A6-FC55-4A47-9B85-C4BFB05A333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14BC4F9-0340-4F6D-BE00-48002ADD3D8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EC43279F-601C-4AF4-9FB2-ADBE316C942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6046DAAB-1DAB-4BF6-8D16-23AD128BE00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69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1ED0FF45-EE81-46A7-9B6A-A66D9F72528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ABA1EDBA-C4DF-4499-85E7-7DE13C53D74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0051CFBC-7BB3-708A-D288-55ED180BC56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770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CE70F407-6D1B-5E44-7241-08FB90FB1C7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FD5417F7-8595-3B8F-4DD5-396EE74880E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EEB50EAA-FDCC-FF6D-D14A-50F72AFF234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E67B2CF0-AF9F-39E7-7DDC-C1474707AFC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2F64FA3-97F7-C342-B959-37301594837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AA09BFB1-D5B0-B13B-043B-007380A588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6ED18062-01D8-EFDB-962E-8DEDD0DA1BE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0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50495985-B3EB-69A3-ECA0-5E52BB8E0BA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37168E3-2647-0ED6-5189-FAFE5CCE36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747F9C70-D165-80A7-3FAB-99E414B6B50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2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304B78A-EECE-5AEC-386B-4B79C81ECC1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3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CEDD5D2A-0E56-DAA2-5573-03590359DEC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4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9A6E44A1-C50F-E956-72EF-291118A7EF7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5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4E95AE49-CC0C-0B86-B751-DA63F1958AC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6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C4647678-0A26-0328-9857-95BCDE8B8EE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7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CCA8B892-70D5-6AD3-60AB-709EDC2B1AF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8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BDA96743-DB97-1575-A52A-CD074434F7A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19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35E5D2A6-C256-1989-DC5A-849E965E7EB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20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C913A6D8-8C94-76B2-E914-80EF8477940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721" name="Picture 1" hidden="1">
          <a:extLst>
            <a:ext uri="{63B3BB69-23CF-44E3-9099-C40C66FF867C}">
              <a14:compatExt xmlns:a14="http://schemas.microsoft.com/office/drawing/2010/main" spid="_x0000_s27649"/>
            </a:ext>
            <a:ext uri="{FF2B5EF4-FFF2-40B4-BE49-F238E27FC236}">
              <a16:creationId xmlns:a16="http://schemas.microsoft.com/office/drawing/2014/main" id="{2D07090F-6C44-0EFB-A594-13BC4F2DB8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7722" name="Picture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2C6D6F3-B627-4188-9352-270E72B3B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704FFD04-41CD-4D59-8AA9-9EBCF6CC8447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C4694650-9582-44A8-A583-206E80C5047E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4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6FEB3C6-6A73-4D49-8E38-53EA23DF1D31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5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4817BA2F-8789-4575-98F3-922930232BC7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6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50B63CCA-1E5F-4440-A4E7-C1B3EFBE51E8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7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334BC7B3-3DDE-43AB-ACA9-DB04F0E65CC9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8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F458890B-C6FA-46D5-A8CE-13B41FE38688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9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2DFB2DF5-B565-49E9-B950-C4AAA1A35045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0" name="Picture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63B7705D-B3A9-4A60-9B96-2424B18E76F0}"/>
            </a:ext>
          </a:extLst>
        </xdr:cNvPr>
        <xdr:cNvSpPr/>
      </xdr:nvSpPr>
      <xdr:spPr bwMode="auto">
        <a:xfrm>
          <a:off x="0" y="19050"/>
          <a:ext cx="802005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</xdr:colOff>
      <xdr:row>1</xdr:row>
      <xdr:rowOff>0</xdr:rowOff>
    </xdr:from>
    <xdr:to>
      <xdr:col>14</xdr:col>
      <xdr:colOff>619125</xdr:colOff>
      <xdr:row>2</xdr:row>
      <xdr:rowOff>209550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D8E2948-0484-4148-A7FF-1F2A4D103835}"/>
            </a:ext>
          </a:extLst>
        </xdr:cNvPr>
        <xdr:cNvSpPr txBox="1"/>
      </xdr:nvSpPr>
      <xdr:spPr>
        <a:xfrm>
          <a:off x="6781801" y="762000"/>
          <a:ext cx="1266824" cy="44767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Bilinguismo Zweisprachigkeit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2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8E4D796-7BEC-48E6-868B-FEA1B519088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9526</xdr:colOff>
      <xdr:row>3</xdr:row>
      <xdr:rowOff>0</xdr:rowOff>
    </xdr:from>
    <xdr:to>
      <xdr:col>15</xdr:col>
      <xdr:colOff>0</xdr:colOff>
      <xdr:row>5</xdr:row>
      <xdr:rowOff>95250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B22CEB4-F373-4F00-B9D6-9B97A2993B22}"/>
            </a:ext>
          </a:extLst>
        </xdr:cNvPr>
        <xdr:cNvSpPr txBox="1"/>
      </xdr:nvSpPr>
      <xdr:spPr>
        <a:xfrm>
          <a:off x="6791326" y="1219200"/>
          <a:ext cx="1266824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A (C1)</a:t>
          </a:r>
          <a:r>
            <a:rPr lang="de-DE" sz="1100" baseline="0"/>
            <a:t>      </a:t>
          </a:r>
          <a:r>
            <a:rPr lang="de-DE" sz="1100"/>
            <a:t>C (B1)</a:t>
          </a:r>
        </a:p>
        <a:p>
          <a:r>
            <a:rPr lang="de-DE" sz="1100"/>
            <a:t>B (B2)</a:t>
          </a:r>
          <a:r>
            <a:rPr lang="de-DE" sz="1100" baseline="0"/>
            <a:t>      </a:t>
          </a:r>
          <a:r>
            <a:rPr lang="de-DE" sz="1100"/>
            <a:t>D (A2)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39882B1-AB21-4113-BC7F-C6CC1C4426C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BA70456-33B7-4EC1-B48B-55600D982E4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C51CD18-AF88-4CD1-9EEC-3F5BFF1736F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C49C7C27-F708-484A-8545-C85CC36E0C8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85456FB-C620-4785-9A77-2B75312A391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A9EEA331-C016-4B05-871B-AF49DA7F1E2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1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EC08037C-1521-4C15-9402-39783F52262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A55B398-F929-4BCD-BCAC-146CEF96E7D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9A00A23-CA3C-4BD1-AAE9-DAB7805EA03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9987B37E-C32A-4202-8784-5233B35B345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64CF6ED-2E99-4A61-8E30-3F7547A4A4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AB5D4C30-DE6A-406E-9774-D05BF5B13B2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30CA512-E45E-4D21-B570-223D8125893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43E5DA6-E5B7-4E4D-A67F-50972EDD398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5EB0D1E-24BF-4D17-8793-4AB2D954976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E8A3A0AB-E6AA-4D2A-8CCE-5062A59F3CA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4618397-3C00-40D1-9327-22911678AFC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B137058-CA56-4519-B0E5-FDEAB3E3A67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3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80C05E7-99E2-4BD3-B98B-BDFB57F8EAB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2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29067B1-F726-4EB7-BCF4-A011D4409FE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2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1F635CF5-0AFB-4FB3-A1C6-CD71DD9DF7C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2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36ADCD5-8D4C-4DE6-8E58-57FE01AB7D2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2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FA4C420-5018-48DA-824F-1691021242C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2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D31BF75-F356-490F-8F75-42073079EAF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94EBD3DA-7ED2-4BD2-974B-0FBB9145BD5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D75B828D-538D-4ECC-9909-0077328674F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98E634C-3A8B-427B-868C-BE31B30CAFD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A4DD62D4-4286-4D43-951A-9BDB078741E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D52ABE58-DF1C-49FD-8597-DA4E8E68338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21EF1981-DA3E-45ED-8B96-B7225F9A872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27C5993B-D39C-4744-971C-C1DE7EB0BC3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4F84262-2EFD-45AA-AF94-DE9A7C5630C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7B98D11-D086-44B8-9028-3460B9FDA6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3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3AF3A42-748C-4E10-984C-488C21C7D6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F9970C84-13F0-4905-81F0-14265C60018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7CACD18-E963-4B75-9C13-117778BA191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FE98A0BF-0457-4FE0-BB05-0D48ECA758E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0AC3B40E-E8D0-4ADF-A82A-7DEFDD5D7B4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FED9D23-43DD-489A-8506-C1269C66324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45B966A-8814-406B-9FF9-246AC24A6D1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365B15D-908A-472A-8D6E-451E51BA1E3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4EF27BA-A204-4597-9962-F9008EB395B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E9A7641D-5376-4198-B116-2CC5F2C5A1F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4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9EB99DB2-787A-409D-BD34-2E3AE932B9D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FD51BA8-A083-4DE2-8CDE-AEA9239134C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2CDFF3CA-1190-45E4-82C1-15506BE335C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2F1F704-2C28-4E54-BC3D-6A20936F1E9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97AC2EBD-5E53-4066-970F-1080C8A74B2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EA877A1F-A7C6-4379-A244-D51686CE815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0AF65B2-0452-4245-AE89-7D66CACD7B8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D6450685-B67E-44C8-8F8D-AACE92FAE90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2E1F3BA1-8460-449F-B5F5-372DCD410C7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DDD490C2-D74A-42C0-B95B-778E5DAAD07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5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F4B82D40-A51F-4196-8E49-58129EA2EB3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A57B0FDC-D6A7-43E2-8D50-F5D53AE8D1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F93E8FB8-A5B1-44C7-877C-8FAA878E6D3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3D6D2E9-40E5-410A-994D-E7C388492C0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C8C628C4-503D-494F-83CC-746106B3CEA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6B89D0FD-B844-4842-A6B6-B72F9BA4F43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AFA3C206-ABF1-47B2-A5C3-3619D753A32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14D5CB41-D11F-41CA-824B-88DFEC02742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D600B14-34EA-4274-A84F-AAD2FD20DDA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3EC7404-8FB2-4D79-93B0-19D8558566E9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6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43EF5DD-0863-404C-8A54-0066258F969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E88B1C56-1FA7-41E0-8E47-28848E6BDF8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D8A924B-5C32-42F0-9BC3-5F44584F4E6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EDFC0D25-468D-4F27-9E1A-4767CD2369B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2582FE7-BF57-415B-BA59-54033F27280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0EA7FD3E-9D16-4D76-AB3A-1AB88229EB7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7E8A139-8EA8-4769-99DE-1051FEEC1C9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07A4325A-4E5A-482A-83A2-4D1F1302419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5D68B90-27CA-AAC1-9140-D458F1FF7D3E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15240</xdr:rowOff>
    </xdr:from>
    <xdr:to>
      <xdr:col>14</xdr:col>
      <xdr:colOff>472440</xdr:colOff>
      <xdr:row>1</xdr:row>
      <xdr:rowOff>76200</xdr:rowOff>
    </xdr:to>
    <xdr:sp macro="" textlink="">
      <xdr:nvSpPr>
        <xdr:cNvPr id="2667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E1857DC-5AA4-E780-A665-BAD01843513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7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AF0E5BF-F7CA-3C02-4DCC-ECB0F17C076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DE484C2F-9868-06C3-BF16-C543CF6435B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C0E221AF-5ACF-9EEB-8C51-716309B5E1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A0EC76DE-4FEA-66B8-4BF9-0741628CB1C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64EF337B-B958-C964-BDA5-CAD5F8F33D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B786271-FF75-4BFF-0825-6C044E6752D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A0F5AB3A-30D4-1A91-47D8-14F31FB35C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9D7E3207-C848-0FC0-CBE2-D1A6C5FED927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07F7CE5-4C0F-2187-3A4C-A61AA713890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8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41CE3EBB-D23A-9013-344E-19BE2FEAAD2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89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6CB4318-C807-22A0-7D7C-B9A7191D19D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0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9256180-FBAB-352A-12E4-C4732352F2E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1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82632932-93CB-0A42-D4EC-26DAD69435F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2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02724B9D-0420-0A94-1686-A763BAFBA1FC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3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54DE439F-0BD3-AC62-9A91-D047EF25D3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4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3C34D66A-5E24-A719-C998-2E701539C77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5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E826B8C1-3EC7-752A-2B7D-3816F5E9C0D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6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7EE66E94-8222-D9F6-C31F-01034542E91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19050</xdr:rowOff>
    </xdr:from>
    <xdr:to>
      <xdr:col>14</xdr:col>
      <xdr:colOff>590550</xdr:colOff>
      <xdr:row>1</xdr:row>
      <xdr:rowOff>95250</xdr:rowOff>
    </xdr:to>
    <xdr:sp macro="" textlink="">
      <xdr:nvSpPr>
        <xdr:cNvPr id="26697" name="Picture 1" hidden="1">
          <a:extLst>
            <a:ext uri="{63B3BB69-23CF-44E3-9099-C40C66FF867C}">
              <a14:compatExt xmlns:a14="http://schemas.microsoft.com/office/drawing/2010/main" spid="_x0000_s26625"/>
            </a:ext>
            <a:ext uri="{FF2B5EF4-FFF2-40B4-BE49-F238E27FC236}">
              <a16:creationId xmlns:a16="http://schemas.microsoft.com/office/drawing/2014/main" id="{B5E828AC-8F0D-18C1-91D3-AEA410EBD0DD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14</xdr:col>
          <xdr:colOff>590550</xdr:colOff>
          <xdr:row>1</xdr:row>
          <xdr:rowOff>95250</xdr:rowOff>
        </xdr:to>
        <xdr:sp macro="" textlink="">
          <xdr:nvSpPr>
            <xdr:cNvPr id="26698" name="Picture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7F35F1A2-2943-3061-B405-74ADCB1D1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Relationship Id="rId4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O55"/>
  <sheetViews>
    <sheetView tabSelected="1" zoomScaleNormal="100" workbookViewId="0">
      <selection activeCell="S10" sqref="S10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">
        <v>60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>
        <v>1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55</v>
      </c>
      <c r="G9" s="70" t="s">
        <v>9</v>
      </c>
      <c r="H9" s="70" t="s">
        <v>4</v>
      </c>
      <c r="I9" s="70" t="s">
        <v>5</v>
      </c>
      <c r="J9" s="63" t="str">
        <f>F9</f>
        <v>A</v>
      </c>
      <c r="K9" s="70" t="s">
        <v>9</v>
      </c>
      <c r="L9" s="70" t="s">
        <v>4</v>
      </c>
      <c r="M9" s="70" t="s">
        <v>5</v>
      </c>
      <c r="N9" s="63" t="str">
        <f>F9</f>
        <v>A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72">
        <v>7280.26</v>
      </c>
      <c r="E10" s="58">
        <v>15331.27</v>
      </c>
      <c r="F10" s="52">
        <f>IF($F$9="A",Data!$N$6,IF($F$9="B",Data!$N$7,IF($F$9="C",Data!$N$8,IF($F$9="D",Data!$N$9,0))))</f>
        <v>1062.96</v>
      </c>
      <c r="G10" s="55">
        <f>SUM(D10:F10)</f>
        <v>23674.489999999998</v>
      </c>
      <c r="H10" s="56">
        <f t="shared" ref="H10:H54" si="0">D10/$H$7</f>
        <v>606.68833333333339</v>
      </c>
      <c r="I10" s="56">
        <f>E10/$H$7</f>
        <v>1277.6058333333333</v>
      </c>
      <c r="J10" s="56">
        <f>$F$10/12</f>
        <v>88.58</v>
      </c>
      <c r="K10" s="55">
        <f>SUM(H10:J10)</f>
        <v>1972.8741666666665</v>
      </c>
      <c r="L10" s="53">
        <f>D10/$L$7</f>
        <v>19.945917808219178</v>
      </c>
      <c r="M10" s="53">
        <f>E10/$L$7</f>
        <v>42.003479452054798</v>
      </c>
      <c r="N10" s="53">
        <f>$F$10/$L$7</f>
        <v>2.912219178082192</v>
      </c>
      <c r="O10" s="54">
        <f>SUM(L10:N10)</f>
        <v>64.861616438356165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6">
        <f>$D$10+$D$10*$A$11*B11</f>
        <v>7717.0756000000001</v>
      </c>
      <c r="E11" s="56">
        <f>E10</f>
        <v>15331.27</v>
      </c>
      <c r="F11" s="52">
        <f>IF($F$9="A",Data!$N$6,IF($F$9="B",Data!$N$7,IF($F$9="C",Data!$N$8,IF($F$9="D",Data!$N$9,0))))</f>
        <v>1062.96</v>
      </c>
      <c r="G11" s="55">
        <f t="shared" ref="G11:G53" si="1">SUM(D11:F11)</f>
        <v>24111.3056</v>
      </c>
      <c r="H11" s="56">
        <f t="shared" si="0"/>
        <v>643.08963333333338</v>
      </c>
      <c r="I11" s="56">
        <f t="shared" ref="I11:I54" si="2">E11/$H$7</f>
        <v>1277.6058333333333</v>
      </c>
      <c r="J11" s="56">
        <f t="shared" ref="J11:J54" si="3">$F$10/12</f>
        <v>88.58</v>
      </c>
      <c r="K11" s="55">
        <f t="shared" ref="K11:K53" si="4">SUM(H11:J11)</f>
        <v>2009.2754666666665</v>
      </c>
      <c r="L11" s="53">
        <f t="shared" ref="L11:L54" si="5">D11/$L$7</f>
        <v>21.142672876712329</v>
      </c>
      <c r="M11" s="53">
        <f t="shared" ref="M11:M54" si="6">E11/$L$7</f>
        <v>42.003479452054798</v>
      </c>
      <c r="N11" s="53">
        <f t="shared" ref="N11:N54" si="7">$F$10/$L$7</f>
        <v>2.912219178082192</v>
      </c>
      <c r="O11" s="54">
        <f t="shared" ref="O11:O50" si="8">SUM(L11:N11)</f>
        <v>66.058371506849326</v>
      </c>
    </row>
    <row r="12" spans="1:15" ht="14.1" customHeight="1" x14ac:dyDescent="0.2">
      <c r="A12" s="11"/>
      <c r="B12" s="11">
        <v>2</v>
      </c>
      <c r="C12" s="11">
        <v>0</v>
      </c>
      <c r="D12" s="56">
        <f>$D$10+$D$10*$A$11*B12</f>
        <v>8153.8912</v>
      </c>
      <c r="E12" s="56">
        <f t="shared" ref="E12:E54" si="9">E11</f>
        <v>15331.27</v>
      </c>
      <c r="F12" s="52">
        <f>IF($F$9="A",Data!$N$6,IF($F$9="B",Data!$N$7,IF($F$9="C",Data!$N$8,IF($F$9="D",Data!$N$9,0))))</f>
        <v>1062.96</v>
      </c>
      <c r="G12" s="55">
        <f t="shared" si="1"/>
        <v>24548.121200000001</v>
      </c>
      <c r="H12" s="56">
        <f t="shared" si="0"/>
        <v>679.49093333333337</v>
      </c>
      <c r="I12" s="56">
        <f t="shared" si="2"/>
        <v>1277.6058333333333</v>
      </c>
      <c r="J12" s="56">
        <f t="shared" si="3"/>
        <v>88.58</v>
      </c>
      <c r="K12" s="55">
        <f t="shared" si="4"/>
        <v>2045.6767666666665</v>
      </c>
      <c r="L12" s="53">
        <f t="shared" si="5"/>
        <v>22.339427945205479</v>
      </c>
      <c r="M12" s="53">
        <f t="shared" si="6"/>
        <v>42.003479452054798</v>
      </c>
      <c r="N12" s="53">
        <f t="shared" si="7"/>
        <v>2.912219178082192</v>
      </c>
      <c r="O12" s="54">
        <f t="shared" si="8"/>
        <v>67.255126575342473</v>
      </c>
    </row>
    <row r="13" spans="1:15" ht="14.1" customHeight="1" x14ac:dyDescent="0.2">
      <c r="A13" s="11"/>
      <c r="B13" s="11">
        <v>3</v>
      </c>
      <c r="C13" s="11">
        <v>0</v>
      </c>
      <c r="D13" s="56">
        <f>$D$10+$D$10*$A$11*B13</f>
        <v>8590.7067999999999</v>
      </c>
      <c r="E13" s="56">
        <f t="shared" si="9"/>
        <v>15331.27</v>
      </c>
      <c r="F13" s="52">
        <f>IF($F$9="A",Data!$N$6,IF($F$9="B",Data!$N$7,IF($F$9="C",Data!$N$8,IF($F$9="D",Data!$N$9,0))))</f>
        <v>1062.96</v>
      </c>
      <c r="G13" s="55">
        <f t="shared" si="1"/>
        <v>24984.936799999999</v>
      </c>
      <c r="H13" s="56">
        <f t="shared" si="0"/>
        <v>715.89223333333337</v>
      </c>
      <c r="I13" s="56">
        <f t="shared" si="2"/>
        <v>1277.6058333333333</v>
      </c>
      <c r="J13" s="56">
        <f t="shared" si="3"/>
        <v>88.58</v>
      </c>
      <c r="K13" s="55">
        <f t="shared" si="4"/>
        <v>2082.0780666666665</v>
      </c>
      <c r="L13" s="53">
        <f t="shared" si="5"/>
        <v>23.536183013698629</v>
      </c>
      <c r="M13" s="53">
        <f t="shared" si="6"/>
        <v>42.003479452054798</v>
      </c>
      <c r="N13" s="53">
        <f t="shared" si="7"/>
        <v>2.912219178082192</v>
      </c>
      <c r="O13" s="54">
        <f t="shared" si="8"/>
        <v>68.45188164383562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72">
        <v>9126.6200000000008</v>
      </c>
      <c r="E14" s="58">
        <f t="shared" si="9"/>
        <v>15331.27</v>
      </c>
      <c r="F14" s="52">
        <f>IF($F$9="A",Data!$N$6,IF($F$9="B",Data!$N$7,IF($F$9="C",Data!$N$8,IF($F$9="D",Data!$N$9,0))))</f>
        <v>1062.96</v>
      </c>
      <c r="G14" s="55">
        <f t="shared" si="1"/>
        <v>25520.85</v>
      </c>
      <c r="H14" s="56">
        <f t="shared" si="0"/>
        <v>760.55166666666673</v>
      </c>
      <c r="I14" s="56">
        <f t="shared" si="2"/>
        <v>1277.6058333333333</v>
      </c>
      <c r="J14" s="56">
        <f t="shared" si="3"/>
        <v>88.58</v>
      </c>
      <c r="K14" s="55">
        <f t="shared" si="4"/>
        <v>2126.7375000000002</v>
      </c>
      <c r="L14" s="53">
        <f t="shared" si="5"/>
        <v>25.004438356164385</v>
      </c>
      <c r="M14" s="53">
        <f t="shared" si="6"/>
        <v>42.003479452054798</v>
      </c>
      <c r="N14" s="53">
        <f t="shared" si="7"/>
        <v>2.912219178082192</v>
      </c>
      <c r="O14" s="54">
        <f t="shared" si="8"/>
        <v>69.920136986301387</v>
      </c>
    </row>
    <row r="15" spans="1:15" ht="14.1" customHeight="1" x14ac:dyDescent="0.2">
      <c r="A15" s="23">
        <v>0.03</v>
      </c>
      <c r="B15" s="11"/>
      <c r="C15" s="11">
        <v>1</v>
      </c>
      <c r="D15" s="56">
        <f>$D$14+$D$14*$A$15*C15</f>
        <v>9400.4186000000009</v>
      </c>
      <c r="E15" s="56">
        <f t="shared" si="9"/>
        <v>15331.27</v>
      </c>
      <c r="F15" s="52">
        <f>IF($F$9="A",Data!$N$6,IF($F$9="B",Data!$N$7,IF($F$9="C",Data!$N$8,IF($F$9="D",Data!$N$9,0))))</f>
        <v>1062.96</v>
      </c>
      <c r="G15" s="55">
        <f t="shared" si="1"/>
        <v>25794.6486</v>
      </c>
      <c r="H15" s="56">
        <f t="shared" si="0"/>
        <v>783.36821666666674</v>
      </c>
      <c r="I15" s="56">
        <f t="shared" si="2"/>
        <v>1277.6058333333333</v>
      </c>
      <c r="J15" s="56">
        <f t="shared" si="3"/>
        <v>88.58</v>
      </c>
      <c r="K15" s="55">
        <f t="shared" si="4"/>
        <v>2149.5540499999997</v>
      </c>
      <c r="L15" s="53">
        <f t="shared" si="5"/>
        <v>25.754571506849317</v>
      </c>
      <c r="M15" s="53">
        <f t="shared" si="6"/>
        <v>42.003479452054798</v>
      </c>
      <c r="N15" s="53">
        <f t="shared" si="7"/>
        <v>2.912219178082192</v>
      </c>
      <c r="O15" s="54">
        <f t="shared" si="8"/>
        <v>70.670270136986304</v>
      </c>
    </row>
    <row r="16" spans="1:15" ht="14.1" customHeight="1" x14ac:dyDescent="0.2">
      <c r="A16" s="11"/>
      <c r="B16" s="11"/>
      <c r="C16" s="11">
        <v>2</v>
      </c>
      <c r="D16" s="56">
        <f t="shared" ref="D16:D54" si="10">$D$14+$D$14*$A$15*C16</f>
        <v>9674.217200000001</v>
      </c>
      <c r="E16" s="56">
        <f t="shared" si="9"/>
        <v>15331.27</v>
      </c>
      <c r="F16" s="52">
        <f>IF($F$9="A",Data!$N$6,IF($F$9="B",Data!$N$7,IF($F$9="C",Data!$N$8,IF($F$9="D",Data!$N$9,0))))</f>
        <v>1062.96</v>
      </c>
      <c r="G16" s="55">
        <f t="shared" si="1"/>
        <v>26068.447200000002</v>
      </c>
      <c r="H16" s="56">
        <f t="shared" si="0"/>
        <v>806.18476666666675</v>
      </c>
      <c r="I16" s="56">
        <f t="shared" si="2"/>
        <v>1277.6058333333333</v>
      </c>
      <c r="J16" s="56">
        <f t="shared" si="3"/>
        <v>88.58</v>
      </c>
      <c r="K16" s="55">
        <f t="shared" si="4"/>
        <v>2172.3706000000002</v>
      </c>
      <c r="L16" s="53">
        <f t="shared" si="5"/>
        <v>26.504704657534248</v>
      </c>
      <c r="M16" s="53">
        <f t="shared" si="6"/>
        <v>42.003479452054798</v>
      </c>
      <c r="N16" s="53">
        <f t="shared" si="7"/>
        <v>2.912219178082192</v>
      </c>
      <c r="O16" s="54">
        <f t="shared" si="8"/>
        <v>71.420403287671249</v>
      </c>
    </row>
    <row r="17" spans="1:15" ht="14.1" customHeight="1" x14ac:dyDescent="0.2">
      <c r="A17" s="11"/>
      <c r="B17" s="11"/>
      <c r="C17" s="11">
        <v>3</v>
      </c>
      <c r="D17" s="56">
        <f t="shared" si="10"/>
        <v>9948.015800000001</v>
      </c>
      <c r="E17" s="56">
        <f t="shared" si="9"/>
        <v>15331.27</v>
      </c>
      <c r="F17" s="52">
        <f>IF($F$9="A",Data!$N$6,IF($F$9="B",Data!$N$7,IF($F$9="C",Data!$N$8,IF($F$9="D",Data!$N$9,0))))</f>
        <v>1062.96</v>
      </c>
      <c r="G17" s="55">
        <f>SUM(D17:F17)</f>
        <v>26342.245800000001</v>
      </c>
      <c r="H17" s="56">
        <f t="shared" si="0"/>
        <v>829.00131666666675</v>
      </c>
      <c r="I17" s="56">
        <f t="shared" si="2"/>
        <v>1277.6058333333333</v>
      </c>
      <c r="J17" s="56">
        <f t="shared" si="3"/>
        <v>88.58</v>
      </c>
      <c r="K17" s="55">
        <f t="shared" si="4"/>
        <v>2195.1871499999997</v>
      </c>
      <c r="L17" s="53">
        <f t="shared" si="5"/>
        <v>27.254837808219182</v>
      </c>
      <c r="M17" s="53">
        <f t="shared" si="6"/>
        <v>42.003479452054798</v>
      </c>
      <c r="N17" s="53">
        <f t="shared" si="7"/>
        <v>2.912219178082192</v>
      </c>
      <c r="O17" s="54">
        <f t="shared" si="8"/>
        <v>72.17053643835618</v>
      </c>
    </row>
    <row r="18" spans="1:15" ht="14.1" customHeight="1" x14ac:dyDescent="0.2">
      <c r="A18" s="11"/>
      <c r="B18" s="11"/>
      <c r="C18" s="11">
        <v>4</v>
      </c>
      <c r="D18" s="56">
        <f t="shared" si="10"/>
        <v>10221.814400000001</v>
      </c>
      <c r="E18" s="56">
        <f t="shared" si="9"/>
        <v>15331.27</v>
      </c>
      <c r="F18" s="52">
        <f>IF($F$9="A",Data!$N$6,IF($F$9="B",Data!$N$7,IF($F$9="C",Data!$N$8,IF($F$9="D",Data!$N$9,0))))</f>
        <v>1062.96</v>
      </c>
      <c r="G18" s="55">
        <f t="shared" si="1"/>
        <v>26616.044399999999</v>
      </c>
      <c r="H18" s="56">
        <f t="shared" si="0"/>
        <v>851.81786666666676</v>
      </c>
      <c r="I18" s="56">
        <f t="shared" si="2"/>
        <v>1277.6058333333333</v>
      </c>
      <c r="J18" s="56">
        <f t="shared" si="3"/>
        <v>88.58</v>
      </c>
      <c r="K18" s="55">
        <f t="shared" si="4"/>
        <v>2218.0037000000002</v>
      </c>
      <c r="L18" s="53">
        <f t="shared" si="5"/>
        <v>28.004970958904114</v>
      </c>
      <c r="M18" s="53">
        <f t="shared" si="6"/>
        <v>42.003479452054798</v>
      </c>
      <c r="N18" s="53">
        <f t="shared" si="7"/>
        <v>2.912219178082192</v>
      </c>
      <c r="O18" s="54">
        <f t="shared" si="8"/>
        <v>72.920669589041111</v>
      </c>
    </row>
    <row r="19" spans="1:15" ht="14.1" customHeight="1" x14ac:dyDescent="0.2">
      <c r="A19" s="11"/>
      <c r="B19" s="11"/>
      <c r="C19" s="11">
        <v>5</v>
      </c>
      <c r="D19" s="56">
        <f t="shared" si="10"/>
        <v>10495.613000000001</v>
      </c>
      <c r="E19" s="56">
        <f t="shared" si="9"/>
        <v>15331.27</v>
      </c>
      <c r="F19" s="52">
        <f>IF($F$9="A",Data!$N$6,IF($F$9="B",Data!$N$7,IF($F$9="C",Data!$N$8,IF($F$9="D",Data!$N$9,0))))</f>
        <v>1062.96</v>
      </c>
      <c r="G19" s="55">
        <f t="shared" si="1"/>
        <v>26889.843000000001</v>
      </c>
      <c r="H19" s="56">
        <f t="shared" si="0"/>
        <v>874.63441666666677</v>
      </c>
      <c r="I19" s="56">
        <f t="shared" si="2"/>
        <v>1277.6058333333333</v>
      </c>
      <c r="J19" s="56">
        <f t="shared" si="3"/>
        <v>88.58</v>
      </c>
      <c r="K19" s="55">
        <f t="shared" si="4"/>
        <v>2240.8202499999998</v>
      </c>
      <c r="L19" s="53">
        <f t="shared" si="5"/>
        <v>28.755104109589045</v>
      </c>
      <c r="M19" s="53">
        <f t="shared" si="6"/>
        <v>42.003479452054798</v>
      </c>
      <c r="N19" s="53">
        <f t="shared" si="7"/>
        <v>2.912219178082192</v>
      </c>
      <c r="O19" s="54">
        <f t="shared" si="8"/>
        <v>73.670802739726042</v>
      </c>
    </row>
    <row r="20" spans="1:15" ht="14.1" customHeight="1" x14ac:dyDescent="0.2">
      <c r="A20" s="11"/>
      <c r="B20" s="11"/>
      <c r="C20" s="11">
        <v>6</v>
      </c>
      <c r="D20" s="56">
        <f t="shared" si="10"/>
        <v>10769.411600000001</v>
      </c>
      <c r="E20" s="56">
        <f t="shared" si="9"/>
        <v>15331.27</v>
      </c>
      <c r="F20" s="52">
        <f>IF($F$9="A",Data!$N$6,IF($F$9="B",Data!$N$7,IF($F$9="C",Data!$N$8,IF($F$9="D",Data!$N$9,0))))</f>
        <v>1062.96</v>
      </c>
      <c r="G20" s="55">
        <f t="shared" si="1"/>
        <v>27163.641600000003</v>
      </c>
      <c r="H20" s="56">
        <f t="shared" si="0"/>
        <v>897.45096666666677</v>
      </c>
      <c r="I20" s="56">
        <f t="shared" si="2"/>
        <v>1277.6058333333333</v>
      </c>
      <c r="J20" s="56">
        <f t="shared" si="3"/>
        <v>88.58</v>
      </c>
      <c r="K20" s="55">
        <f t="shared" si="4"/>
        <v>2263.6368000000002</v>
      </c>
      <c r="L20" s="53">
        <f t="shared" si="5"/>
        <v>29.505237260273976</v>
      </c>
      <c r="M20" s="53">
        <f t="shared" si="6"/>
        <v>42.003479452054798</v>
      </c>
      <c r="N20" s="53">
        <f t="shared" si="7"/>
        <v>2.912219178082192</v>
      </c>
      <c r="O20" s="54">
        <f t="shared" si="8"/>
        <v>74.420935890410973</v>
      </c>
    </row>
    <row r="21" spans="1:15" ht="14.1" customHeight="1" x14ac:dyDescent="0.2">
      <c r="A21" s="11"/>
      <c r="B21" s="11"/>
      <c r="C21" s="11">
        <v>7</v>
      </c>
      <c r="D21" s="56">
        <f t="shared" si="10"/>
        <v>11043.210200000001</v>
      </c>
      <c r="E21" s="56">
        <f t="shared" si="9"/>
        <v>15331.27</v>
      </c>
      <c r="F21" s="52">
        <f>IF($F$9="A",Data!$N$6,IF($F$9="B",Data!$N$7,IF($F$9="C",Data!$N$8,IF($F$9="D",Data!$N$9,0))))</f>
        <v>1062.96</v>
      </c>
      <c r="G21" s="55">
        <f t="shared" si="1"/>
        <v>27437.440200000001</v>
      </c>
      <c r="H21" s="56">
        <f t="shared" si="0"/>
        <v>920.26751666666678</v>
      </c>
      <c r="I21" s="56">
        <f t="shared" si="2"/>
        <v>1277.6058333333333</v>
      </c>
      <c r="J21" s="56">
        <f t="shared" si="3"/>
        <v>88.58</v>
      </c>
      <c r="K21" s="55">
        <f t="shared" si="4"/>
        <v>2286.4533499999998</v>
      </c>
      <c r="L21" s="53">
        <f t="shared" si="5"/>
        <v>30.255370410958907</v>
      </c>
      <c r="M21" s="53">
        <f t="shared" si="6"/>
        <v>42.003479452054798</v>
      </c>
      <c r="N21" s="53">
        <f t="shared" si="7"/>
        <v>2.912219178082192</v>
      </c>
      <c r="O21" s="54">
        <f t="shared" si="8"/>
        <v>75.171069041095905</v>
      </c>
    </row>
    <row r="22" spans="1:15" ht="14.1" customHeight="1" x14ac:dyDescent="0.2">
      <c r="A22" s="11"/>
      <c r="B22" s="11"/>
      <c r="C22" s="11">
        <v>8</v>
      </c>
      <c r="D22" s="56">
        <f t="shared" si="10"/>
        <v>11317.008800000001</v>
      </c>
      <c r="E22" s="56">
        <f t="shared" si="9"/>
        <v>15331.27</v>
      </c>
      <c r="F22" s="52">
        <f>IF($F$9="A",Data!$N$6,IF($F$9="B",Data!$N$7,IF($F$9="C",Data!$N$8,IF($F$9="D",Data!$N$9,0))))</f>
        <v>1062.96</v>
      </c>
      <c r="G22" s="55">
        <f t="shared" si="1"/>
        <v>27711.238799999999</v>
      </c>
      <c r="H22" s="56">
        <f t="shared" si="0"/>
        <v>943.08406666666679</v>
      </c>
      <c r="I22" s="56">
        <f t="shared" si="2"/>
        <v>1277.6058333333333</v>
      </c>
      <c r="J22" s="56">
        <f t="shared" si="3"/>
        <v>88.58</v>
      </c>
      <c r="K22" s="55">
        <f t="shared" si="4"/>
        <v>2309.2699000000002</v>
      </c>
      <c r="L22" s="53">
        <f t="shared" si="5"/>
        <v>31.005503561643838</v>
      </c>
      <c r="M22" s="53">
        <f t="shared" si="6"/>
        <v>42.003479452054798</v>
      </c>
      <c r="N22" s="53">
        <f t="shared" si="7"/>
        <v>2.912219178082192</v>
      </c>
      <c r="O22" s="54">
        <f t="shared" si="8"/>
        <v>75.921202191780836</v>
      </c>
    </row>
    <row r="23" spans="1:15" ht="14.1" customHeight="1" x14ac:dyDescent="0.2">
      <c r="A23" s="11"/>
      <c r="B23" s="11"/>
      <c r="C23" s="11">
        <v>9</v>
      </c>
      <c r="D23" s="56">
        <f t="shared" si="10"/>
        <v>11590.807400000002</v>
      </c>
      <c r="E23" s="56">
        <f t="shared" si="9"/>
        <v>15331.27</v>
      </c>
      <c r="F23" s="52">
        <f>IF($F$9="A",Data!$N$6,IF($F$9="B",Data!$N$7,IF($F$9="C",Data!$N$8,IF($F$9="D",Data!$N$9,0))))</f>
        <v>1062.96</v>
      </c>
      <c r="G23" s="55">
        <f t="shared" si="1"/>
        <v>27985.037400000001</v>
      </c>
      <c r="H23" s="56">
        <f t="shared" si="0"/>
        <v>965.90061666666679</v>
      </c>
      <c r="I23" s="56">
        <f t="shared" si="2"/>
        <v>1277.6058333333333</v>
      </c>
      <c r="J23" s="56">
        <f t="shared" si="3"/>
        <v>88.58</v>
      </c>
      <c r="K23" s="55">
        <f t="shared" si="4"/>
        <v>2332.0864499999998</v>
      </c>
      <c r="L23" s="53">
        <f t="shared" si="5"/>
        <v>31.755636712328773</v>
      </c>
      <c r="M23" s="53">
        <f t="shared" si="6"/>
        <v>42.003479452054798</v>
      </c>
      <c r="N23" s="53">
        <f t="shared" si="7"/>
        <v>2.912219178082192</v>
      </c>
      <c r="O23" s="54">
        <f t="shared" si="8"/>
        <v>76.671335342465767</v>
      </c>
    </row>
    <row r="24" spans="1:15" ht="14.1" customHeight="1" x14ac:dyDescent="0.2">
      <c r="A24" s="11"/>
      <c r="B24" s="11"/>
      <c r="C24" s="11">
        <v>10</v>
      </c>
      <c r="D24" s="56">
        <f t="shared" si="10"/>
        <v>11864.606000000002</v>
      </c>
      <c r="E24" s="56">
        <f t="shared" si="9"/>
        <v>15331.27</v>
      </c>
      <c r="F24" s="52">
        <f>IF($F$9="A",Data!$N$6,IF($F$9="B",Data!$N$7,IF($F$9="C",Data!$N$8,IF($F$9="D",Data!$N$9,0))))</f>
        <v>1062.96</v>
      </c>
      <c r="G24" s="55">
        <f t="shared" si="1"/>
        <v>28258.836000000003</v>
      </c>
      <c r="H24" s="56">
        <f t="shared" si="0"/>
        <v>988.7171666666668</v>
      </c>
      <c r="I24" s="56">
        <f t="shared" si="2"/>
        <v>1277.6058333333333</v>
      </c>
      <c r="J24" s="56">
        <f t="shared" si="3"/>
        <v>88.58</v>
      </c>
      <c r="K24" s="55">
        <f t="shared" si="4"/>
        <v>2354.9030000000002</v>
      </c>
      <c r="L24" s="53">
        <f t="shared" si="5"/>
        <v>32.505769863013704</v>
      </c>
      <c r="M24" s="53">
        <f t="shared" si="6"/>
        <v>42.003479452054798</v>
      </c>
      <c r="N24" s="53">
        <f t="shared" si="7"/>
        <v>2.912219178082192</v>
      </c>
      <c r="O24" s="54">
        <f t="shared" si="8"/>
        <v>77.421468493150698</v>
      </c>
    </row>
    <row r="25" spans="1:15" ht="14.1" customHeight="1" x14ac:dyDescent="0.2">
      <c r="A25" s="11"/>
      <c r="B25" s="11"/>
      <c r="C25" s="11">
        <v>11</v>
      </c>
      <c r="D25" s="56">
        <f t="shared" si="10"/>
        <v>12138.404600000002</v>
      </c>
      <c r="E25" s="56">
        <f t="shared" si="9"/>
        <v>15331.27</v>
      </c>
      <c r="F25" s="52">
        <f>IF($F$9="A",Data!$N$6,IF($F$9="B",Data!$N$7,IF($F$9="C",Data!$N$8,IF($F$9="D",Data!$N$9,0))))</f>
        <v>1062.96</v>
      </c>
      <c r="G25" s="55">
        <f t="shared" si="1"/>
        <v>28532.634600000001</v>
      </c>
      <c r="H25" s="56">
        <f t="shared" si="0"/>
        <v>1011.5337166666668</v>
      </c>
      <c r="I25" s="56">
        <f t="shared" si="2"/>
        <v>1277.6058333333333</v>
      </c>
      <c r="J25" s="56">
        <f t="shared" si="3"/>
        <v>88.58</v>
      </c>
      <c r="K25" s="55">
        <f t="shared" si="4"/>
        <v>2377.7195499999998</v>
      </c>
      <c r="L25" s="53">
        <f t="shared" si="5"/>
        <v>33.255903013698635</v>
      </c>
      <c r="M25" s="53">
        <f t="shared" si="6"/>
        <v>42.003479452054798</v>
      </c>
      <c r="N25" s="53">
        <f t="shared" si="7"/>
        <v>2.912219178082192</v>
      </c>
      <c r="O25" s="54">
        <f t="shared" si="8"/>
        <v>78.171601643835629</v>
      </c>
    </row>
    <row r="26" spans="1:15" ht="14.1" customHeight="1" x14ac:dyDescent="0.2">
      <c r="A26" s="11"/>
      <c r="B26" s="11"/>
      <c r="C26" s="11">
        <v>12</v>
      </c>
      <c r="D26" s="56">
        <f t="shared" si="10"/>
        <v>12412.2032</v>
      </c>
      <c r="E26" s="56">
        <f t="shared" si="9"/>
        <v>15331.27</v>
      </c>
      <c r="F26" s="52">
        <f>IF($F$9="A",Data!$N$6,IF($F$9="B",Data!$N$7,IF($F$9="C",Data!$N$8,IF($F$9="D",Data!$N$9,0))))</f>
        <v>1062.96</v>
      </c>
      <c r="G26" s="55">
        <f t="shared" si="1"/>
        <v>28806.433199999999</v>
      </c>
      <c r="H26" s="56">
        <f t="shared" si="0"/>
        <v>1034.3502666666666</v>
      </c>
      <c r="I26" s="56">
        <f t="shared" si="2"/>
        <v>1277.6058333333333</v>
      </c>
      <c r="J26" s="56">
        <f t="shared" si="3"/>
        <v>88.58</v>
      </c>
      <c r="K26" s="55">
        <f t="shared" si="4"/>
        <v>2400.5360999999998</v>
      </c>
      <c r="L26" s="53">
        <f t="shared" si="5"/>
        <v>34.006036164383559</v>
      </c>
      <c r="M26" s="53">
        <f t="shared" si="6"/>
        <v>42.003479452054798</v>
      </c>
      <c r="N26" s="53">
        <f t="shared" si="7"/>
        <v>2.912219178082192</v>
      </c>
      <c r="O26" s="54">
        <f>SUM(L26:N26)</f>
        <v>78.92173479452056</v>
      </c>
    </row>
    <row r="27" spans="1:15" ht="14.1" customHeight="1" x14ac:dyDescent="0.2">
      <c r="A27" s="11"/>
      <c r="B27" s="11"/>
      <c r="C27" s="11">
        <v>13</v>
      </c>
      <c r="D27" s="56">
        <f t="shared" si="10"/>
        <v>12686.001800000002</v>
      </c>
      <c r="E27" s="56">
        <f t="shared" si="9"/>
        <v>15331.27</v>
      </c>
      <c r="F27" s="52">
        <f>IF($F$9="A",Data!$N$6,IF($F$9="B",Data!$N$7,IF($F$9="C",Data!$N$8,IF($F$9="D",Data!$N$9,0))))</f>
        <v>1062.96</v>
      </c>
      <c r="G27" s="55">
        <f t="shared" si="1"/>
        <v>29080.231800000001</v>
      </c>
      <c r="H27" s="56">
        <f t="shared" si="0"/>
        <v>1057.1668166666668</v>
      </c>
      <c r="I27" s="56">
        <f t="shared" si="2"/>
        <v>1277.6058333333333</v>
      </c>
      <c r="J27" s="56">
        <f t="shared" si="3"/>
        <v>88.58</v>
      </c>
      <c r="K27" s="55">
        <f t="shared" si="4"/>
        <v>2423.3526499999998</v>
      </c>
      <c r="L27" s="53">
        <f t="shared" si="5"/>
        <v>34.756169315068497</v>
      </c>
      <c r="M27" s="53">
        <f t="shared" si="6"/>
        <v>42.003479452054798</v>
      </c>
      <c r="N27" s="53">
        <f t="shared" si="7"/>
        <v>2.912219178082192</v>
      </c>
      <c r="O27" s="54">
        <f t="shared" si="8"/>
        <v>79.671867945205491</v>
      </c>
    </row>
    <row r="28" spans="1:15" ht="14.1" customHeight="1" x14ac:dyDescent="0.2">
      <c r="A28" s="11"/>
      <c r="B28" s="11"/>
      <c r="C28" s="11">
        <v>14</v>
      </c>
      <c r="D28" s="56">
        <f t="shared" si="10"/>
        <v>12959.8004</v>
      </c>
      <c r="E28" s="56">
        <f t="shared" si="9"/>
        <v>15331.27</v>
      </c>
      <c r="F28" s="52">
        <f>IF($F$9="A",Data!$N$6,IF($F$9="B",Data!$N$7,IF($F$9="C",Data!$N$8,IF($F$9="D",Data!$N$9,0))))</f>
        <v>1062.96</v>
      </c>
      <c r="G28" s="55">
        <f t="shared" si="1"/>
        <v>29354.0304</v>
      </c>
      <c r="H28" s="56">
        <f t="shared" si="0"/>
        <v>1079.9833666666666</v>
      </c>
      <c r="I28" s="56">
        <f t="shared" si="2"/>
        <v>1277.6058333333333</v>
      </c>
      <c r="J28" s="56">
        <f t="shared" si="3"/>
        <v>88.58</v>
      </c>
      <c r="K28" s="55">
        <f t="shared" si="4"/>
        <v>2446.1691999999998</v>
      </c>
      <c r="L28" s="53">
        <f t="shared" si="5"/>
        <v>35.506302465753421</v>
      </c>
      <c r="M28" s="53">
        <f t="shared" si="6"/>
        <v>42.003479452054798</v>
      </c>
      <c r="N28" s="53">
        <f t="shared" si="7"/>
        <v>2.912219178082192</v>
      </c>
      <c r="O28" s="54">
        <f t="shared" si="8"/>
        <v>80.422001095890423</v>
      </c>
    </row>
    <row r="29" spans="1:15" ht="14.1" customHeight="1" x14ac:dyDescent="0.2">
      <c r="A29" s="11"/>
      <c r="B29" s="11"/>
      <c r="C29" s="11">
        <v>15</v>
      </c>
      <c r="D29" s="56">
        <f t="shared" si="10"/>
        <v>13233.599000000002</v>
      </c>
      <c r="E29" s="56">
        <f t="shared" si="9"/>
        <v>15331.27</v>
      </c>
      <c r="F29" s="52">
        <f>IF($F$9="A",Data!$N$6,IF($F$9="B",Data!$N$7,IF($F$9="C",Data!$N$8,IF($F$9="D",Data!$N$9,0))))</f>
        <v>1062.96</v>
      </c>
      <c r="G29" s="55">
        <f t="shared" si="1"/>
        <v>29627.829000000002</v>
      </c>
      <c r="H29" s="56">
        <f t="shared" si="0"/>
        <v>1102.7999166666668</v>
      </c>
      <c r="I29" s="56">
        <f t="shared" si="2"/>
        <v>1277.6058333333333</v>
      </c>
      <c r="J29" s="56">
        <f t="shared" si="3"/>
        <v>88.58</v>
      </c>
      <c r="K29" s="55">
        <f t="shared" si="4"/>
        <v>2468.9857499999998</v>
      </c>
      <c r="L29" s="53">
        <f t="shared" si="5"/>
        <v>36.25643561643836</v>
      </c>
      <c r="M29" s="53">
        <f t="shared" si="6"/>
        <v>42.003479452054798</v>
      </c>
      <c r="N29" s="53">
        <f t="shared" si="7"/>
        <v>2.912219178082192</v>
      </c>
      <c r="O29" s="54">
        <f t="shared" si="8"/>
        <v>81.172134246575354</v>
      </c>
    </row>
    <row r="30" spans="1:15" ht="14.1" customHeight="1" x14ac:dyDescent="0.2">
      <c r="A30" s="11"/>
      <c r="B30" s="11"/>
      <c r="C30" s="11">
        <v>16</v>
      </c>
      <c r="D30" s="56">
        <f t="shared" si="10"/>
        <v>13507.3976</v>
      </c>
      <c r="E30" s="56">
        <f t="shared" si="9"/>
        <v>15331.27</v>
      </c>
      <c r="F30" s="52">
        <f>IF($F$9="A",Data!$N$6,IF($F$9="B",Data!$N$7,IF($F$9="C",Data!$N$8,IF($F$9="D",Data!$N$9,0))))</f>
        <v>1062.96</v>
      </c>
      <c r="G30" s="55">
        <f t="shared" si="1"/>
        <v>29901.6276</v>
      </c>
      <c r="H30" s="56">
        <f t="shared" si="0"/>
        <v>1125.6164666666666</v>
      </c>
      <c r="I30" s="56">
        <f t="shared" si="2"/>
        <v>1277.6058333333333</v>
      </c>
      <c r="J30" s="56">
        <f t="shared" si="3"/>
        <v>88.58</v>
      </c>
      <c r="K30" s="55">
        <f t="shared" si="4"/>
        <v>2491.8022999999998</v>
      </c>
      <c r="L30" s="53">
        <f t="shared" si="5"/>
        <v>37.006568767123291</v>
      </c>
      <c r="M30" s="53">
        <f t="shared" si="6"/>
        <v>42.003479452054798</v>
      </c>
      <c r="N30" s="53">
        <f t="shared" si="7"/>
        <v>2.912219178082192</v>
      </c>
      <c r="O30" s="54">
        <f t="shared" si="8"/>
        <v>81.922267397260285</v>
      </c>
    </row>
    <row r="31" spans="1:15" ht="14.1" customHeight="1" x14ac:dyDescent="0.2">
      <c r="A31" s="11"/>
      <c r="B31" s="11"/>
      <c r="C31" s="11">
        <v>17</v>
      </c>
      <c r="D31" s="56">
        <f t="shared" si="10"/>
        <v>13781.196200000002</v>
      </c>
      <c r="E31" s="56">
        <f t="shared" si="9"/>
        <v>15331.27</v>
      </c>
      <c r="F31" s="52">
        <f>IF($F$9="A",Data!$N$6,IF($F$9="B",Data!$N$7,IF($F$9="C",Data!$N$8,IF($F$9="D",Data!$N$9,0))))</f>
        <v>1062.96</v>
      </c>
      <c r="G31" s="55">
        <f t="shared" si="1"/>
        <v>30175.426200000002</v>
      </c>
      <c r="H31" s="56">
        <f t="shared" si="0"/>
        <v>1148.4330166666668</v>
      </c>
      <c r="I31" s="56">
        <f t="shared" si="2"/>
        <v>1277.6058333333333</v>
      </c>
      <c r="J31" s="56">
        <f t="shared" si="3"/>
        <v>88.58</v>
      </c>
      <c r="K31" s="55">
        <f t="shared" si="4"/>
        <v>2514.6188499999998</v>
      </c>
      <c r="L31" s="53">
        <f t="shared" si="5"/>
        <v>37.756701917808222</v>
      </c>
      <c r="M31" s="53">
        <f t="shared" si="6"/>
        <v>42.003479452054798</v>
      </c>
      <c r="N31" s="53">
        <f t="shared" si="7"/>
        <v>2.912219178082192</v>
      </c>
      <c r="O31" s="54">
        <f t="shared" si="8"/>
        <v>82.672400547945216</v>
      </c>
    </row>
    <row r="32" spans="1:15" ht="14.1" customHeight="1" x14ac:dyDescent="0.2">
      <c r="A32" s="11"/>
      <c r="B32" s="11"/>
      <c r="C32" s="11">
        <v>18</v>
      </c>
      <c r="D32" s="56">
        <f t="shared" si="10"/>
        <v>14054.9948</v>
      </c>
      <c r="E32" s="56">
        <f t="shared" si="9"/>
        <v>15331.27</v>
      </c>
      <c r="F32" s="52">
        <f>IF($F$9="A",Data!$N$6,IF($F$9="B",Data!$N$7,IF($F$9="C",Data!$N$8,IF($F$9="D",Data!$N$9,0))))</f>
        <v>1062.96</v>
      </c>
      <c r="G32" s="55">
        <f t="shared" si="1"/>
        <v>30449.2248</v>
      </c>
      <c r="H32" s="56">
        <f t="shared" si="0"/>
        <v>1171.2495666666666</v>
      </c>
      <c r="I32" s="56">
        <f t="shared" si="2"/>
        <v>1277.6058333333333</v>
      </c>
      <c r="J32" s="56">
        <f t="shared" si="3"/>
        <v>88.58</v>
      </c>
      <c r="K32" s="55">
        <f t="shared" si="4"/>
        <v>2537.4353999999998</v>
      </c>
      <c r="L32" s="53">
        <f t="shared" si="5"/>
        <v>38.506835068493153</v>
      </c>
      <c r="M32" s="53">
        <f t="shared" si="6"/>
        <v>42.003479452054798</v>
      </c>
      <c r="N32" s="53">
        <f t="shared" si="7"/>
        <v>2.912219178082192</v>
      </c>
      <c r="O32" s="54">
        <f t="shared" si="8"/>
        <v>83.422533698630147</v>
      </c>
    </row>
    <row r="33" spans="1:15" ht="14.1" customHeight="1" x14ac:dyDescent="0.2">
      <c r="A33" s="11"/>
      <c r="B33" s="11"/>
      <c r="C33" s="11">
        <v>19</v>
      </c>
      <c r="D33" s="56">
        <f t="shared" si="10"/>
        <v>14328.793400000002</v>
      </c>
      <c r="E33" s="56">
        <f t="shared" si="9"/>
        <v>15331.27</v>
      </c>
      <c r="F33" s="52">
        <f>IF($F$9="A",Data!$N$6,IF($F$9="B",Data!$N$7,IF($F$9="C",Data!$N$8,IF($F$9="D",Data!$N$9,0))))</f>
        <v>1062.96</v>
      </c>
      <c r="G33" s="55">
        <f t="shared" si="1"/>
        <v>30723.023400000002</v>
      </c>
      <c r="H33" s="56">
        <f t="shared" si="0"/>
        <v>1194.0661166666669</v>
      </c>
      <c r="I33" s="56">
        <f t="shared" si="2"/>
        <v>1277.6058333333333</v>
      </c>
      <c r="J33" s="56">
        <f t="shared" si="3"/>
        <v>88.58</v>
      </c>
      <c r="K33" s="55">
        <f t="shared" si="4"/>
        <v>2560.2519499999999</v>
      </c>
      <c r="L33" s="53">
        <f t="shared" si="5"/>
        <v>39.256968219178091</v>
      </c>
      <c r="M33" s="53">
        <f t="shared" si="6"/>
        <v>42.003479452054798</v>
      </c>
      <c r="N33" s="53">
        <f t="shared" si="7"/>
        <v>2.912219178082192</v>
      </c>
      <c r="O33" s="54">
        <f t="shared" si="8"/>
        <v>84.172666849315092</v>
      </c>
    </row>
    <row r="34" spans="1:15" ht="14.1" customHeight="1" x14ac:dyDescent="0.2">
      <c r="A34" s="11"/>
      <c r="B34" s="11"/>
      <c r="C34" s="11">
        <v>20</v>
      </c>
      <c r="D34" s="56">
        <f t="shared" si="10"/>
        <v>14602.592000000001</v>
      </c>
      <c r="E34" s="56">
        <f t="shared" si="9"/>
        <v>15331.27</v>
      </c>
      <c r="F34" s="52">
        <f>IF($F$9="A",Data!$N$6,IF($F$9="B",Data!$N$7,IF($F$9="C",Data!$N$8,IF($F$9="D",Data!$N$9,0))))</f>
        <v>1062.96</v>
      </c>
      <c r="G34" s="55">
        <f t="shared" si="1"/>
        <v>30996.822</v>
      </c>
      <c r="H34" s="56">
        <f t="shared" si="0"/>
        <v>1216.8826666666666</v>
      </c>
      <c r="I34" s="56">
        <f t="shared" si="2"/>
        <v>1277.6058333333333</v>
      </c>
      <c r="J34" s="56">
        <f t="shared" si="3"/>
        <v>88.58</v>
      </c>
      <c r="K34" s="55">
        <f t="shared" si="4"/>
        <v>2583.0684999999999</v>
      </c>
      <c r="L34" s="53">
        <f t="shared" si="5"/>
        <v>40.007101369863015</v>
      </c>
      <c r="M34" s="53">
        <f t="shared" si="6"/>
        <v>42.003479452054798</v>
      </c>
      <c r="N34" s="53">
        <f t="shared" si="7"/>
        <v>2.912219178082192</v>
      </c>
      <c r="O34" s="54">
        <f t="shared" si="8"/>
        <v>84.922800000000009</v>
      </c>
    </row>
    <row r="35" spans="1:15" ht="14.1" customHeight="1" x14ac:dyDescent="0.2">
      <c r="A35" s="11"/>
      <c r="B35" s="11"/>
      <c r="C35" s="11">
        <v>21</v>
      </c>
      <c r="D35" s="56">
        <f t="shared" si="10"/>
        <v>14876.390600000002</v>
      </c>
      <c r="E35" s="56">
        <f t="shared" si="9"/>
        <v>15331.27</v>
      </c>
      <c r="F35" s="52">
        <f>IF($F$9="A",Data!$N$6,IF($F$9="B",Data!$N$7,IF($F$9="C",Data!$N$8,IF($F$9="D",Data!$N$9,0))))</f>
        <v>1062.96</v>
      </c>
      <c r="G35" s="55">
        <f t="shared" si="1"/>
        <v>31270.620600000002</v>
      </c>
      <c r="H35" s="56">
        <f t="shared" si="0"/>
        <v>1239.6992166666669</v>
      </c>
      <c r="I35" s="56">
        <f t="shared" si="2"/>
        <v>1277.6058333333333</v>
      </c>
      <c r="J35" s="56">
        <f t="shared" si="3"/>
        <v>88.58</v>
      </c>
      <c r="K35" s="55">
        <f t="shared" si="4"/>
        <v>2605.8850499999999</v>
      </c>
      <c r="L35" s="53">
        <f t="shared" si="5"/>
        <v>40.757234520547954</v>
      </c>
      <c r="M35" s="53">
        <f t="shared" si="6"/>
        <v>42.003479452054798</v>
      </c>
      <c r="N35" s="53">
        <f t="shared" si="7"/>
        <v>2.912219178082192</v>
      </c>
      <c r="O35" s="54">
        <f t="shared" si="8"/>
        <v>85.672933150684955</v>
      </c>
    </row>
    <row r="36" spans="1:15" ht="14.1" customHeight="1" x14ac:dyDescent="0.2">
      <c r="A36" s="11"/>
      <c r="B36" s="11"/>
      <c r="C36" s="11">
        <v>22</v>
      </c>
      <c r="D36" s="56">
        <f t="shared" si="10"/>
        <v>15150.189200000001</v>
      </c>
      <c r="E36" s="56">
        <f t="shared" si="9"/>
        <v>15331.27</v>
      </c>
      <c r="F36" s="52">
        <f>IF($F$9="A",Data!$N$6,IF($F$9="B",Data!$N$7,IF($F$9="C",Data!$N$8,IF($F$9="D",Data!$N$9,0))))</f>
        <v>1062.96</v>
      </c>
      <c r="G36" s="55">
        <f t="shared" si="1"/>
        <v>31544.4192</v>
      </c>
      <c r="H36" s="56">
        <f t="shared" si="0"/>
        <v>1262.5157666666667</v>
      </c>
      <c r="I36" s="56">
        <f t="shared" si="2"/>
        <v>1277.6058333333333</v>
      </c>
      <c r="J36" s="56">
        <f t="shared" si="3"/>
        <v>88.58</v>
      </c>
      <c r="K36" s="55">
        <f t="shared" si="4"/>
        <v>2628.7015999999999</v>
      </c>
      <c r="L36" s="53">
        <f t="shared" si="5"/>
        <v>41.507367671232878</v>
      </c>
      <c r="M36" s="53">
        <f t="shared" si="6"/>
        <v>42.003479452054798</v>
      </c>
      <c r="N36" s="53">
        <f t="shared" si="7"/>
        <v>2.912219178082192</v>
      </c>
      <c r="O36" s="54">
        <f t="shared" si="8"/>
        <v>86.423066301369872</v>
      </c>
    </row>
    <row r="37" spans="1:15" ht="14.1" customHeight="1" x14ac:dyDescent="0.2">
      <c r="A37" s="11"/>
      <c r="B37" s="11"/>
      <c r="C37" s="11">
        <v>23</v>
      </c>
      <c r="D37" s="56">
        <f t="shared" si="10"/>
        <v>15423.987800000003</v>
      </c>
      <c r="E37" s="56">
        <f t="shared" si="9"/>
        <v>15331.27</v>
      </c>
      <c r="F37" s="52">
        <f>IF($F$9="A",Data!$N$6,IF($F$9="B",Data!$N$7,IF($F$9="C",Data!$N$8,IF($F$9="D",Data!$N$9,0))))</f>
        <v>1062.96</v>
      </c>
      <c r="G37" s="55">
        <f t="shared" si="1"/>
        <v>31818.217800000002</v>
      </c>
      <c r="H37" s="56">
        <f t="shared" si="0"/>
        <v>1285.3323166666669</v>
      </c>
      <c r="I37" s="56">
        <f t="shared" si="2"/>
        <v>1277.6058333333333</v>
      </c>
      <c r="J37" s="56">
        <f t="shared" si="3"/>
        <v>88.58</v>
      </c>
      <c r="K37" s="55">
        <f t="shared" si="4"/>
        <v>2651.5181499999999</v>
      </c>
      <c r="L37" s="53">
        <f t="shared" si="5"/>
        <v>42.257500821917816</v>
      </c>
      <c r="M37" s="53">
        <f t="shared" si="6"/>
        <v>42.003479452054798</v>
      </c>
      <c r="N37" s="53">
        <f t="shared" si="7"/>
        <v>2.912219178082192</v>
      </c>
      <c r="O37" s="54">
        <f t="shared" si="8"/>
        <v>87.173199452054817</v>
      </c>
    </row>
    <row r="38" spans="1:15" ht="14.1" customHeight="1" x14ac:dyDescent="0.2">
      <c r="A38" s="11"/>
      <c r="B38" s="11"/>
      <c r="C38" s="11">
        <v>24</v>
      </c>
      <c r="D38" s="56">
        <f t="shared" si="10"/>
        <v>15697.786400000001</v>
      </c>
      <c r="E38" s="56">
        <f t="shared" si="9"/>
        <v>15331.27</v>
      </c>
      <c r="F38" s="52">
        <f>IF($F$9="A",Data!$N$6,IF($F$9="B",Data!$N$7,IF($F$9="C",Data!$N$8,IF($F$9="D",Data!$N$9,0))))</f>
        <v>1062.96</v>
      </c>
      <c r="G38" s="55">
        <f t="shared" si="1"/>
        <v>32092.0164</v>
      </c>
      <c r="H38" s="56">
        <f t="shared" si="0"/>
        <v>1308.1488666666667</v>
      </c>
      <c r="I38" s="56">
        <f t="shared" si="2"/>
        <v>1277.6058333333333</v>
      </c>
      <c r="J38" s="56">
        <f t="shared" si="3"/>
        <v>88.58</v>
      </c>
      <c r="K38" s="55">
        <f t="shared" si="4"/>
        <v>2674.3346999999999</v>
      </c>
      <c r="L38" s="53">
        <f t="shared" si="5"/>
        <v>43.00763397260274</v>
      </c>
      <c r="M38" s="53">
        <f t="shared" si="6"/>
        <v>42.003479452054798</v>
      </c>
      <c r="N38" s="53">
        <f t="shared" si="7"/>
        <v>2.912219178082192</v>
      </c>
      <c r="O38" s="54">
        <f t="shared" si="8"/>
        <v>87.923332602739734</v>
      </c>
    </row>
    <row r="39" spans="1:15" ht="14.1" customHeight="1" x14ac:dyDescent="0.2">
      <c r="A39" s="11"/>
      <c r="B39" s="11"/>
      <c r="C39" s="11">
        <v>25</v>
      </c>
      <c r="D39" s="56">
        <f t="shared" si="10"/>
        <v>15971.585000000001</v>
      </c>
      <c r="E39" s="56">
        <f t="shared" si="9"/>
        <v>15331.27</v>
      </c>
      <c r="F39" s="52">
        <f>IF($F$9="A",Data!$N$6,IF($F$9="B",Data!$N$7,IF($F$9="C",Data!$N$8,IF($F$9="D",Data!$N$9,0))))</f>
        <v>1062.96</v>
      </c>
      <c r="G39" s="55">
        <f t="shared" si="1"/>
        <v>32365.815000000002</v>
      </c>
      <c r="H39" s="56">
        <f t="shared" si="0"/>
        <v>1330.9654166666667</v>
      </c>
      <c r="I39" s="56">
        <f t="shared" si="2"/>
        <v>1277.6058333333333</v>
      </c>
      <c r="J39" s="56">
        <f t="shared" si="3"/>
        <v>88.58</v>
      </c>
      <c r="K39" s="55">
        <f t="shared" si="4"/>
        <v>2697.1512499999999</v>
      </c>
      <c r="L39" s="53">
        <f t="shared" si="5"/>
        <v>43.757767123287671</v>
      </c>
      <c r="M39" s="53">
        <f t="shared" si="6"/>
        <v>42.003479452054798</v>
      </c>
      <c r="N39" s="53">
        <f t="shared" si="7"/>
        <v>2.912219178082192</v>
      </c>
      <c r="O39" s="54">
        <f t="shared" si="8"/>
        <v>88.673465753424665</v>
      </c>
    </row>
    <row r="40" spans="1:15" ht="14.1" customHeight="1" x14ac:dyDescent="0.2">
      <c r="A40" s="11"/>
      <c r="B40" s="11"/>
      <c r="C40" s="11">
        <v>26</v>
      </c>
      <c r="D40" s="56">
        <f t="shared" si="10"/>
        <v>16245.383600000001</v>
      </c>
      <c r="E40" s="56">
        <f t="shared" si="9"/>
        <v>15331.27</v>
      </c>
      <c r="F40" s="52">
        <f>IF($F$9="A",Data!$N$6,IF($F$9="B",Data!$N$7,IF($F$9="C",Data!$N$8,IF($F$9="D",Data!$N$9,0))))</f>
        <v>1062.96</v>
      </c>
      <c r="G40" s="55">
        <f t="shared" si="1"/>
        <v>32639.613600000001</v>
      </c>
      <c r="H40" s="56">
        <f t="shared" si="0"/>
        <v>1353.7819666666667</v>
      </c>
      <c r="I40" s="56">
        <f t="shared" si="2"/>
        <v>1277.6058333333333</v>
      </c>
      <c r="J40" s="56">
        <f t="shared" si="3"/>
        <v>88.58</v>
      </c>
      <c r="K40" s="55">
        <f t="shared" si="4"/>
        <v>2719.9677999999999</v>
      </c>
      <c r="L40" s="53">
        <f t="shared" si="5"/>
        <v>44.507900273972602</v>
      </c>
      <c r="M40" s="53">
        <f t="shared" si="6"/>
        <v>42.003479452054798</v>
      </c>
      <c r="N40" s="53">
        <f t="shared" si="7"/>
        <v>2.912219178082192</v>
      </c>
      <c r="O40" s="54">
        <f t="shared" si="8"/>
        <v>89.423598904109596</v>
      </c>
    </row>
    <row r="41" spans="1:15" ht="14.1" customHeight="1" x14ac:dyDescent="0.2">
      <c r="A41" s="11"/>
      <c r="B41" s="11"/>
      <c r="C41" s="11">
        <v>27</v>
      </c>
      <c r="D41" s="56">
        <f t="shared" si="10"/>
        <v>16519.182200000003</v>
      </c>
      <c r="E41" s="56">
        <f t="shared" si="9"/>
        <v>15331.27</v>
      </c>
      <c r="F41" s="52">
        <f>IF($F$9="A",Data!$N$6,IF($F$9="B",Data!$N$7,IF($F$9="C",Data!$N$8,IF($F$9="D",Data!$N$9,0))))</f>
        <v>1062.96</v>
      </c>
      <c r="G41" s="55">
        <f t="shared" si="1"/>
        <v>32913.412200000006</v>
      </c>
      <c r="H41" s="56">
        <f t="shared" si="0"/>
        <v>1376.5985166666669</v>
      </c>
      <c r="I41" s="56">
        <f t="shared" si="2"/>
        <v>1277.6058333333333</v>
      </c>
      <c r="J41" s="56">
        <f t="shared" si="3"/>
        <v>88.58</v>
      </c>
      <c r="K41" s="55">
        <f t="shared" si="4"/>
        <v>2742.7843499999999</v>
      </c>
      <c r="L41" s="53">
        <f t="shared" si="5"/>
        <v>45.25803342465754</v>
      </c>
      <c r="M41" s="53">
        <f t="shared" si="6"/>
        <v>42.003479452054798</v>
      </c>
      <c r="N41" s="53">
        <f t="shared" si="7"/>
        <v>2.912219178082192</v>
      </c>
      <c r="O41" s="54">
        <f>SUM(L41:N41)</f>
        <v>90.173732054794542</v>
      </c>
    </row>
    <row r="42" spans="1:15" ht="14.1" customHeight="1" x14ac:dyDescent="0.2">
      <c r="A42" s="11"/>
      <c r="B42" s="11"/>
      <c r="C42" s="11">
        <v>28</v>
      </c>
      <c r="D42" s="56">
        <f t="shared" si="10"/>
        <v>16792.980800000001</v>
      </c>
      <c r="E42" s="56">
        <f t="shared" si="9"/>
        <v>15331.27</v>
      </c>
      <c r="F42" s="52">
        <f>IF($F$9="A",Data!$N$6,IF($F$9="B",Data!$N$7,IF($F$9="C",Data!$N$8,IF($F$9="D",Data!$N$9,0))))</f>
        <v>1062.96</v>
      </c>
      <c r="G42" s="55">
        <f t="shared" si="1"/>
        <v>33187.210800000001</v>
      </c>
      <c r="H42" s="56">
        <f t="shared" si="0"/>
        <v>1399.4150666666667</v>
      </c>
      <c r="I42" s="56">
        <f t="shared" si="2"/>
        <v>1277.6058333333333</v>
      </c>
      <c r="J42" s="56">
        <f t="shared" si="3"/>
        <v>88.58</v>
      </c>
      <c r="K42" s="55">
        <f t="shared" si="4"/>
        <v>2765.6008999999999</v>
      </c>
      <c r="L42" s="53">
        <f t="shared" si="5"/>
        <v>46.008166575342472</v>
      </c>
      <c r="M42" s="53">
        <f t="shared" si="6"/>
        <v>42.003479452054798</v>
      </c>
      <c r="N42" s="53">
        <f t="shared" si="7"/>
        <v>2.912219178082192</v>
      </c>
      <c r="O42" s="54">
        <f t="shared" si="8"/>
        <v>90.923865205479458</v>
      </c>
    </row>
    <row r="43" spans="1:15" ht="14.1" customHeight="1" x14ac:dyDescent="0.2">
      <c r="A43" s="11"/>
      <c r="B43" s="11"/>
      <c r="C43" s="11">
        <v>29</v>
      </c>
      <c r="D43" s="56">
        <f t="shared" si="10"/>
        <v>17066.779399999999</v>
      </c>
      <c r="E43" s="56">
        <f t="shared" si="9"/>
        <v>15331.27</v>
      </c>
      <c r="F43" s="52">
        <f>IF($F$9="A",Data!$N$6,IF($F$9="B",Data!$N$7,IF($F$9="C",Data!$N$8,IF($F$9="D",Data!$N$9,0))))</f>
        <v>1062.96</v>
      </c>
      <c r="G43" s="55">
        <f t="shared" si="1"/>
        <v>33461.009400000003</v>
      </c>
      <c r="H43" s="56">
        <f t="shared" si="0"/>
        <v>1422.2316166666667</v>
      </c>
      <c r="I43" s="56">
        <f t="shared" si="2"/>
        <v>1277.6058333333333</v>
      </c>
      <c r="J43" s="56">
        <f t="shared" si="3"/>
        <v>88.58</v>
      </c>
      <c r="K43" s="55">
        <f t="shared" si="4"/>
        <v>2788.4174499999999</v>
      </c>
      <c r="L43" s="53">
        <f t="shared" si="5"/>
        <v>46.758299726027396</v>
      </c>
      <c r="M43" s="53">
        <f t="shared" si="6"/>
        <v>42.003479452054798</v>
      </c>
      <c r="N43" s="53">
        <f t="shared" si="7"/>
        <v>2.912219178082192</v>
      </c>
      <c r="O43" s="54">
        <f t="shared" si="8"/>
        <v>91.67399835616439</v>
      </c>
    </row>
    <row r="44" spans="1:15" ht="14.1" customHeight="1" x14ac:dyDescent="0.2">
      <c r="A44" s="11"/>
      <c r="B44" s="11"/>
      <c r="C44" s="11">
        <v>30</v>
      </c>
      <c r="D44" s="56">
        <f t="shared" si="10"/>
        <v>17340.578000000001</v>
      </c>
      <c r="E44" s="56">
        <f t="shared" si="9"/>
        <v>15331.27</v>
      </c>
      <c r="F44" s="52">
        <f>IF($F$9="A",Data!$N$6,IF($F$9="B",Data!$N$7,IF($F$9="C",Data!$N$8,IF($F$9="D",Data!$N$9,0))))</f>
        <v>1062.96</v>
      </c>
      <c r="G44" s="55">
        <f t="shared" si="1"/>
        <v>33734.808000000005</v>
      </c>
      <c r="H44" s="56">
        <f t="shared" si="0"/>
        <v>1445.0481666666667</v>
      </c>
      <c r="I44" s="56">
        <f t="shared" si="2"/>
        <v>1277.6058333333333</v>
      </c>
      <c r="J44" s="56">
        <f t="shared" si="3"/>
        <v>88.58</v>
      </c>
      <c r="K44" s="55">
        <f t="shared" si="4"/>
        <v>2811.2339999999999</v>
      </c>
      <c r="L44" s="53">
        <f t="shared" si="5"/>
        <v>47.508432876712334</v>
      </c>
      <c r="M44" s="53">
        <f t="shared" si="6"/>
        <v>42.003479452054798</v>
      </c>
      <c r="N44" s="53">
        <f t="shared" si="7"/>
        <v>2.912219178082192</v>
      </c>
      <c r="O44" s="54">
        <f t="shared" si="8"/>
        <v>92.424131506849321</v>
      </c>
    </row>
    <row r="45" spans="1:15" ht="14.1" customHeight="1" x14ac:dyDescent="0.2">
      <c r="A45" s="11"/>
      <c r="B45" s="11"/>
      <c r="C45" s="11">
        <v>31</v>
      </c>
      <c r="D45" s="56">
        <f t="shared" si="10"/>
        <v>17614.376600000003</v>
      </c>
      <c r="E45" s="56">
        <f t="shared" si="9"/>
        <v>15331.27</v>
      </c>
      <c r="F45" s="52">
        <f>IF($F$9="A",Data!$N$6,IF($F$9="B",Data!$N$7,IF($F$9="C",Data!$N$8,IF($F$9="D",Data!$N$9,0))))</f>
        <v>1062.96</v>
      </c>
      <c r="G45" s="55">
        <f t="shared" si="1"/>
        <v>34008.606600000006</v>
      </c>
      <c r="H45" s="56">
        <f t="shared" si="0"/>
        <v>1467.8647166666669</v>
      </c>
      <c r="I45" s="56">
        <f t="shared" si="2"/>
        <v>1277.6058333333333</v>
      </c>
      <c r="J45" s="56">
        <f t="shared" si="3"/>
        <v>88.58</v>
      </c>
      <c r="K45" s="55">
        <f t="shared" si="4"/>
        <v>2834.0505499999999</v>
      </c>
      <c r="L45" s="53">
        <f t="shared" si="5"/>
        <v>48.258566027397272</v>
      </c>
      <c r="M45" s="53">
        <f t="shared" si="6"/>
        <v>42.003479452054798</v>
      </c>
      <c r="N45" s="53">
        <f t="shared" si="7"/>
        <v>2.912219178082192</v>
      </c>
      <c r="O45" s="54">
        <f t="shared" si="8"/>
        <v>93.174264657534266</v>
      </c>
    </row>
    <row r="46" spans="1:15" ht="14.1" customHeight="1" x14ac:dyDescent="0.2">
      <c r="A46" s="11"/>
      <c r="B46" s="11"/>
      <c r="C46" s="11">
        <v>32</v>
      </c>
      <c r="D46" s="56">
        <f t="shared" si="10"/>
        <v>17888.175200000001</v>
      </c>
      <c r="E46" s="56">
        <f t="shared" si="9"/>
        <v>15331.27</v>
      </c>
      <c r="F46" s="52">
        <f>IF($F$9="A",Data!$N$6,IF($F$9="B",Data!$N$7,IF($F$9="C",Data!$N$8,IF($F$9="D",Data!$N$9,0))))</f>
        <v>1062.96</v>
      </c>
      <c r="G46" s="55">
        <f t="shared" si="1"/>
        <v>34282.405200000001</v>
      </c>
      <c r="H46" s="56">
        <f t="shared" si="0"/>
        <v>1490.6812666666667</v>
      </c>
      <c r="I46" s="56">
        <f t="shared" si="2"/>
        <v>1277.6058333333333</v>
      </c>
      <c r="J46" s="56">
        <f t="shared" si="3"/>
        <v>88.58</v>
      </c>
      <c r="K46" s="55">
        <f t="shared" si="4"/>
        <v>2856.8670999999999</v>
      </c>
      <c r="L46" s="53">
        <f t="shared" si="5"/>
        <v>49.008699178082196</v>
      </c>
      <c r="M46" s="53">
        <f t="shared" si="6"/>
        <v>42.003479452054798</v>
      </c>
      <c r="N46" s="53">
        <f t="shared" si="7"/>
        <v>2.912219178082192</v>
      </c>
      <c r="O46" s="54">
        <f t="shared" si="8"/>
        <v>93.924397808219183</v>
      </c>
    </row>
    <row r="47" spans="1:15" ht="14.1" customHeight="1" x14ac:dyDescent="0.2">
      <c r="A47" s="11"/>
      <c r="B47" s="11"/>
      <c r="C47" s="11">
        <v>33</v>
      </c>
      <c r="D47" s="56">
        <f t="shared" si="10"/>
        <v>18161.9738</v>
      </c>
      <c r="E47" s="56">
        <f t="shared" si="9"/>
        <v>15331.27</v>
      </c>
      <c r="F47" s="52">
        <f>IF($F$9="A",Data!$N$6,IF($F$9="B",Data!$N$7,IF($F$9="C",Data!$N$8,IF($F$9="D",Data!$N$9,0))))</f>
        <v>1062.96</v>
      </c>
      <c r="G47" s="55">
        <f t="shared" si="1"/>
        <v>34556.203799999996</v>
      </c>
      <c r="H47" s="56">
        <f t="shared" si="0"/>
        <v>1513.4978166666667</v>
      </c>
      <c r="I47" s="56">
        <f t="shared" si="2"/>
        <v>1277.6058333333333</v>
      </c>
      <c r="J47" s="56">
        <f t="shared" si="3"/>
        <v>88.58</v>
      </c>
      <c r="K47" s="55">
        <f t="shared" si="4"/>
        <v>2879.6836499999999</v>
      </c>
      <c r="L47" s="53">
        <f t="shared" si="5"/>
        <v>49.75883232876712</v>
      </c>
      <c r="M47" s="53">
        <f t="shared" si="6"/>
        <v>42.003479452054798</v>
      </c>
      <c r="N47" s="53">
        <f t="shared" si="7"/>
        <v>2.912219178082192</v>
      </c>
      <c r="O47" s="54">
        <f t="shared" si="8"/>
        <v>94.674530958904114</v>
      </c>
    </row>
    <row r="48" spans="1:15" ht="14.1" customHeight="1" x14ac:dyDescent="0.2">
      <c r="A48" s="11"/>
      <c r="B48" s="11"/>
      <c r="C48" s="11">
        <v>34</v>
      </c>
      <c r="D48" s="56">
        <f t="shared" si="10"/>
        <v>18435.772400000002</v>
      </c>
      <c r="E48" s="56">
        <f t="shared" si="9"/>
        <v>15331.27</v>
      </c>
      <c r="F48" s="52">
        <f>IF($F$9="A",Data!$N$6,IF($F$9="B",Data!$N$7,IF($F$9="C",Data!$N$8,IF($F$9="D",Data!$N$9,0))))</f>
        <v>1062.96</v>
      </c>
      <c r="G48" s="55">
        <f t="shared" si="1"/>
        <v>34830.002400000005</v>
      </c>
      <c r="H48" s="56">
        <f t="shared" si="0"/>
        <v>1536.3143666666667</v>
      </c>
      <c r="I48" s="56">
        <f t="shared" si="2"/>
        <v>1277.6058333333333</v>
      </c>
      <c r="J48" s="56">
        <f t="shared" si="3"/>
        <v>88.58</v>
      </c>
      <c r="K48" s="55">
        <f>SUM(H48:J48)</f>
        <v>2902.5001999999999</v>
      </c>
      <c r="L48" s="53">
        <f t="shared" si="5"/>
        <v>50.508965479452058</v>
      </c>
      <c r="M48" s="53">
        <f t="shared" si="6"/>
        <v>42.003479452054798</v>
      </c>
      <c r="N48" s="53">
        <f t="shared" si="7"/>
        <v>2.912219178082192</v>
      </c>
      <c r="O48" s="54">
        <f t="shared" si="8"/>
        <v>95.424664109589045</v>
      </c>
    </row>
    <row r="49" spans="1:15" ht="14.1" customHeight="1" x14ac:dyDescent="0.2">
      <c r="A49" s="11"/>
      <c r="B49" s="11"/>
      <c r="C49" s="11">
        <v>35</v>
      </c>
      <c r="D49" s="56">
        <f t="shared" si="10"/>
        <v>18709.571000000004</v>
      </c>
      <c r="E49" s="56">
        <f t="shared" si="9"/>
        <v>15331.27</v>
      </c>
      <c r="F49" s="52">
        <f>IF($F$9="A",Data!$N$6,IF($F$9="B",Data!$N$7,IF($F$9="C",Data!$N$8,IF($F$9="D",Data!$N$9,0))))</f>
        <v>1062.96</v>
      </c>
      <c r="G49" s="55">
        <f t="shared" si="1"/>
        <v>35103.800999999999</v>
      </c>
      <c r="H49" s="56">
        <f t="shared" si="0"/>
        <v>1559.130916666667</v>
      </c>
      <c r="I49" s="56">
        <f t="shared" si="2"/>
        <v>1277.6058333333333</v>
      </c>
      <c r="J49" s="56">
        <f t="shared" si="3"/>
        <v>88.58</v>
      </c>
      <c r="K49" s="55">
        <f t="shared" si="4"/>
        <v>2925.31675</v>
      </c>
      <c r="L49" s="53">
        <f t="shared" si="5"/>
        <v>51.259098630136997</v>
      </c>
      <c r="M49" s="53">
        <f t="shared" si="6"/>
        <v>42.003479452054798</v>
      </c>
      <c r="N49" s="53">
        <f t="shared" si="7"/>
        <v>2.912219178082192</v>
      </c>
      <c r="O49" s="54">
        <f t="shared" si="8"/>
        <v>96.174797260273991</v>
      </c>
    </row>
    <row r="50" spans="1:15" ht="14.1" customHeight="1" x14ac:dyDescent="0.2">
      <c r="A50" s="11"/>
      <c r="B50" s="11"/>
      <c r="C50" s="11">
        <v>36</v>
      </c>
      <c r="D50" s="56">
        <f t="shared" si="10"/>
        <v>18983.369600000002</v>
      </c>
      <c r="E50" s="56">
        <f t="shared" si="9"/>
        <v>15331.27</v>
      </c>
      <c r="F50" s="52">
        <f>IF($F$9="A",Data!$N$6,IF($F$9="B",Data!$N$7,IF($F$9="C",Data!$N$8,IF($F$9="D",Data!$N$9,0))))</f>
        <v>1062.96</v>
      </c>
      <c r="G50" s="55">
        <f t="shared" si="1"/>
        <v>35377.599600000001</v>
      </c>
      <c r="H50" s="56">
        <f t="shared" si="0"/>
        <v>1581.9474666666667</v>
      </c>
      <c r="I50" s="56">
        <f t="shared" si="2"/>
        <v>1277.6058333333333</v>
      </c>
      <c r="J50" s="56">
        <f t="shared" si="3"/>
        <v>88.58</v>
      </c>
      <c r="K50" s="55">
        <f t="shared" si="4"/>
        <v>2948.1333</v>
      </c>
      <c r="L50" s="53">
        <f t="shared" si="5"/>
        <v>52.009231780821921</v>
      </c>
      <c r="M50" s="53">
        <f t="shared" si="6"/>
        <v>42.003479452054798</v>
      </c>
      <c r="N50" s="53">
        <f t="shared" si="7"/>
        <v>2.912219178082192</v>
      </c>
      <c r="O50" s="54">
        <f t="shared" si="8"/>
        <v>96.924930410958908</v>
      </c>
    </row>
    <row r="51" spans="1:15" ht="14.1" customHeight="1" x14ac:dyDescent="0.2">
      <c r="A51" s="11"/>
      <c r="B51" s="11"/>
      <c r="C51" s="11">
        <v>37</v>
      </c>
      <c r="D51" s="56">
        <f t="shared" si="10"/>
        <v>19257.1682</v>
      </c>
      <c r="E51" s="56">
        <f t="shared" si="9"/>
        <v>15331.27</v>
      </c>
      <c r="F51" s="52">
        <f>IF($F$9="A",Data!$N$6,IF($F$9="B",Data!$N$7,IF($F$9="C",Data!$N$8,IF($F$9="D",Data!$N$9,0))))</f>
        <v>1062.96</v>
      </c>
      <c r="G51" s="55">
        <f t="shared" si="1"/>
        <v>35651.398200000003</v>
      </c>
      <c r="H51" s="56">
        <f t="shared" si="0"/>
        <v>1604.7640166666667</v>
      </c>
      <c r="I51" s="56">
        <f t="shared" si="2"/>
        <v>1277.6058333333333</v>
      </c>
      <c r="J51" s="56">
        <f t="shared" si="3"/>
        <v>88.58</v>
      </c>
      <c r="K51" s="55">
        <f t="shared" si="4"/>
        <v>2970.94985</v>
      </c>
      <c r="L51" s="53">
        <f t="shared" si="5"/>
        <v>52.759364931506852</v>
      </c>
      <c r="M51" s="53">
        <f t="shared" si="6"/>
        <v>42.003479452054798</v>
      </c>
      <c r="N51" s="53">
        <f t="shared" si="7"/>
        <v>2.912219178082192</v>
      </c>
      <c r="O51" s="54">
        <f>SUM(L51:N51)</f>
        <v>97.675063561643853</v>
      </c>
    </row>
    <row r="52" spans="1:15" ht="14.1" customHeight="1" x14ac:dyDescent="0.2">
      <c r="A52" s="11"/>
      <c r="B52" s="11"/>
      <c r="C52" s="11">
        <v>38</v>
      </c>
      <c r="D52" s="56">
        <f t="shared" si="10"/>
        <v>19530.966800000002</v>
      </c>
      <c r="E52" s="56">
        <f t="shared" si="9"/>
        <v>15331.27</v>
      </c>
      <c r="F52" s="52">
        <f>IF($F$9="A",Data!$N$6,IF($F$9="B",Data!$N$7,IF($F$9="C",Data!$N$8,IF($F$9="D",Data!$N$9,0))))</f>
        <v>1062.96</v>
      </c>
      <c r="G52" s="55">
        <f t="shared" si="1"/>
        <v>35925.196799999998</v>
      </c>
      <c r="H52" s="56">
        <f t="shared" si="0"/>
        <v>1627.5805666666668</v>
      </c>
      <c r="I52" s="56">
        <f t="shared" si="2"/>
        <v>1277.6058333333333</v>
      </c>
      <c r="J52" s="56">
        <f t="shared" si="3"/>
        <v>88.58</v>
      </c>
      <c r="K52" s="55">
        <f t="shared" si="4"/>
        <v>2993.7664</v>
      </c>
      <c r="L52" s="53">
        <f t="shared" si="5"/>
        <v>53.509498082191783</v>
      </c>
      <c r="M52" s="53">
        <f t="shared" si="6"/>
        <v>42.003479452054798</v>
      </c>
      <c r="N52" s="53">
        <f t="shared" si="7"/>
        <v>2.912219178082192</v>
      </c>
      <c r="O52" s="54">
        <f>SUM(L52:N52)</f>
        <v>98.42519671232877</v>
      </c>
    </row>
    <row r="53" spans="1:15" ht="14.1" customHeight="1" x14ac:dyDescent="0.2">
      <c r="A53" s="11"/>
      <c r="B53" s="11"/>
      <c r="C53" s="11">
        <v>39</v>
      </c>
      <c r="D53" s="56">
        <f t="shared" si="10"/>
        <v>19804.765400000004</v>
      </c>
      <c r="E53" s="56">
        <f t="shared" si="9"/>
        <v>15331.27</v>
      </c>
      <c r="F53" s="52">
        <f>IF($F$9="A",Data!$N$6,IF($F$9="B",Data!$N$7,IF($F$9="C",Data!$N$8,IF($F$9="D",Data!$N$9,0))))</f>
        <v>1062.96</v>
      </c>
      <c r="G53" s="55">
        <f t="shared" si="1"/>
        <v>36198.995400000007</v>
      </c>
      <c r="H53" s="56">
        <f t="shared" si="0"/>
        <v>1650.397116666667</v>
      </c>
      <c r="I53" s="56">
        <f t="shared" si="2"/>
        <v>1277.6058333333333</v>
      </c>
      <c r="J53" s="56">
        <f t="shared" si="3"/>
        <v>88.58</v>
      </c>
      <c r="K53" s="55">
        <f t="shared" si="4"/>
        <v>3016.58295</v>
      </c>
      <c r="L53" s="53">
        <f t="shared" si="5"/>
        <v>54.259631232876721</v>
      </c>
      <c r="M53" s="53">
        <f t="shared" si="6"/>
        <v>42.003479452054798</v>
      </c>
      <c r="N53" s="53">
        <f t="shared" si="7"/>
        <v>2.912219178082192</v>
      </c>
      <c r="O53" s="54">
        <f>SUM(L53:N53)</f>
        <v>99.175329863013715</v>
      </c>
    </row>
    <row r="54" spans="1:15" ht="14.1" customHeight="1" x14ac:dyDescent="0.2">
      <c r="A54" s="11"/>
      <c r="B54" s="11"/>
      <c r="C54" s="11">
        <v>40</v>
      </c>
      <c r="D54" s="56">
        <f t="shared" si="10"/>
        <v>20078.564000000002</v>
      </c>
      <c r="E54" s="56">
        <f t="shared" si="9"/>
        <v>15331.27</v>
      </c>
      <c r="F54" s="52">
        <f>IF($F$9="A",Data!$N$6,IF($F$9="B",Data!$N$7,IF($F$9="C",Data!$N$8,IF($F$9="D",Data!$N$9,0))))</f>
        <v>1062.96</v>
      </c>
      <c r="G54" s="55">
        <f t="shared" ref="G54" si="11">SUM(D54:E54)</f>
        <v>35409.834000000003</v>
      </c>
      <c r="H54" s="56">
        <f t="shared" si="0"/>
        <v>1673.2136666666668</v>
      </c>
      <c r="I54" s="56">
        <f t="shared" si="2"/>
        <v>1277.6058333333333</v>
      </c>
      <c r="J54" s="56">
        <f t="shared" si="3"/>
        <v>88.58</v>
      </c>
      <c r="K54" s="55">
        <f>SUM(H54:I54)</f>
        <v>2950.8195000000001</v>
      </c>
      <c r="L54" s="53">
        <f t="shared" si="5"/>
        <v>55.009764383561652</v>
      </c>
      <c r="M54" s="53">
        <f t="shared" si="6"/>
        <v>42.003479452054798</v>
      </c>
      <c r="N54" s="53">
        <f t="shared" si="7"/>
        <v>2.912219178082192</v>
      </c>
      <c r="O54" s="54">
        <f>SUM(L54:N54)</f>
        <v>99.925463013698646</v>
      </c>
    </row>
    <row r="55" spans="1:15" ht="10.5" customHeight="1" x14ac:dyDescent="0.2"/>
  </sheetData>
  <sheetProtection algorithmName="SHA-512" hashValue="1PnLgzYvbl3HN9HglhaQT/paKFteTFcit6HNI0vTClghmAgbETWfel7OcNuEkE34Auc47JRNw0/DsnCXQc+vng==" saltValue="WmVCqYOy1N9lnIA9/rm87g==" spinCount="100000" sheet="1" objects="1" scenarios="1"/>
  <mergeCells count="12">
    <mergeCell ref="N3:O3"/>
    <mergeCell ref="A5:C6"/>
    <mergeCell ref="D5:D6"/>
    <mergeCell ref="I3:K3"/>
    <mergeCell ref="E2:K2"/>
    <mergeCell ref="G4:K5"/>
    <mergeCell ref="L8:O8"/>
    <mergeCell ref="D8:G8"/>
    <mergeCell ref="A8:A9"/>
    <mergeCell ref="B8:B9"/>
    <mergeCell ref="C8:C9"/>
    <mergeCell ref="H8:K8"/>
  </mergeCells>
  <phoneticPr fontId="2" type="noConversion"/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A95AF0C-66B8-4D14-B40C-994F7AD0B56F}">
          <x14:formula1>
            <xm:f>Data!$M$11:$M$15</xm:f>
          </x14:formula1>
          <xm:sqref>F9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A8D2-ED93-450E-9431-219911C8D825}">
  <sheetPr>
    <tabColor indexed="10"/>
    <pageSetUpPr fitToPage="1"/>
  </sheetPr>
  <dimension ref="A1:O55"/>
  <sheetViews>
    <sheetView zoomScaleNormal="100" workbookViewId="0">
      <selection activeCell="K13" sqref="K13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>
        <v>8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55</v>
      </c>
      <c r="G9" s="70" t="s">
        <v>9</v>
      </c>
      <c r="H9" s="70" t="s">
        <v>4</v>
      </c>
      <c r="I9" s="70" t="s">
        <v>5</v>
      </c>
      <c r="J9" s="63" t="str">
        <f>F9</f>
        <v>A</v>
      </c>
      <c r="K9" s="70" t="s">
        <v>9</v>
      </c>
      <c r="L9" s="70" t="s">
        <v>4</v>
      </c>
      <c r="M9" s="70" t="s">
        <v>5</v>
      </c>
      <c r="N9" s="63" t="str">
        <f>F9</f>
        <v>A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67">
        <v>18738.240000000002</v>
      </c>
      <c r="E10" s="68">
        <v>17873.830000000002</v>
      </c>
      <c r="F10" s="52">
        <f>IF($F$9="A",Data!$N$6,IF($F$9="B",Data!$N$7,IF($F$9="C",Data!$N$8,IF($F$9="D",Data!$N$9,0))))</f>
        <v>1062.96</v>
      </c>
      <c r="G10" s="55">
        <f>SUM(D10:F10)</f>
        <v>37675.030000000006</v>
      </c>
      <c r="H10" s="56">
        <f t="shared" ref="H10:H54" si="0">D10/$H$7</f>
        <v>1561.5200000000002</v>
      </c>
      <c r="I10" s="56">
        <f>E10/$H$7</f>
        <v>1489.4858333333334</v>
      </c>
      <c r="J10" s="56">
        <f>$F$10/12</f>
        <v>88.58</v>
      </c>
      <c r="K10" s="55">
        <f>SUM(H10:J10)</f>
        <v>3139.5858333333335</v>
      </c>
      <c r="L10" s="53">
        <f t="shared" ref="L10:L53" si="1">D10/$L$7</f>
        <v>51.33764383561644</v>
      </c>
      <c r="M10" s="53">
        <f t="shared" ref="M10:M54" si="2">E10/$L$7</f>
        <v>48.969397260273979</v>
      </c>
      <c r="N10" s="53">
        <f>$F$10/$L$7</f>
        <v>2.912219178082192</v>
      </c>
      <c r="O10" s="54">
        <f>SUM(L10:N10)</f>
        <v>103.21926027397261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19862.5344</v>
      </c>
      <c r="E11" s="57">
        <f t="shared" ref="E11:E54" si="3">E10</f>
        <v>17873.830000000002</v>
      </c>
      <c r="F11" s="52">
        <f>IF($F$9="A",Data!$N$6,IF($F$9="B",Data!$N$7,IF($F$9="C",Data!$N$8,IF($F$9="D",Data!$N$9,0))))</f>
        <v>1062.96</v>
      </c>
      <c r="G11" s="55">
        <f t="shared" ref="G11:G53" si="4">SUM(D11:F11)</f>
        <v>38799.324400000005</v>
      </c>
      <c r="H11" s="56">
        <f t="shared" si="0"/>
        <v>1655.2112</v>
      </c>
      <c r="I11" s="56">
        <f t="shared" ref="I11:I52" si="5">E11/$H$7</f>
        <v>1489.4858333333334</v>
      </c>
      <c r="J11" s="56">
        <f t="shared" ref="J11:J54" si="6">$F$10/12</f>
        <v>88.58</v>
      </c>
      <c r="K11" s="55">
        <f t="shared" ref="K11:K53" si="7">SUM(H11:J11)</f>
        <v>3233.2770333333333</v>
      </c>
      <c r="L11" s="53">
        <f t="shared" si="1"/>
        <v>54.417902465753428</v>
      </c>
      <c r="M11" s="53">
        <f t="shared" si="2"/>
        <v>48.969397260273979</v>
      </c>
      <c r="N11" s="53">
        <f t="shared" ref="N11:N53" si="8">$F$10/$L$7</f>
        <v>2.912219178082192</v>
      </c>
      <c r="O11" s="54">
        <f t="shared" ref="O11:O53" si="9">SUM(L11:N11)</f>
        <v>106.2995189041096</v>
      </c>
    </row>
    <row r="12" spans="1:15" ht="14.1" customHeight="1" x14ac:dyDescent="0.2">
      <c r="A12" s="11"/>
      <c r="B12" s="11">
        <v>2</v>
      </c>
      <c r="C12" s="11">
        <v>0</v>
      </c>
      <c r="D12" s="57">
        <f>$D$10+$D$10*$A$11*B12</f>
        <v>20986.828800000003</v>
      </c>
      <c r="E12" s="57">
        <f t="shared" si="3"/>
        <v>17873.830000000002</v>
      </c>
      <c r="F12" s="52">
        <f>IF($F$9="A",Data!$N$6,IF($F$9="B",Data!$N$7,IF($F$9="C",Data!$N$8,IF($F$9="D",Data!$N$9,0))))</f>
        <v>1062.96</v>
      </c>
      <c r="G12" s="55">
        <f t="shared" si="4"/>
        <v>39923.618800000004</v>
      </c>
      <c r="H12" s="56">
        <f t="shared" si="0"/>
        <v>1748.9024000000002</v>
      </c>
      <c r="I12" s="56">
        <f t="shared" si="5"/>
        <v>1489.4858333333334</v>
      </c>
      <c r="J12" s="56">
        <f t="shared" si="6"/>
        <v>88.58</v>
      </c>
      <c r="K12" s="55">
        <f t="shared" si="7"/>
        <v>3326.9682333333335</v>
      </c>
      <c r="L12" s="53">
        <f t="shared" si="1"/>
        <v>57.498161095890417</v>
      </c>
      <c r="M12" s="53">
        <f t="shared" si="2"/>
        <v>48.969397260273979</v>
      </c>
      <c r="N12" s="53">
        <f t="shared" si="8"/>
        <v>2.912219178082192</v>
      </c>
      <c r="O12" s="54">
        <f t="shared" si="9"/>
        <v>109.3797775342466</v>
      </c>
    </row>
    <row r="13" spans="1:15" ht="14.1" customHeight="1" x14ac:dyDescent="0.2">
      <c r="A13" s="11"/>
      <c r="B13" s="11">
        <v>3</v>
      </c>
      <c r="C13" s="11">
        <v>0</v>
      </c>
      <c r="D13" s="57">
        <f>$D$10+$D$10*$A$11*B13</f>
        <v>22111.123200000002</v>
      </c>
      <c r="E13" s="57">
        <f t="shared" si="3"/>
        <v>17873.830000000002</v>
      </c>
      <c r="F13" s="52">
        <f>IF($F$9="A",Data!$N$6,IF($F$9="B",Data!$N$7,IF($F$9="C",Data!$N$8,IF($F$9="D",Data!$N$9,0))))</f>
        <v>1062.96</v>
      </c>
      <c r="G13" s="55">
        <f t="shared" si="4"/>
        <v>41047.913200000003</v>
      </c>
      <c r="H13" s="56">
        <f t="shared" si="0"/>
        <v>1842.5936000000002</v>
      </c>
      <c r="I13" s="56">
        <f t="shared" si="5"/>
        <v>1489.4858333333334</v>
      </c>
      <c r="J13" s="56">
        <f t="shared" si="6"/>
        <v>88.58</v>
      </c>
      <c r="K13" s="55">
        <f t="shared" si="7"/>
        <v>3420.6594333333333</v>
      </c>
      <c r="L13" s="53">
        <f t="shared" si="1"/>
        <v>60.578419726027406</v>
      </c>
      <c r="M13" s="53">
        <f t="shared" si="2"/>
        <v>48.969397260273979</v>
      </c>
      <c r="N13" s="53">
        <f t="shared" si="8"/>
        <v>2.912219178082192</v>
      </c>
      <c r="O13" s="54">
        <f t="shared" si="9"/>
        <v>112.46003616438358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67">
        <v>24321.51</v>
      </c>
      <c r="E14" s="68">
        <f t="shared" si="3"/>
        <v>17873.830000000002</v>
      </c>
      <c r="F14" s="52">
        <f>IF($F$9="A",Data!$N$6,IF($F$9="B",Data!$N$7,IF($F$9="C",Data!$N$8,IF($F$9="D",Data!$N$9,0))))</f>
        <v>1062.96</v>
      </c>
      <c r="G14" s="55">
        <f t="shared" si="4"/>
        <v>43258.299999999996</v>
      </c>
      <c r="H14" s="56">
        <f t="shared" si="0"/>
        <v>2026.7924999999998</v>
      </c>
      <c r="I14" s="56">
        <f t="shared" si="5"/>
        <v>1489.4858333333334</v>
      </c>
      <c r="J14" s="56">
        <f t="shared" si="6"/>
        <v>88.58</v>
      </c>
      <c r="K14" s="55">
        <f t="shared" si="7"/>
        <v>3604.8583333333331</v>
      </c>
      <c r="L14" s="53">
        <f t="shared" si="1"/>
        <v>66.634273972602742</v>
      </c>
      <c r="M14" s="53">
        <f t="shared" si="2"/>
        <v>48.969397260273979</v>
      </c>
      <c r="N14" s="53">
        <f t="shared" si="8"/>
        <v>2.912219178082192</v>
      </c>
      <c r="O14" s="54">
        <f t="shared" si="9"/>
        <v>118.51589041095892</v>
      </c>
    </row>
    <row r="15" spans="1:15" ht="14.1" customHeight="1" x14ac:dyDescent="0.2">
      <c r="A15" s="23">
        <v>0.03</v>
      </c>
      <c r="B15" s="11"/>
      <c r="C15" s="11">
        <v>1</v>
      </c>
      <c r="D15" s="57">
        <f>$D$14+$D$14*$A$15*C15</f>
        <v>25051.155299999999</v>
      </c>
      <c r="E15" s="57">
        <f t="shared" si="3"/>
        <v>17873.830000000002</v>
      </c>
      <c r="F15" s="52">
        <f>IF($F$9="A",Data!$N$6,IF($F$9="B",Data!$N$7,IF($F$9="C",Data!$N$8,IF($F$9="D",Data!$N$9,0))))</f>
        <v>1062.96</v>
      </c>
      <c r="G15" s="55">
        <f t="shared" si="4"/>
        <v>43987.945299999999</v>
      </c>
      <c r="H15" s="56">
        <f t="shared" si="0"/>
        <v>2087.5962749999999</v>
      </c>
      <c r="I15" s="56">
        <f t="shared" si="5"/>
        <v>1489.4858333333334</v>
      </c>
      <c r="J15" s="56">
        <f t="shared" si="6"/>
        <v>88.58</v>
      </c>
      <c r="K15" s="55">
        <f t="shared" si="7"/>
        <v>3665.662108333333</v>
      </c>
      <c r="L15" s="53">
        <f t="shared" si="1"/>
        <v>68.633302191780814</v>
      </c>
      <c r="M15" s="53">
        <f t="shared" si="2"/>
        <v>48.969397260273979</v>
      </c>
      <c r="N15" s="53">
        <f t="shared" si="8"/>
        <v>2.912219178082192</v>
      </c>
      <c r="O15" s="54">
        <f t="shared" si="9"/>
        <v>120.51491863013699</v>
      </c>
    </row>
    <row r="16" spans="1:15" ht="14.1" customHeight="1" x14ac:dyDescent="0.2">
      <c r="A16" s="11"/>
      <c r="B16" s="11"/>
      <c r="C16" s="11">
        <v>2</v>
      </c>
      <c r="D16" s="57">
        <f t="shared" ref="D16:D54" si="10">$D$14+$D$14*$A$15*C16</f>
        <v>25780.800599999999</v>
      </c>
      <c r="E16" s="57">
        <f t="shared" si="3"/>
        <v>17873.830000000002</v>
      </c>
      <c r="F16" s="52">
        <f>IF($F$9="A",Data!$N$6,IF($F$9="B",Data!$N$7,IF($F$9="C",Data!$N$8,IF($F$9="D",Data!$N$9,0))))</f>
        <v>1062.96</v>
      </c>
      <c r="G16" s="55">
        <f t="shared" si="4"/>
        <v>44717.590600000003</v>
      </c>
      <c r="H16" s="56">
        <f t="shared" si="0"/>
        <v>2148.4000499999997</v>
      </c>
      <c r="I16" s="56">
        <f t="shared" si="5"/>
        <v>1489.4858333333334</v>
      </c>
      <c r="J16" s="56">
        <f t="shared" si="6"/>
        <v>88.58</v>
      </c>
      <c r="K16" s="55">
        <f t="shared" si="7"/>
        <v>3726.4658833333333</v>
      </c>
      <c r="L16" s="53">
        <f t="shared" si="1"/>
        <v>70.6323304109589</v>
      </c>
      <c r="M16" s="53">
        <f t="shared" si="2"/>
        <v>48.969397260273979</v>
      </c>
      <c r="N16" s="53">
        <f t="shared" si="8"/>
        <v>2.912219178082192</v>
      </c>
      <c r="O16" s="54">
        <f>SUM(L16:N16)</f>
        <v>122.51394684931508</v>
      </c>
    </row>
    <row r="17" spans="1:15" ht="14.1" customHeight="1" x14ac:dyDescent="0.2">
      <c r="A17" s="11"/>
      <c r="B17" s="11"/>
      <c r="C17" s="11">
        <v>3</v>
      </c>
      <c r="D17" s="80">
        <f t="shared" si="10"/>
        <v>26510.445899999999</v>
      </c>
      <c r="E17" s="57">
        <f t="shared" si="3"/>
        <v>17873.830000000002</v>
      </c>
      <c r="F17" s="52">
        <f>IF($F$9="A",Data!$N$6,IF($F$9="B",Data!$N$7,IF($F$9="C",Data!$N$8,IF($F$9="D",Data!$N$9,0))))</f>
        <v>1062.96</v>
      </c>
      <c r="G17" s="55">
        <f t="shared" si="4"/>
        <v>45447.2359</v>
      </c>
      <c r="H17" s="56">
        <f t="shared" si="0"/>
        <v>2209.2038250000001</v>
      </c>
      <c r="I17" s="56">
        <f t="shared" si="5"/>
        <v>1489.4858333333334</v>
      </c>
      <c r="J17" s="56">
        <f t="shared" si="6"/>
        <v>88.58</v>
      </c>
      <c r="K17" s="55">
        <f t="shared" si="7"/>
        <v>3787.2696583333336</v>
      </c>
      <c r="L17" s="53">
        <f t="shared" si="1"/>
        <v>72.631358630136987</v>
      </c>
      <c r="M17" s="53">
        <f t="shared" si="2"/>
        <v>48.969397260273979</v>
      </c>
      <c r="N17" s="53">
        <f t="shared" si="8"/>
        <v>2.912219178082192</v>
      </c>
      <c r="O17" s="54">
        <f t="shared" si="9"/>
        <v>124.51297506849316</v>
      </c>
    </row>
    <row r="18" spans="1:15" ht="14.1" customHeight="1" x14ac:dyDescent="0.2">
      <c r="A18" s="11"/>
      <c r="B18" s="11"/>
      <c r="C18" s="11">
        <v>4</v>
      </c>
      <c r="D18" s="57">
        <f t="shared" si="10"/>
        <v>27240.091199999999</v>
      </c>
      <c r="E18" s="57">
        <f t="shared" si="3"/>
        <v>17873.830000000002</v>
      </c>
      <c r="F18" s="52">
        <f>IF($F$9="A",Data!$N$6,IF($F$9="B",Data!$N$7,IF($F$9="C",Data!$N$8,IF($F$9="D",Data!$N$9,0))))</f>
        <v>1062.96</v>
      </c>
      <c r="G18" s="55">
        <f t="shared" si="4"/>
        <v>46176.881199999996</v>
      </c>
      <c r="H18" s="56">
        <f t="shared" si="0"/>
        <v>2270.0075999999999</v>
      </c>
      <c r="I18" s="56">
        <f t="shared" si="5"/>
        <v>1489.4858333333334</v>
      </c>
      <c r="J18" s="56">
        <f t="shared" si="6"/>
        <v>88.58</v>
      </c>
      <c r="K18" s="55">
        <f t="shared" si="7"/>
        <v>3848.073433333333</v>
      </c>
      <c r="L18" s="53">
        <f t="shared" si="1"/>
        <v>74.630386849315059</v>
      </c>
      <c r="M18" s="53">
        <f t="shared" si="2"/>
        <v>48.969397260273979</v>
      </c>
      <c r="N18" s="53">
        <f t="shared" si="8"/>
        <v>2.912219178082192</v>
      </c>
      <c r="O18" s="54">
        <f t="shared" si="9"/>
        <v>126.51200328767123</v>
      </c>
    </row>
    <row r="19" spans="1:15" ht="14.1" customHeight="1" x14ac:dyDescent="0.2">
      <c r="A19" s="11"/>
      <c r="B19" s="11"/>
      <c r="C19" s="11">
        <v>5</v>
      </c>
      <c r="D19" s="57">
        <f t="shared" si="10"/>
        <v>27969.736499999999</v>
      </c>
      <c r="E19" s="57">
        <f t="shared" si="3"/>
        <v>17873.830000000002</v>
      </c>
      <c r="F19" s="52">
        <f>IF($F$9="A",Data!$N$6,IF($F$9="B",Data!$N$7,IF($F$9="C",Data!$N$8,IF($F$9="D",Data!$N$9,0))))</f>
        <v>1062.96</v>
      </c>
      <c r="G19" s="55">
        <f t="shared" si="4"/>
        <v>46906.5265</v>
      </c>
      <c r="H19" s="56">
        <f t="shared" si="0"/>
        <v>2330.8113749999998</v>
      </c>
      <c r="I19" s="56">
        <f t="shared" si="5"/>
        <v>1489.4858333333334</v>
      </c>
      <c r="J19" s="56">
        <f t="shared" si="6"/>
        <v>88.58</v>
      </c>
      <c r="K19" s="55">
        <f t="shared" si="7"/>
        <v>3908.8772083333333</v>
      </c>
      <c r="L19" s="53">
        <f t="shared" si="1"/>
        <v>76.629415068493145</v>
      </c>
      <c r="M19" s="53">
        <f t="shared" si="2"/>
        <v>48.969397260273979</v>
      </c>
      <c r="N19" s="53">
        <f t="shared" si="8"/>
        <v>2.912219178082192</v>
      </c>
      <c r="O19" s="54">
        <f>SUM(L19:N19)</f>
        <v>128.51103150684932</v>
      </c>
    </row>
    <row r="20" spans="1:15" ht="14.1" customHeight="1" x14ac:dyDescent="0.2">
      <c r="A20" s="11"/>
      <c r="B20" s="11"/>
      <c r="C20" s="11">
        <v>6</v>
      </c>
      <c r="D20" s="57">
        <f t="shared" si="10"/>
        <v>28699.381799999996</v>
      </c>
      <c r="E20" s="57">
        <f t="shared" si="3"/>
        <v>17873.830000000002</v>
      </c>
      <c r="F20" s="52">
        <f>IF($F$9="A",Data!$N$6,IF($F$9="B",Data!$N$7,IF($F$9="C",Data!$N$8,IF($F$9="D",Data!$N$9,0))))</f>
        <v>1062.96</v>
      </c>
      <c r="G20" s="55">
        <f t="shared" si="4"/>
        <v>47636.171799999996</v>
      </c>
      <c r="H20" s="56">
        <f t="shared" si="0"/>
        <v>2391.6151499999996</v>
      </c>
      <c r="I20" s="56">
        <f t="shared" si="5"/>
        <v>1489.4858333333334</v>
      </c>
      <c r="J20" s="56">
        <f t="shared" si="6"/>
        <v>88.58</v>
      </c>
      <c r="K20" s="55">
        <f t="shared" si="7"/>
        <v>3969.6809833333327</v>
      </c>
      <c r="L20" s="53">
        <f t="shared" si="1"/>
        <v>78.628443287671217</v>
      </c>
      <c r="M20" s="53">
        <f t="shared" si="2"/>
        <v>48.969397260273979</v>
      </c>
      <c r="N20" s="53">
        <f t="shared" si="8"/>
        <v>2.912219178082192</v>
      </c>
      <c r="O20" s="54">
        <f t="shared" si="9"/>
        <v>130.51005972602738</v>
      </c>
    </row>
    <row r="21" spans="1:15" ht="14.1" customHeight="1" x14ac:dyDescent="0.2">
      <c r="A21" s="11"/>
      <c r="B21" s="11"/>
      <c r="C21" s="11">
        <v>7</v>
      </c>
      <c r="D21" s="57">
        <f t="shared" si="10"/>
        <v>29429.027099999999</v>
      </c>
      <c r="E21" s="57">
        <f t="shared" si="3"/>
        <v>17873.830000000002</v>
      </c>
      <c r="F21" s="52">
        <f>IF($F$9="A",Data!$N$6,IF($F$9="B",Data!$N$7,IF($F$9="C",Data!$N$8,IF($F$9="D",Data!$N$9,0))))</f>
        <v>1062.96</v>
      </c>
      <c r="G21" s="55">
        <f t="shared" si="4"/>
        <v>48365.8171</v>
      </c>
      <c r="H21" s="56">
        <f t="shared" si="0"/>
        <v>2452.4189249999999</v>
      </c>
      <c r="I21" s="56">
        <f t="shared" si="5"/>
        <v>1489.4858333333334</v>
      </c>
      <c r="J21" s="56">
        <f t="shared" si="6"/>
        <v>88.58</v>
      </c>
      <c r="K21" s="55">
        <f t="shared" si="7"/>
        <v>4030.484758333333</v>
      </c>
      <c r="L21" s="53">
        <f t="shared" si="1"/>
        <v>80.627471506849318</v>
      </c>
      <c r="M21" s="53">
        <f t="shared" si="2"/>
        <v>48.969397260273979</v>
      </c>
      <c r="N21" s="53">
        <f t="shared" si="8"/>
        <v>2.912219178082192</v>
      </c>
      <c r="O21" s="54">
        <f t="shared" si="9"/>
        <v>132.50908794520547</v>
      </c>
    </row>
    <row r="22" spans="1:15" ht="14.1" customHeight="1" x14ac:dyDescent="0.2">
      <c r="A22" s="11"/>
      <c r="B22" s="11"/>
      <c r="C22" s="11">
        <v>8</v>
      </c>
      <c r="D22" s="57">
        <f t="shared" si="10"/>
        <v>30158.672399999996</v>
      </c>
      <c r="E22" s="57">
        <f t="shared" si="3"/>
        <v>17873.830000000002</v>
      </c>
      <c r="F22" s="52">
        <f>IF($F$9="A",Data!$N$6,IF($F$9="B",Data!$N$7,IF($F$9="C",Data!$N$8,IF($F$9="D",Data!$N$9,0))))</f>
        <v>1062.96</v>
      </c>
      <c r="G22" s="55">
        <f t="shared" si="4"/>
        <v>49095.462399999997</v>
      </c>
      <c r="H22" s="56">
        <f t="shared" si="0"/>
        <v>2513.2226999999998</v>
      </c>
      <c r="I22" s="56">
        <f t="shared" si="5"/>
        <v>1489.4858333333334</v>
      </c>
      <c r="J22" s="56">
        <f t="shared" si="6"/>
        <v>88.58</v>
      </c>
      <c r="K22" s="55">
        <f t="shared" si="7"/>
        <v>4091.2885333333334</v>
      </c>
      <c r="L22" s="53">
        <f t="shared" si="1"/>
        <v>82.62649972602739</v>
      </c>
      <c r="M22" s="53">
        <f t="shared" si="2"/>
        <v>48.969397260273979</v>
      </c>
      <c r="N22" s="53">
        <f t="shared" si="8"/>
        <v>2.912219178082192</v>
      </c>
      <c r="O22" s="54">
        <f t="shared" si="9"/>
        <v>134.50811616438355</v>
      </c>
    </row>
    <row r="23" spans="1:15" ht="14.1" customHeight="1" x14ac:dyDescent="0.2">
      <c r="A23" s="11"/>
      <c r="B23" s="11"/>
      <c r="C23" s="11">
        <v>9</v>
      </c>
      <c r="D23" s="57">
        <f t="shared" si="10"/>
        <v>30888.3177</v>
      </c>
      <c r="E23" s="57">
        <f t="shared" si="3"/>
        <v>17873.830000000002</v>
      </c>
      <c r="F23" s="52">
        <f>IF($F$9="A",Data!$N$6,IF($F$9="B",Data!$N$7,IF($F$9="C",Data!$N$8,IF($F$9="D",Data!$N$9,0))))</f>
        <v>1062.96</v>
      </c>
      <c r="G23" s="55">
        <f t="shared" si="4"/>
        <v>49825.1077</v>
      </c>
      <c r="H23" s="56">
        <f t="shared" si="0"/>
        <v>2574.0264750000001</v>
      </c>
      <c r="I23" s="56">
        <f t="shared" si="5"/>
        <v>1489.4858333333334</v>
      </c>
      <c r="J23" s="56">
        <f t="shared" si="6"/>
        <v>88.58</v>
      </c>
      <c r="K23" s="55">
        <f t="shared" si="7"/>
        <v>4152.0923083333337</v>
      </c>
      <c r="L23" s="53">
        <f t="shared" si="1"/>
        <v>84.625527945205476</v>
      </c>
      <c r="M23" s="53">
        <f t="shared" si="2"/>
        <v>48.969397260273979</v>
      </c>
      <c r="N23" s="53">
        <f t="shared" si="8"/>
        <v>2.912219178082192</v>
      </c>
      <c r="O23" s="54">
        <f>SUM(L23:N23)</f>
        <v>136.50714438356164</v>
      </c>
    </row>
    <row r="24" spans="1:15" ht="14.1" customHeight="1" x14ac:dyDescent="0.2">
      <c r="A24" s="11"/>
      <c r="B24" s="11"/>
      <c r="C24" s="11">
        <v>10</v>
      </c>
      <c r="D24" s="57">
        <f t="shared" si="10"/>
        <v>31617.962999999996</v>
      </c>
      <c r="E24" s="57">
        <f t="shared" si="3"/>
        <v>17873.830000000002</v>
      </c>
      <c r="F24" s="52">
        <f>IF($F$9="A",Data!$N$6,IF($F$9="B",Data!$N$7,IF($F$9="C",Data!$N$8,IF($F$9="D",Data!$N$9,0))))</f>
        <v>1062.96</v>
      </c>
      <c r="G24" s="55">
        <f t="shared" si="4"/>
        <v>50554.752999999997</v>
      </c>
      <c r="H24" s="56">
        <f t="shared" si="0"/>
        <v>2634.8302499999995</v>
      </c>
      <c r="I24" s="56">
        <f t="shared" si="5"/>
        <v>1489.4858333333334</v>
      </c>
      <c r="J24" s="56">
        <f t="shared" si="6"/>
        <v>88.58</v>
      </c>
      <c r="K24" s="55">
        <f t="shared" si="7"/>
        <v>4212.8960833333331</v>
      </c>
      <c r="L24" s="53">
        <f t="shared" si="1"/>
        <v>86.624556164383549</v>
      </c>
      <c r="M24" s="53">
        <f t="shared" si="2"/>
        <v>48.969397260273979</v>
      </c>
      <c r="N24" s="53">
        <f t="shared" si="8"/>
        <v>2.912219178082192</v>
      </c>
      <c r="O24" s="54">
        <f t="shared" si="9"/>
        <v>138.5061726027397</v>
      </c>
    </row>
    <row r="25" spans="1:15" ht="14.1" customHeight="1" x14ac:dyDescent="0.2">
      <c r="A25" s="11"/>
      <c r="B25" s="11"/>
      <c r="C25" s="11">
        <v>11</v>
      </c>
      <c r="D25" s="57">
        <f t="shared" si="10"/>
        <v>32347.608299999996</v>
      </c>
      <c r="E25" s="57">
        <f t="shared" si="3"/>
        <v>17873.830000000002</v>
      </c>
      <c r="F25" s="52">
        <f>IF($F$9="A",Data!$N$6,IF($F$9="B",Data!$N$7,IF($F$9="C",Data!$N$8,IF($F$9="D",Data!$N$9,0))))</f>
        <v>1062.96</v>
      </c>
      <c r="G25" s="55">
        <f t="shared" si="4"/>
        <v>51284.398299999993</v>
      </c>
      <c r="H25" s="56">
        <f t="shared" si="0"/>
        <v>2695.6340249999998</v>
      </c>
      <c r="I25" s="56">
        <f t="shared" si="5"/>
        <v>1489.4858333333334</v>
      </c>
      <c r="J25" s="56">
        <f t="shared" si="6"/>
        <v>88.58</v>
      </c>
      <c r="K25" s="55">
        <f t="shared" si="7"/>
        <v>4273.6998583333334</v>
      </c>
      <c r="L25" s="53">
        <f t="shared" si="1"/>
        <v>88.623584383561635</v>
      </c>
      <c r="M25" s="53">
        <f t="shared" si="2"/>
        <v>48.969397260273979</v>
      </c>
      <c r="N25" s="53">
        <f t="shared" si="8"/>
        <v>2.912219178082192</v>
      </c>
      <c r="O25" s="54">
        <f t="shared" si="9"/>
        <v>140.50520082191781</v>
      </c>
    </row>
    <row r="26" spans="1:15" ht="14.1" customHeight="1" x14ac:dyDescent="0.2">
      <c r="A26" s="11"/>
      <c r="B26" s="11"/>
      <c r="C26" s="11">
        <v>12</v>
      </c>
      <c r="D26" s="57">
        <f t="shared" si="10"/>
        <v>33077.253599999996</v>
      </c>
      <c r="E26" s="57">
        <f t="shared" si="3"/>
        <v>17873.830000000002</v>
      </c>
      <c r="F26" s="52">
        <f>IF($F$9="A",Data!$N$6,IF($F$9="B",Data!$N$7,IF($F$9="C",Data!$N$8,IF($F$9="D",Data!$N$9,0))))</f>
        <v>1062.96</v>
      </c>
      <c r="G26" s="55">
        <f t="shared" si="4"/>
        <v>52014.043599999997</v>
      </c>
      <c r="H26" s="56">
        <f t="shared" si="0"/>
        <v>2756.4377999999997</v>
      </c>
      <c r="I26" s="56">
        <f t="shared" si="5"/>
        <v>1489.4858333333334</v>
      </c>
      <c r="J26" s="56">
        <f t="shared" si="6"/>
        <v>88.58</v>
      </c>
      <c r="K26" s="55">
        <f t="shared" si="7"/>
        <v>4334.5036333333328</v>
      </c>
      <c r="L26" s="53">
        <f t="shared" si="1"/>
        <v>90.622612602739721</v>
      </c>
      <c r="M26" s="53">
        <f t="shared" si="2"/>
        <v>48.969397260273979</v>
      </c>
      <c r="N26" s="53">
        <f t="shared" si="8"/>
        <v>2.912219178082192</v>
      </c>
      <c r="O26" s="54">
        <f t="shared" si="9"/>
        <v>142.50422904109587</v>
      </c>
    </row>
    <row r="27" spans="1:15" ht="14.1" customHeight="1" x14ac:dyDescent="0.2">
      <c r="A27" s="11"/>
      <c r="B27" s="11"/>
      <c r="C27" s="11">
        <v>13</v>
      </c>
      <c r="D27" s="57">
        <f t="shared" si="10"/>
        <v>33806.8989</v>
      </c>
      <c r="E27" s="57">
        <f t="shared" si="3"/>
        <v>17873.830000000002</v>
      </c>
      <c r="F27" s="52">
        <f>IF($F$9="A",Data!$N$6,IF($F$9="B",Data!$N$7,IF($F$9="C",Data!$N$8,IF($F$9="D",Data!$N$9,0))))</f>
        <v>1062.96</v>
      </c>
      <c r="G27" s="55">
        <f t="shared" si="4"/>
        <v>52743.688900000001</v>
      </c>
      <c r="H27" s="56">
        <f t="shared" si="0"/>
        <v>2817.241575</v>
      </c>
      <c r="I27" s="56">
        <f t="shared" si="5"/>
        <v>1489.4858333333334</v>
      </c>
      <c r="J27" s="56">
        <f t="shared" si="6"/>
        <v>88.58</v>
      </c>
      <c r="K27" s="55">
        <f t="shared" si="7"/>
        <v>4395.3074083333331</v>
      </c>
      <c r="L27" s="53">
        <f t="shared" si="1"/>
        <v>92.621640821917808</v>
      </c>
      <c r="M27" s="53">
        <f t="shared" si="2"/>
        <v>48.969397260273979</v>
      </c>
      <c r="N27" s="53">
        <f t="shared" si="8"/>
        <v>2.912219178082192</v>
      </c>
      <c r="O27" s="54">
        <f t="shared" si="9"/>
        <v>144.50325726027398</v>
      </c>
    </row>
    <row r="28" spans="1:15" ht="14.1" customHeight="1" x14ac:dyDescent="0.2">
      <c r="A28" s="11"/>
      <c r="B28" s="11"/>
      <c r="C28" s="11">
        <v>14</v>
      </c>
      <c r="D28" s="57">
        <f t="shared" si="10"/>
        <v>34536.544199999997</v>
      </c>
      <c r="E28" s="57">
        <f t="shared" si="3"/>
        <v>17873.830000000002</v>
      </c>
      <c r="F28" s="52">
        <f>IF($F$9="A",Data!$N$6,IF($F$9="B",Data!$N$7,IF($F$9="C",Data!$N$8,IF($F$9="D",Data!$N$9,0))))</f>
        <v>1062.96</v>
      </c>
      <c r="G28" s="55">
        <f t="shared" si="4"/>
        <v>53473.334199999998</v>
      </c>
      <c r="H28" s="56">
        <f t="shared" si="0"/>
        <v>2878.0453499999999</v>
      </c>
      <c r="I28" s="56">
        <f t="shared" si="5"/>
        <v>1489.4858333333334</v>
      </c>
      <c r="J28" s="56">
        <f t="shared" si="6"/>
        <v>88.58</v>
      </c>
      <c r="K28" s="55">
        <f t="shared" si="7"/>
        <v>4456.1111833333334</v>
      </c>
      <c r="L28" s="53">
        <f t="shared" si="1"/>
        <v>94.62066904109588</v>
      </c>
      <c r="M28" s="53">
        <f t="shared" si="2"/>
        <v>48.969397260273979</v>
      </c>
      <c r="N28" s="53">
        <f t="shared" si="8"/>
        <v>2.912219178082192</v>
      </c>
      <c r="O28" s="54">
        <f t="shared" si="9"/>
        <v>146.50228547945204</v>
      </c>
    </row>
    <row r="29" spans="1:15" ht="14.1" customHeight="1" x14ac:dyDescent="0.2">
      <c r="A29" s="11"/>
      <c r="B29" s="11"/>
      <c r="C29" s="11">
        <v>15</v>
      </c>
      <c r="D29" s="57">
        <f t="shared" si="10"/>
        <v>35266.189499999993</v>
      </c>
      <c r="E29" s="57">
        <f t="shared" si="3"/>
        <v>17873.830000000002</v>
      </c>
      <c r="F29" s="52">
        <f>IF($F$9="A",Data!$N$6,IF($F$9="B",Data!$N$7,IF($F$9="C",Data!$N$8,IF($F$9="D",Data!$N$9,0))))</f>
        <v>1062.96</v>
      </c>
      <c r="G29" s="55">
        <f t="shared" si="4"/>
        <v>54202.979499999994</v>
      </c>
      <c r="H29" s="56">
        <f t="shared" si="0"/>
        <v>2938.8491249999993</v>
      </c>
      <c r="I29" s="56">
        <f t="shared" si="5"/>
        <v>1489.4858333333334</v>
      </c>
      <c r="J29" s="56">
        <f t="shared" si="6"/>
        <v>88.58</v>
      </c>
      <c r="K29" s="55">
        <f t="shared" si="7"/>
        <v>4516.9149583333328</v>
      </c>
      <c r="L29" s="53">
        <f t="shared" si="1"/>
        <v>96.619697260273952</v>
      </c>
      <c r="M29" s="53">
        <f t="shared" si="2"/>
        <v>48.969397260273979</v>
      </c>
      <c r="N29" s="53">
        <f t="shared" si="8"/>
        <v>2.912219178082192</v>
      </c>
      <c r="O29" s="54">
        <f t="shared" si="9"/>
        <v>148.5013136986301</v>
      </c>
    </row>
    <row r="30" spans="1:15" ht="14.1" customHeight="1" x14ac:dyDescent="0.2">
      <c r="A30" s="11"/>
      <c r="B30" s="11"/>
      <c r="C30" s="11">
        <v>16</v>
      </c>
      <c r="D30" s="57">
        <f t="shared" si="10"/>
        <v>35995.834799999997</v>
      </c>
      <c r="E30" s="57">
        <f t="shared" si="3"/>
        <v>17873.830000000002</v>
      </c>
      <c r="F30" s="52">
        <f>IF($F$9="A",Data!$N$6,IF($F$9="B",Data!$N$7,IF($F$9="C",Data!$N$8,IF($F$9="D",Data!$N$9,0))))</f>
        <v>1062.96</v>
      </c>
      <c r="G30" s="55">
        <f t="shared" si="4"/>
        <v>54932.624799999998</v>
      </c>
      <c r="H30" s="56">
        <f t="shared" si="0"/>
        <v>2999.6528999999996</v>
      </c>
      <c r="I30" s="56">
        <f t="shared" si="5"/>
        <v>1489.4858333333334</v>
      </c>
      <c r="J30" s="56">
        <f t="shared" si="6"/>
        <v>88.58</v>
      </c>
      <c r="K30" s="55">
        <f t="shared" si="7"/>
        <v>4577.7187333333331</v>
      </c>
      <c r="L30" s="53">
        <f t="shared" si="1"/>
        <v>98.618725479452053</v>
      </c>
      <c r="M30" s="53">
        <f t="shared" si="2"/>
        <v>48.969397260273979</v>
      </c>
      <c r="N30" s="53">
        <f t="shared" si="8"/>
        <v>2.912219178082192</v>
      </c>
      <c r="O30" s="54">
        <f t="shared" si="9"/>
        <v>150.50034191780821</v>
      </c>
    </row>
    <row r="31" spans="1:15" ht="14.1" customHeight="1" x14ac:dyDescent="0.2">
      <c r="A31" s="11"/>
      <c r="B31" s="11"/>
      <c r="C31" s="11">
        <v>17</v>
      </c>
      <c r="D31" s="57">
        <f t="shared" si="10"/>
        <v>36725.480100000001</v>
      </c>
      <c r="E31" s="57">
        <f t="shared" si="3"/>
        <v>17873.830000000002</v>
      </c>
      <c r="F31" s="52">
        <f>IF($F$9="A",Data!$N$6,IF($F$9="B",Data!$N$7,IF($F$9="C",Data!$N$8,IF($F$9="D",Data!$N$9,0))))</f>
        <v>1062.96</v>
      </c>
      <c r="G31" s="55">
        <f t="shared" si="4"/>
        <v>55662.270100000002</v>
      </c>
      <c r="H31" s="56">
        <f t="shared" si="0"/>
        <v>3060.4566749999999</v>
      </c>
      <c r="I31" s="56">
        <f t="shared" si="5"/>
        <v>1489.4858333333334</v>
      </c>
      <c r="J31" s="56">
        <f t="shared" si="6"/>
        <v>88.58</v>
      </c>
      <c r="K31" s="55">
        <f t="shared" si="7"/>
        <v>4638.5225083333335</v>
      </c>
      <c r="L31" s="53">
        <f t="shared" si="1"/>
        <v>100.61775369863014</v>
      </c>
      <c r="M31" s="53">
        <f t="shared" si="2"/>
        <v>48.969397260273979</v>
      </c>
      <c r="N31" s="53">
        <f t="shared" si="8"/>
        <v>2.912219178082192</v>
      </c>
      <c r="O31" s="54">
        <f t="shared" si="9"/>
        <v>152.4993701369863</v>
      </c>
    </row>
    <row r="32" spans="1:15" ht="14.1" customHeight="1" x14ac:dyDescent="0.2">
      <c r="A32" s="11"/>
      <c r="B32" s="11"/>
      <c r="C32" s="11">
        <v>18</v>
      </c>
      <c r="D32" s="57">
        <f t="shared" si="10"/>
        <v>37455.125399999997</v>
      </c>
      <c r="E32" s="57">
        <f t="shared" si="3"/>
        <v>17873.830000000002</v>
      </c>
      <c r="F32" s="52">
        <f>IF($F$9="A",Data!$N$6,IF($F$9="B",Data!$N$7,IF($F$9="C",Data!$N$8,IF($F$9="D",Data!$N$9,0))))</f>
        <v>1062.96</v>
      </c>
      <c r="G32" s="55">
        <f t="shared" si="4"/>
        <v>56391.915399999998</v>
      </c>
      <c r="H32" s="56">
        <f t="shared" si="0"/>
        <v>3121.2604499999998</v>
      </c>
      <c r="I32" s="56">
        <f t="shared" si="5"/>
        <v>1489.4858333333334</v>
      </c>
      <c r="J32" s="56">
        <f t="shared" si="6"/>
        <v>88.58</v>
      </c>
      <c r="K32" s="55">
        <f t="shared" si="7"/>
        <v>4699.3262833333329</v>
      </c>
      <c r="L32" s="53">
        <f t="shared" si="1"/>
        <v>102.61678191780821</v>
      </c>
      <c r="M32" s="53">
        <f t="shared" si="2"/>
        <v>48.969397260273979</v>
      </c>
      <c r="N32" s="53">
        <f t="shared" si="8"/>
        <v>2.912219178082192</v>
      </c>
      <c r="O32" s="54">
        <f t="shared" si="9"/>
        <v>154.49839835616439</v>
      </c>
    </row>
    <row r="33" spans="1:15" ht="14.1" customHeight="1" x14ac:dyDescent="0.2">
      <c r="A33" s="11"/>
      <c r="B33" s="11"/>
      <c r="C33" s="11">
        <v>19</v>
      </c>
      <c r="D33" s="57">
        <f t="shared" si="10"/>
        <v>38184.770699999994</v>
      </c>
      <c r="E33" s="57">
        <f t="shared" si="3"/>
        <v>17873.830000000002</v>
      </c>
      <c r="F33" s="52">
        <f>IF($F$9="A",Data!$N$6,IF($F$9="B",Data!$N$7,IF($F$9="C",Data!$N$8,IF($F$9="D",Data!$N$9,0))))</f>
        <v>1062.96</v>
      </c>
      <c r="G33" s="55">
        <f t="shared" si="4"/>
        <v>57121.560699999995</v>
      </c>
      <c r="H33" s="56">
        <f t="shared" si="0"/>
        <v>3182.0642249999996</v>
      </c>
      <c r="I33" s="56">
        <f t="shared" si="5"/>
        <v>1489.4858333333334</v>
      </c>
      <c r="J33" s="56">
        <f t="shared" si="6"/>
        <v>88.58</v>
      </c>
      <c r="K33" s="55">
        <f t="shared" si="7"/>
        <v>4760.1300583333332</v>
      </c>
      <c r="L33" s="53">
        <f t="shared" si="1"/>
        <v>104.61581013698628</v>
      </c>
      <c r="M33" s="53">
        <f t="shared" si="2"/>
        <v>48.969397260273979</v>
      </c>
      <c r="N33" s="53">
        <f t="shared" si="8"/>
        <v>2.912219178082192</v>
      </c>
      <c r="O33" s="54">
        <f t="shared" si="9"/>
        <v>156.49742657534244</v>
      </c>
    </row>
    <row r="34" spans="1:15" ht="14.1" customHeight="1" x14ac:dyDescent="0.2">
      <c r="A34" s="11"/>
      <c r="B34" s="11"/>
      <c r="C34" s="11">
        <v>20</v>
      </c>
      <c r="D34" s="57">
        <f t="shared" si="10"/>
        <v>38914.415999999997</v>
      </c>
      <c r="E34" s="57">
        <f t="shared" si="3"/>
        <v>17873.830000000002</v>
      </c>
      <c r="F34" s="52">
        <f>IF($F$9="A",Data!$N$6,IF($F$9="B",Data!$N$7,IF($F$9="C",Data!$N$8,IF($F$9="D",Data!$N$9,0))))</f>
        <v>1062.96</v>
      </c>
      <c r="G34" s="55">
        <f t="shared" si="4"/>
        <v>57851.205999999998</v>
      </c>
      <c r="H34" s="56">
        <f t="shared" si="0"/>
        <v>3242.8679999999999</v>
      </c>
      <c r="I34" s="56">
        <f t="shared" si="5"/>
        <v>1489.4858333333334</v>
      </c>
      <c r="J34" s="56">
        <f t="shared" si="6"/>
        <v>88.58</v>
      </c>
      <c r="K34" s="55">
        <f t="shared" si="7"/>
        <v>4820.9338333333335</v>
      </c>
      <c r="L34" s="53">
        <f t="shared" si="1"/>
        <v>106.61483835616437</v>
      </c>
      <c r="M34" s="53">
        <f t="shared" si="2"/>
        <v>48.969397260273979</v>
      </c>
      <c r="N34" s="53">
        <f t="shared" si="8"/>
        <v>2.912219178082192</v>
      </c>
      <c r="O34" s="54">
        <f t="shared" si="9"/>
        <v>158.49645479452053</v>
      </c>
    </row>
    <row r="35" spans="1:15" ht="14.1" customHeight="1" x14ac:dyDescent="0.2">
      <c r="A35" s="11"/>
      <c r="B35" s="11"/>
      <c r="C35" s="11">
        <v>21</v>
      </c>
      <c r="D35" s="57">
        <f t="shared" si="10"/>
        <v>39644.061299999994</v>
      </c>
      <c r="E35" s="57">
        <f t="shared" si="3"/>
        <v>17873.830000000002</v>
      </c>
      <c r="F35" s="52">
        <f>IF($F$9="A",Data!$N$6,IF($F$9="B",Data!$N$7,IF($F$9="C",Data!$N$8,IF($F$9="D",Data!$N$9,0))))</f>
        <v>1062.96</v>
      </c>
      <c r="G35" s="55">
        <f t="shared" si="4"/>
        <v>58580.851299999995</v>
      </c>
      <c r="H35" s="56">
        <f t="shared" si="0"/>
        <v>3303.6717749999993</v>
      </c>
      <c r="I35" s="56">
        <f t="shared" si="5"/>
        <v>1489.4858333333334</v>
      </c>
      <c r="J35" s="56">
        <f t="shared" si="6"/>
        <v>88.58</v>
      </c>
      <c r="K35" s="55">
        <f t="shared" si="7"/>
        <v>4881.7376083333329</v>
      </c>
      <c r="L35" s="53">
        <f t="shared" si="1"/>
        <v>108.61386657534246</v>
      </c>
      <c r="M35" s="53">
        <f t="shared" si="2"/>
        <v>48.969397260273979</v>
      </c>
      <c r="N35" s="53">
        <f t="shared" si="8"/>
        <v>2.912219178082192</v>
      </c>
      <c r="O35" s="54">
        <f t="shared" si="9"/>
        <v>160.49548301369862</v>
      </c>
    </row>
    <row r="36" spans="1:15" ht="14.1" customHeight="1" x14ac:dyDescent="0.2">
      <c r="A36" s="11"/>
      <c r="B36" s="11"/>
      <c r="C36" s="11">
        <v>22</v>
      </c>
      <c r="D36" s="57">
        <f t="shared" si="10"/>
        <v>40373.706599999998</v>
      </c>
      <c r="E36" s="57">
        <f t="shared" si="3"/>
        <v>17873.830000000002</v>
      </c>
      <c r="F36" s="52">
        <f>IF($F$9="A",Data!$N$6,IF($F$9="B",Data!$N$7,IF($F$9="C",Data!$N$8,IF($F$9="D",Data!$N$9,0))))</f>
        <v>1062.96</v>
      </c>
      <c r="G36" s="55">
        <f t="shared" si="4"/>
        <v>59310.496599999999</v>
      </c>
      <c r="H36" s="56">
        <f t="shared" si="0"/>
        <v>3364.4755499999997</v>
      </c>
      <c r="I36" s="56">
        <f t="shared" si="5"/>
        <v>1489.4858333333334</v>
      </c>
      <c r="J36" s="56">
        <f t="shared" si="6"/>
        <v>88.58</v>
      </c>
      <c r="K36" s="55">
        <f t="shared" si="7"/>
        <v>4942.5413833333332</v>
      </c>
      <c r="L36" s="53">
        <f t="shared" si="1"/>
        <v>110.61289479452054</v>
      </c>
      <c r="M36" s="53">
        <f t="shared" si="2"/>
        <v>48.969397260273979</v>
      </c>
      <c r="N36" s="53">
        <f t="shared" si="8"/>
        <v>2.912219178082192</v>
      </c>
      <c r="O36" s="54">
        <f t="shared" si="9"/>
        <v>162.4945112328767</v>
      </c>
    </row>
    <row r="37" spans="1:15" ht="14.1" customHeight="1" x14ac:dyDescent="0.2">
      <c r="A37" s="11"/>
      <c r="B37" s="11"/>
      <c r="C37" s="11">
        <v>23</v>
      </c>
      <c r="D37" s="57">
        <f t="shared" si="10"/>
        <v>41103.351899999994</v>
      </c>
      <c r="E37" s="57">
        <f t="shared" si="3"/>
        <v>17873.830000000002</v>
      </c>
      <c r="F37" s="52">
        <f>IF($F$9="A",Data!$N$6,IF($F$9="B",Data!$N$7,IF($F$9="C",Data!$N$8,IF($F$9="D",Data!$N$9,0))))</f>
        <v>1062.96</v>
      </c>
      <c r="G37" s="55">
        <f t="shared" si="4"/>
        <v>60040.141899999995</v>
      </c>
      <c r="H37" s="56">
        <f t="shared" si="0"/>
        <v>3425.2793249999995</v>
      </c>
      <c r="I37" s="56">
        <f t="shared" si="5"/>
        <v>1489.4858333333334</v>
      </c>
      <c r="J37" s="56">
        <f t="shared" si="6"/>
        <v>88.58</v>
      </c>
      <c r="K37" s="55">
        <f t="shared" si="7"/>
        <v>5003.3451583333326</v>
      </c>
      <c r="L37" s="53">
        <f t="shared" si="1"/>
        <v>112.61192301369861</v>
      </c>
      <c r="M37" s="53">
        <f t="shared" si="2"/>
        <v>48.969397260273979</v>
      </c>
      <c r="N37" s="53">
        <f t="shared" si="8"/>
        <v>2.912219178082192</v>
      </c>
      <c r="O37" s="54">
        <f t="shared" si="9"/>
        <v>164.49353945205479</v>
      </c>
    </row>
    <row r="38" spans="1:15" ht="14.1" customHeight="1" x14ac:dyDescent="0.2">
      <c r="A38" s="11"/>
      <c r="B38" s="11"/>
      <c r="C38" s="11">
        <v>24</v>
      </c>
      <c r="D38" s="57">
        <f t="shared" si="10"/>
        <v>41832.997199999998</v>
      </c>
      <c r="E38" s="57">
        <f t="shared" si="3"/>
        <v>17873.830000000002</v>
      </c>
      <c r="F38" s="52">
        <f>IF($F$9="A",Data!$N$6,IF($F$9="B",Data!$N$7,IF($F$9="C",Data!$N$8,IF($F$9="D",Data!$N$9,0))))</f>
        <v>1062.96</v>
      </c>
      <c r="G38" s="55">
        <f t="shared" si="4"/>
        <v>60769.787199999999</v>
      </c>
      <c r="H38" s="56">
        <f t="shared" si="0"/>
        <v>3486.0830999999998</v>
      </c>
      <c r="I38" s="56">
        <f t="shared" si="5"/>
        <v>1489.4858333333334</v>
      </c>
      <c r="J38" s="56">
        <f t="shared" si="6"/>
        <v>88.58</v>
      </c>
      <c r="K38" s="55">
        <f t="shared" si="7"/>
        <v>5064.1489333333329</v>
      </c>
      <c r="L38" s="53">
        <f t="shared" si="1"/>
        <v>114.6109512328767</v>
      </c>
      <c r="M38" s="53">
        <f t="shared" si="2"/>
        <v>48.969397260273979</v>
      </c>
      <c r="N38" s="53">
        <f t="shared" si="8"/>
        <v>2.912219178082192</v>
      </c>
      <c r="O38" s="54">
        <f>SUM(L38:N38)</f>
        <v>166.49256767123285</v>
      </c>
    </row>
    <row r="39" spans="1:15" ht="14.1" customHeight="1" x14ac:dyDescent="0.2">
      <c r="A39" s="11"/>
      <c r="B39" s="11"/>
      <c r="C39" s="11">
        <v>25</v>
      </c>
      <c r="D39" s="57">
        <f t="shared" si="10"/>
        <v>42562.642499999994</v>
      </c>
      <c r="E39" s="57">
        <f t="shared" si="3"/>
        <v>17873.830000000002</v>
      </c>
      <c r="F39" s="52">
        <f>IF($F$9="A",Data!$N$6,IF($F$9="B",Data!$N$7,IF($F$9="C",Data!$N$8,IF($F$9="D",Data!$N$9,0))))</f>
        <v>1062.96</v>
      </c>
      <c r="G39" s="55">
        <f t="shared" si="4"/>
        <v>61499.432499999995</v>
      </c>
      <c r="H39" s="56">
        <f t="shared" si="0"/>
        <v>3546.8868749999997</v>
      </c>
      <c r="I39" s="56">
        <f t="shared" si="5"/>
        <v>1489.4858333333334</v>
      </c>
      <c r="J39" s="56">
        <f t="shared" si="6"/>
        <v>88.58</v>
      </c>
      <c r="K39" s="55">
        <f t="shared" si="7"/>
        <v>5124.9527083333332</v>
      </c>
      <c r="L39" s="53">
        <f t="shared" si="1"/>
        <v>116.60997945205477</v>
      </c>
      <c r="M39" s="53">
        <f t="shared" si="2"/>
        <v>48.969397260273979</v>
      </c>
      <c r="N39" s="53">
        <f t="shared" si="8"/>
        <v>2.912219178082192</v>
      </c>
      <c r="O39" s="54">
        <f t="shared" si="9"/>
        <v>168.49159589041093</v>
      </c>
    </row>
    <row r="40" spans="1:15" ht="14.1" customHeight="1" x14ac:dyDescent="0.2">
      <c r="A40" s="11"/>
      <c r="B40" s="11"/>
      <c r="C40" s="11">
        <v>26</v>
      </c>
      <c r="D40" s="57">
        <f t="shared" si="10"/>
        <v>43292.287799999991</v>
      </c>
      <c r="E40" s="57">
        <f t="shared" si="3"/>
        <v>17873.830000000002</v>
      </c>
      <c r="F40" s="52">
        <f>IF($F$9="A",Data!$N$6,IF($F$9="B",Data!$N$7,IF($F$9="C",Data!$N$8,IF($F$9="D",Data!$N$9,0))))</f>
        <v>1062.96</v>
      </c>
      <c r="G40" s="55">
        <f t="shared" si="4"/>
        <v>62229.077799999992</v>
      </c>
      <c r="H40" s="56">
        <f t="shared" si="0"/>
        <v>3607.6906499999991</v>
      </c>
      <c r="I40" s="56">
        <f t="shared" si="5"/>
        <v>1489.4858333333334</v>
      </c>
      <c r="J40" s="56">
        <f t="shared" si="6"/>
        <v>88.58</v>
      </c>
      <c r="K40" s="55">
        <f t="shared" si="7"/>
        <v>5185.7564833333327</v>
      </c>
      <c r="L40" s="53">
        <f t="shared" si="1"/>
        <v>118.60900767123285</v>
      </c>
      <c r="M40" s="53">
        <f t="shared" si="2"/>
        <v>48.969397260273979</v>
      </c>
      <c r="N40" s="53">
        <f t="shared" si="8"/>
        <v>2.912219178082192</v>
      </c>
      <c r="O40" s="54">
        <f t="shared" si="9"/>
        <v>170.49062410958902</v>
      </c>
    </row>
    <row r="41" spans="1:15" ht="14.1" customHeight="1" x14ac:dyDescent="0.2">
      <c r="A41" s="11"/>
      <c r="B41" s="11"/>
      <c r="C41" s="11">
        <v>27</v>
      </c>
      <c r="D41" s="57">
        <f t="shared" si="10"/>
        <v>44021.933099999995</v>
      </c>
      <c r="E41" s="57">
        <f t="shared" si="3"/>
        <v>17873.830000000002</v>
      </c>
      <c r="F41" s="52">
        <f>IF($F$9="A",Data!$N$6,IF($F$9="B",Data!$N$7,IF($F$9="C",Data!$N$8,IF($F$9="D",Data!$N$9,0))))</f>
        <v>1062.96</v>
      </c>
      <c r="G41" s="55">
        <f t="shared" si="4"/>
        <v>62958.723099999996</v>
      </c>
      <c r="H41" s="56">
        <f t="shared" si="0"/>
        <v>3668.4944249999994</v>
      </c>
      <c r="I41" s="56">
        <f t="shared" si="5"/>
        <v>1489.4858333333334</v>
      </c>
      <c r="J41" s="56">
        <f t="shared" si="6"/>
        <v>88.58</v>
      </c>
      <c r="K41" s="55">
        <f t="shared" si="7"/>
        <v>5246.560258333333</v>
      </c>
      <c r="L41" s="53">
        <f t="shared" si="1"/>
        <v>120.60803589041095</v>
      </c>
      <c r="M41" s="53">
        <f t="shared" si="2"/>
        <v>48.969397260273979</v>
      </c>
      <c r="N41" s="53">
        <f t="shared" si="8"/>
        <v>2.912219178082192</v>
      </c>
      <c r="O41" s="54">
        <f t="shared" si="9"/>
        <v>172.48965232876711</v>
      </c>
    </row>
    <row r="42" spans="1:15" ht="14.1" customHeight="1" x14ac:dyDescent="0.2">
      <c r="A42" s="11"/>
      <c r="B42" s="11"/>
      <c r="C42" s="11">
        <v>28</v>
      </c>
      <c r="D42" s="57">
        <f t="shared" si="10"/>
        <v>44751.578399999999</v>
      </c>
      <c r="E42" s="57">
        <f t="shared" si="3"/>
        <v>17873.830000000002</v>
      </c>
      <c r="F42" s="52">
        <f>IF($F$9="A",Data!$N$6,IF($F$9="B",Data!$N$7,IF($F$9="C",Data!$N$8,IF($F$9="D",Data!$N$9,0))))</f>
        <v>1062.96</v>
      </c>
      <c r="G42" s="55">
        <f t="shared" si="4"/>
        <v>63688.368399999999</v>
      </c>
      <c r="H42" s="56">
        <f t="shared" si="0"/>
        <v>3729.2981999999997</v>
      </c>
      <c r="I42" s="56">
        <f t="shared" si="5"/>
        <v>1489.4858333333334</v>
      </c>
      <c r="J42" s="56">
        <f t="shared" si="6"/>
        <v>88.58</v>
      </c>
      <c r="K42" s="55">
        <f t="shared" si="7"/>
        <v>5307.3640333333333</v>
      </c>
      <c r="L42" s="53">
        <f t="shared" si="1"/>
        <v>122.60706410958903</v>
      </c>
      <c r="M42" s="53">
        <f t="shared" si="2"/>
        <v>48.969397260273979</v>
      </c>
      <c r="N42" s="53">
        <f t="shared" si="8"/>
        <v>2.912219178082192</v>
      </c>
      <c r="O42" s="54">
        <f t="shared" si="9"/>
        <v>174.48868054794519</v>
      </c>
    </row>
    <row r="43" spans="1:15" ht="14.1" customHeight="1" x14ac:dyDescent="0.2">
      <c r="A43" s="11"/>
      <c r="B43" s="11"/>
      <c r="C43" s="11">
        <v>29</v>
      </c>
      <c r="D43" s="57">
        <f t="shared" si="10"/>
        <v>45481.223699999995</v>
      </c>
      <c r="E43" s="57">
        <f t="shared" si="3"/>
        <v>17873.830000000002</v>
      </c>
      <c r="F43" s="52">
        <f>IF($F$9="A",Data!$N$6,IF($F$9="B",Data!$N$7,IF($F$9="C",Data!$N$8,IF($F$9="D",Data!$N$9,0))))</f>
        <v>1062.96</v>
      </c>
      <c r="G43" s="55">
        <f t="shared" si="4"/>
        <v>64418.013699999996</v>
      </c>
      <c r="H43" s="56">
        <f t="shared" si="0"/>
        <v>3790.1019749999996</v>
      </c>
      <c r="I43" s="56">
        <f t="shared" si="5"/>
        <v>1489.4858333333334</v>
      </c>
      <c r="J43" s="56">
        <f t="shared" si="6"/>
        <v>88.58</v>
      </c>
      <c r="K43" s="55">
        <f t="shared" si="7"/>
        <v>5368.1678083333327</v>
      </c>
      <c r="L43" s="53">
        <f t="shared" si="1"/>
        <v>124.6060923287671</v>
      </c>
      <c r="M43" s="53">
        <f t="shared" si="2"/>
        <v>48.969397260273979</v>
      </c>
      <c r="N43" s="53">
        <f t="shared" si="8"/>
        <v>2.912219178082192</v>
      </c>
      <c r="O43" s="54">
        <f t="shared" si="9"/>
        <v>176.48770876712325</v>
      </c>
    </row>
    <row r="44" spans="1:15" ht="14.1" customHeight="1" x14ac:dyDescent="0.2">
      <c r="A44" s="11"/>
      <c r="B44" s="11"/>
      <c r="C44" s="11">
        <v>30</v>
      </c>
      <c r="D44" s="57">
        <f t="shared" si="10"/>
        <v>46210.868999999992</v>
      </c>
      <c r="E44" s="57">
        <f t="shared" si="3"/>
        <v>17873.830000000002</v>
      </c>
      <c r="F44" s="52">
        <f>IF($F$9="A",Data!$N$6,IF($F$9="B",Data!$N$7,IF($F$9="C",Data!$N$8,IF($F$9="D",Data!$N$9,0))))</f>
        <v>1062.96</v>
      </c>
      <c r="G44" s="55">
        <f t="shared" si="4"/>
        <v>65147.658999999992</v>
      </c>
      <c r="H44" s="56">
        <f t="shared" si="0"/>
        <v>3850.9057499999994</v>
      </c>
      <c r="I44" s="56">
        <f t="shared" si="5"/>
        <v>1489.4858333333334</v>
      </c>
      <c r="J44" s="56">
        <f t="shared" si="6"/>
        <v>88.58</v>
      </c>
      <c r="K44" s="55">
        <f t="shared" si="7"/>
        <v>5428.971583333333</v>
      </c>
      <c r="L44" s="53">
        <f t="shared" si="1"/>
        <v>126.60512054794518</v>
      </c>
      <c r="M44" s="53">
        <f t="shared" si="2"/>
        <v>48.969397260273979</v>
      </c>
      <c r="N44" s="53">
        <f t="shared" si="8"/>
        <v>2.912219178082192</v>
      </c>
      <c r="O44" s="54">
        <f t="shared" si="9"/>
        <v>178.48673698630134</v>
      </c>
    </row>
    <row r="45" spans="1:15" ht="14.1" customHeight="1" x14ac:dyDescent="0.2">
      <c r="A45" s="11"/>
      <c r="B45" s="11"/>
      <c r="C45" s="11">
        <v>31</v>
      </c>
      <c r="D45" s="57">
        <f t="shared" si="10"/>
        <v>46940.514299999995</v>
      </c>
      <c r="E45" s="57">
        <f t="shared" si="3"/>
        <v>17873.830000000002</v>
      </c>
      <c r="F45" s="52">
        <f>IF($F$9="A",Data!$N$6,IF($F$9="B",Data!$N$7,IF($F$9="C",Data!$N$8,IF($F$9="D",Data!$N$9,0))))</f>
        <v>1062.96</v>
      </c>
      <c r="G45" s="55">
        <f t="shared" si="4"/>
        <v>65877.304300000003</v>
      </c>
      <c r="H45" s="56">
        <f t="shared" si="0"/>
        <v>3911.7095249999998</v>
      </c>
      <c r="I45" s="56">
        <f t="shared" si="5"/>
        <v>1489.4858333333334</v>
      </c>
      <c r="J45" s="56">
        <f t="shared" si="6"/>
        <v>88.58</v>
      </c>
      <c r="K45" s="55">
        <f t="shared" si="7"/>
        <v>5489.7753583333333</v>
      </c>
      <c r="L45" s="53">
        <f t="shared" si="1"/>
        <v>128.60414876712326</v>
      </c>
      <c r="M45" s="53">
        <f t="shared" si="2"/>
        <v>48.969397260273979</v>
      </c>
      <c r="N45" s="53">
        <f t="shared" si="8"/>
        <v>2.912219178082192</v>
      </c>
      <c r="O45" s="54">
        <f t="shared" si="9"/>
        <v>180.48576520547942</v>
      </c>
    </row>
    <row r="46" spans="1:15" ht="14.1" customHeight="1" x14ac:dyDescent="0.2">
      <c r="A46" s="11"/>
      <c r="B46" s="11"/>
      <c r="C46" s="11">
        <v>32</v>
      </c>
      <c r="D46" s="57">
        <f t="shared" si="10"/>
        <v>47670.159599999999</v>
      </c>
      <c r="E46" s="57">
        <f t="shared" si="3"/>
        <v>17873.830000000002</v>
      </c>
      <c r="F46" s="52">
        <f>IF($F$9="A",Data!$N$6,IF($F$9="B",Data!$N$7,IF($F$9="C",Data!$N$8,IF($F$9="D",Data!$N$9,0))))</f>
        <v>1062.96</v>
      </c>
      <c r="G46" s="55">
        <f t="shared" si="4"/>
        <v>66606.949600000007</v>
      </c>
      <c r="H46" s="56">
        <f t="shared" si="0"/>
        <v>3972.5133000000001</v>
      </c>
      <c r="I46" s="56">
        <f t="shared" si="5"/>
        <v>1489.4858333333334</v>
      </c>
      <c r="J46" s="56">
        <f t="shared" si="6"/>
        <v>88.58</v>
      </c>
      <c r="K46" s="55">
        <f t="shared" si="7"/>
        <v>5550.5791333333336</v>
      </c>
      <c r="L46" s="53">
        <f t="shared" si="1"/>
        <v>130.60317698630138</v>
      </c>
      <c r="M46" s="53">
        <f t="shared" si="2"/>
        <v>48.969397260273979</v>
      </c>
      <c r="N46" s="53">
        <f t="shared" si="8"/>
        <v>2.912219178082192</v>
      </c>
      <c r="O46" s="54">
        <f>SUM(L46:N46)</f>
        <v>182.48479342465754</v>
      </c>
    </row>
    <row r="47" spans="1:15" ht="14.1" customHeight="1" x14ac:dyDescent="0.2">
      <c r="A47" s="11"/>
      <c r="B47" s="11"/>
      <c r="C47" s="11">
        <v>33</v>
      </c>
      <c r="D47" s="57">
        <f t="shared" si="10"/>
        <v>48399.804899999996</v>
      </c>
      <c r="E47" s="57">
        <f t="shared" si="3"/>
        <v>17873.830000000002</v>
      </c>
      <c r="F47" s="52">
        <f>IF($F$9="A",Data!$N$6,IF($F$9="B",Data!$N$7,IF($F$9="C",Data!$N$8,IF($F$9="D",Data!$N$9,0))))</f>
        <v>1062.96</v>
      </c>
      <c r="G47" s="55">
        <f t="shared" si="4"/>
        <v>67336.594900000011</v>
      </c>
      <c r="H47" s="56">
        <f t="shared" si="0"/>
        <v>4033.3170749999995</v>
      </c>
      <c r="I47" s="56">
        <f t="shared" si="5"/>
        <v>1489.4858333333334</v>
      </c>
      <c r="J47" s="56">
        <f t="shared" si="6"/>
        <v>88.58</v>
      </c>
      <c r="K47" s="55">
        <f t="shared" si="7"/>
        <v>5611.382908333333</v>
      </c>
      <c r="L47" s="53">
        <f t="shared" si="1"/>
        <v>132.60220520547944</v>
      </c>
      <c r="M47" s="53">
        <f t="shared" si="2"/>
        <v>48.969397260273979</v>
      </c>
      <c r="N47" s="53">
        <f t="shared" si="8"/>
        <v>2.912219178082192</v>
      </c>
      <c r="O47" s="54">
        <f t="shared" si="9"/>
        <v>184.4838216438356</v>
      </c>
    </row>
    <row r="48" spans="1:15" ht="14.1" customHeight="1" x14ac:dyDescent="0.2">
      <c r="A48" s="11"/>
      <c r="B48" s="11"/>
      <c r="C48" s="11">
        <v>34</v>
      </c>
      <c r="D48" s="57">
        <f t="shared" si="10"/>
        <v>49129.450199999992</v>
      </c>
      <c r="E48" s="57">
        <f t="shared" si="3"/>
        <v>17873.830000000002</v>
      </c>
      <c r="F48" s="52">
        <f>IF($F$9="A",Data!$N$6,IF($F$9="B",Data!$N$7,IF($F$9="C",Data!$N$8,IF($F$9="D",Data!$N$9,0))))</f>
        <v>1062.96</v>
      </c>
      <c r="G48" s="55">
        <f t="shared" si="4"/>
        <v>68066.2402</v>
      </c>
      <c r="H48" s="56">
        <f t="shared" si="0"/>
        <v>4094.1208499999993</v>
      </c>
      <c r="I48" s="56">
        <f t="shared" si="5"/>
        <v>1489.4858333333334</v>
      </c>
      <c r="J48" s="56">
        <f t="shared" si="6"/>
        <v>88.58</v>
      </c>
      <c r="K48" s="55">
        <f t="shared" si="7"/>
        <v>5672.1866833333324</v>
      </c>
      <c r="L48" s="53">
        <f t="shared" si="1"/>
        <v>134.60123342465752</v>
      </c>
      <c r="M48" s="53">
        <f t="shared" si="2"/>
        <v>48.969397260273979</v>
      </c>
      <c r="N48" s="53">
        <f t="shared" si="8"/>
        <v>2.912219178082192</v>
      </c>
      <c r="O48" s="54">
        <f t="shared" si="9"/>
        <v>186.48284986301368</v>
      </c>
    </row>
    <row r="49" spans="1:15" ht="14.1" customHeight="1" x14ac:dyDescent="0.2">
      <c r="A49" s="11"/>
      <c r="B49" s="11"/>
      <c r="C49" s="11">
        <v>35</v>
      </c>
      <c r="D49" s="57">
        <f t="shared" si="10"/>
        <v>49859.095499999996</v>
      </c>
      <c r="E49" s="57">
        <f t="shared" si="3"/>
        <v>17873.830000000002</v>
      </c>
      <c r="F49" s="52">
        <f>IF($F$9="A",Data!$N$6,IF($F$9="B",Data!$N$7,IF($F$9="C",Data!$N$8,IF($F$9="D",Data!$N$9,0))))</f>
        <v>1062.96</v>
      </c>
      <c r="G49" s="55">
        <f t="shared" si="4"/>
        <v>68795.885500000004</v>
      </c>
      <c r="H49" s="56">
        <f t="shared" si="0"/>
        <v>4154.9246249999997</v>
      </c>
      <c r="I49" s="56">
        <f t="shared" si="5"/>
        <v>1489.4858333333334</v>
      </c>
      <c r="J49" s="56">
        <f t="shared" si="6"/>
        <v>88.58</v>
      </c>
      <c r="K49" s="55">
        <f t="shared" si="7"/>
        <v>5732.9904583333328</v>
      </c>
      <c r="L49" s="53">
        <f t="shared" si="1"/>
        <v>136.60026164383561</v>
      </c>
      <c r="M49" s="53">
        <f t="shared" si="2"/>
        <v>48.969397260273979</v>
      </c>
      <c r="N49" s="53">
        <f t="shared" si="8"/>
        <v>2.912219178082192</v>
      </c>
      <c r="O49" s="54">
        <f>SUM(L49:N49)</f>
        <v>188.48187808219177</v>
      </c>
    </row>
    <row r="50" spans="1:15" ht="14.1" customHeight="1" x14ac:dyDescent="0.2">
      <c r="A50" s="11"/>
      <c r="B50" s="11"/>
      <c r="C50" s="11">
        <v>36</v>
      </c>
      <c r="D50" s="57">
        <f t="shared" si="10"/>
        <v>50588.7408</v>
      </c>
      <c r="E50" s="57">
        <f t="shared" si="3"/>
        <v>17873.830000000002</v>
      </c>
      <c r="F50" s="52">
        <f>IF($F$9="A",Data!$N$6,IF($F$9="B",Data!$N$7,IF($F$9="C",Data!$N$8,IF($F$9="D",Data!$N$9,0))))</f>
        <v>1062.96</v>
      </c>
      <c r="G50" s="55">
        <f t="shared" si="4"/>
        <v>69525.530800000008</v>
      </c>
      <c r="H50" s="56">
        <f t="shared" si="0"/>
        <v>4215.7284</v>
      </c>
      <c r="I50" s="56">
        <f t="shared" si="5"/>
        <v>1489.4858333333334</v>
      </c>
      <c r="J50" s="56">
        <f t="shared" si="6"/>
        <v>88.58</v>
      </c>
      <c r="K50" s="55">
        <f t="shared" si="7"/>
        <v>5793.7942333333331</v>
      </c>
      <c r="L50" s="53">
        <f t="shared" si="1"/>
        <v>138.59928986301369</v>
      </c>
      <c r="M50" s="53">
        <f t="shared" si="2"/>
        <v>48.969397260273979</v>
      </c>
      <c r="N50" s="53">
        <f t="shared" si="8"/>
        <v>2.912219178082192</v>
      </c>
      <c r="O50" s="54">
        <f t="shared" si="9"/>
        <v>190.48090630136986</v>
      </c>
    </row>
    <row r="51" spans="1:15" ht="14.1" customHeight="1" x14ac:dyDescent="0.2">
      <c r="A51" s="11"/>
      <c r="B51" s="11"/>
      <c r="C51" s="11">
        <v>37</v>
      </c>
      <c r="D51" s="57">
        <f t="shared" si="10"/>
        <v>51318.386099999996</v>
      </c>
      <c r="E51" s="57">
        <f t="shared" si="3"/>
        <v>17873.830000000002</v>
      </c>
      <c r="F51" s="52">
        <f>IF($F$9="A",Data!$N$6,IF($F$9="B",Data!$N$7,IF($F$9="C",Data!$N$8,IF($F$9="D",Data!$N$9,0))))</f>
        <v>1062.96</v>
      </c>
      <c r="G51" s="55">
        <f t="shared" si="4"/>
        <v>70255.176099999997</v>
      </c>
      <c r="H51" s="56">
        <f t="shared" si="0"/>
        <v>4276.5321749999994</v>
      </c>
      <c r="I51" s="56">
        <f t="shared" si="5"/>
        <v>1489.4858333333334</v>
      </c>
      <c r="J51" s="56">
        <f t="shared" si="6"/>
        <v>88.58</v>
      </c>
      <c r="K51" s="55">
        <f t="shared" si="7"/>
        <v>5854.5980083333325</v>
      </c>
      <c r="L51" s="53">
        <f t="shared" si="1"/>
        <v>140.59831808219178</v>
      </c>
      <c r="M51" s="53">
        <f t="shared" si="2"/>
        <v>48.969397260273979</v>
      </c>
      <c r="N51" s="53">
        <f t="shared" si="8"/>
        <v>2.912219178082192</v>
      </c>
      <c r="O51" s="54">
        <f t="shared" si="9"/>
        <v>192.47993452054794</v>
      </c>
    </row>
    <row r="52" spans="1:15" ht="14.1" customHeight="1" x14ac:dyDescent="0.2">
      <c r="A52" s="11"/>
      <c r="B52" s="11"/>
      <c r="C52" s="11">
        <v>38</v>
      </c>
      <c r="D52" s="57">
        <f t="shared" si="10"/>
        <v>52048.031399999993</v>
      </c>
      <c r="E52" s="57">
        <f t="shared" si="3"/>
        <v>17873.830000000002</v>
      </c>
      <c r="F52" s="52">
        <f>IF($F$9="A",Data!$N$6,IF($F$9="B",Data!$N$7,IF($F$9="C",Data!$N$8,IF($F$9="D",Data!$N$9,0))))</f>
        <v>1062.96</v>
      </c>
      <c r="G52" s="55">
        <f t="shared" si="4"/>
        <v>70984.821400000001</v>
      </c>
      <c r="H52" s="56">
        <f t="shared" si="0"/>
        <v>4337.3359499999997</v>
      </c>
      <c r="I52" s="56">
        <f t="shared" si="5"/>
        <v>1489.4858333333334</v>
      </c>
      <c r="J52" s="56">
        <f t="shared" si="6"/>
        <v>88.58</v>
      </c>
      <c r="K52" s="55">
        <f t="shared" si="7"/>
        <v>5915.4017833333328</v>
      </c>
      <c r="L52" s="53">
        <f t="shared" si="1"/>
        <v>142.59734630136984</v>
      </c>
      <c r="M52" s="53">
        <f t="shared" si="2"/>
        <v>48.969397260273979</v>
      </c>
      <c r="N52" s="53">
        <f t="shared" si="8"/>
        <v>2.912219178082192</v>
      </c>
      <c r="O52" s="54">
        <f>SUM(L52:N52)</f>
        <v>194.478962739726</v>
      </c>
    </row>
    <row r="53" spans="1:15" ht="14.1" customHeight="1" x14ac:dyDescent="0.2">
      <c r="A53" s="11"/>
      <c r="B53" s="11"/>
      <c r="C53" s="11">
        <v>39</v>
      </c>
      <c r="D53" s="57">
        <f t="shared" si="10"/>
        <v>52777.676699999996</v>
      </c>
      <c r="E53" s="57">
        <f t="shared" si="3"/>
        <v>17873.830000000002</v>
      </c>
      <c r="F53" s="52">
        <f>IF($F$9="A",Data!$N$6,IF($F$9="B",Data!$N$7,IF($F$9="C",Data!$N$8,IF($F$9="D",Data!$N$9,0))))</f>
        <v>1062.96</v>
      </c>
      <c r="G53" s="55">
        <f t="shared" si="4"/>
        <v>71714.466700000004</v>
      </c>
      <c r="H53" s="56">
        <f t="shared" si="0"/>
        <v>4398.139725</v>
      </c>
      <c r="I53" s="56">
        <f>E53/$H$7</f>
        <v>1489.4858333333334</v>
      </c>
      <c r="J53" s="56">
        <f t="shared" si="6"/>
        <v>88.58</v>
      </c>
      <c r="K53" s="55">
        <f t="shared" si="7"/>
        <v>5976.2055583333331</v>
      </c>
      <c r="L53" s="53">
        <f t="shared" si="1"/>
        <v>144.59637452054793</v>
      </c>
      <c r="M53" s="53">
        <f t="shared" si="2"/>
        <v>48.969397260273979</v>
      </c>
      <c r="N53" s="53">
        <f t="shared" si="8"/>
        <v>2.912219178082192</v>
      </c>
      <c r="O53" s="54">
        <f t="shared" si="9"/>
        <v>196.47799095890409</v>
      </c>
    </row>
    <row r="54" spans="1:15" ht="14.1" customHeight="1" x14ac:dyDescent="0.2">
      <c r="A54" s="11"/>
      <c r="B54" s="11"/>
      <c r="C54" s="11">
        <v>40</v>
      </c>
      <c r="D54" s="57">
        <f t="shared" si="10"/>
        <v>53507.322</v>
      </c>
      <c r="E54" s="57">
        <f t="shared" si="3"/>
        <v>17873.830000000002</v>
      </c>
      <c r="F54" s="52">
        <f>IF($F$9="A",Data!$N$6,IF($F$9="B",Data!$N$7,IF($F$9="C",Data!$N$8,IF($F$9="D",Data!$N$9,0))))</f>
        <v>1062.96</v>
      </c>
      <c r="G54" s="55">
        <f t="shared" ref="G54" si="11">SUM(D54:E54)</f>
        <v>71381.152000000002</v>
      </c>
      <c r="H54" s="56">
        <f t="shared" si="0"/>
        <v>4458.9435000000003</v>
      </c>
      <c r="I54" s="56">
        <f>E54/$H$7</f>
        <v>1489.4858333333334</v>
      </c>
      <c r="J54" s="56">
        <f t="shared" si="6"/>
        <v>88.58</v>
      </c>
      <c r="K54" s="55">
        <f>SUM(H54:I54)</f>
        <v>5948.4293333333335</v>
      </c>
      <c r="L54" s="53">
        <f>D54/$L$7</f>
        <v>146.59540273972604</v>
      </c>
      <c r="M54" s="53">
        <f t="shared" si="2"/>
        <v>48.969397260273979</v>
      </c>
      <c r="N54" s="53">
        <f>$F$10/$L$7</f>
        <v>2.912219178082192</v>
      </c>
      <c r="O54" s="54">
        <f>SUM(L54:N54)</f>
        <v>198.4770191780822</v>
      </c>
    </row>
    <row r="55" spans="1:15" ht="10.5" customHeight="1" x14ac:dyDescent="0.2"/>
  </sheetData>
  <sheetProtection algorithmName="SHA-512" hashValue="yq1yxtnls30z5yRBrsD6j3kR3Q0866hnd7sWcU9efFXUBbo9zcQWIbQ2iqeSdiJHbAGHLLv7qNRzHOkRA+K2BA==" saltValue="I/tgwNCX81dNYQyhNCQ/fw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F977EC-CBB4-4C48-B6FF-8518C38977E7}">
          <x14:formula1>
            <xm:f>Data!$M$11:$M$15</xm:f>
          </x14:formula1>
          <xm:sqref>F9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0A739-31B6-4EFF-B6CD-2F1A6BB0C570}">
  <sheetPr>
    <tabColor indexed="10"/>
    <pageSetUpPr fitToPage="1"/>
  </sheetPr>
  <dimension ref="A1:R55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8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8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8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8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8" ht="12" customHeight="1" x14ac:dyDescent="0.2">
      <c r="A5" s="89" t="s">
        <v>34</v>
      </c>
      <c r="B5" s="89"/>
      <c r="C5" s="89"/>
      <c r="D5" s="90">
        <v>9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8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8" ht="6" customHeight="1" x14ac:dyDescent="0.2">
      <c r="A7" s="7"/>
      <c r="D7" s="37" t="s">
        <v>35</v>
      </c>
      <c r="E7" s="59"/>
      <c r="F7" s="59"/>
      <c r="G7" s="60"/>
      <c r="H7" s="61">
        <v>12</v>
      </c>
      <c r="I7" s="7"/>
      <c r="J7" s="7"/>
      <c r="K7" s="22"/>
      <c r="L7" s="61">
        <v>365</v>
      </c>
      <c r="M7" s="61"/>
      <c r="N7" s="22"/>
      <c r="O7" s="22"/>
    </row>
    <row r="8" spans="1:18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8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55</v>
      </c>
      <c r="G9" s="70" t="s">
        <v>9</v>
      </c>
      <c r="H9" s="70" t="s">
        <v>4</v>
      </c>
      <c r="I9" s="70" t="s">
        <v>5</v>
      </c>
      <c r="J9" s="63" t="str">
        <f>F9</f>
        <v>A</v>
      </c>
      <c r="K9" s="70" t="s">
        <v>9</v>
      </c>
      <c r="L9" s="70" t="s">
        <v>4</v>
      </c>
      <c r="M9" s="70" t="s">
        <v>5</v>
      </c>
      <c r="N9" s="63" t="str">
        <f>F9</f>
        <v>A</v>
      </c>
      <c r="O9" s="70" t="s">
        <v>9</v>
      </c>
    </row>
    <row r="10" spans="1:18" ht="14.1" customHeight="1" x14ac:dyDescent="0.2">
      <c r="A10" s="11" t="s">
        <v>7</v>
      </c>
      <c r="B10" s="11">
        <v>0</v>
      </c>
      <c r="C10" s="11">
        <v>0</v>
      </c>
      <c r="D10" s="67">
        <v>22388.89</v>
      </c>
      <c r="E10" s="68">
        <v>18375.52</v>
      </c>
      <c r="F10" s="52">
        <f>IF($F$9="A",Data!$N$6,IF($F$9="B",Data!$N$7,IF($F$9="C",Data!$N$8,IF($F$9="D",Data!$N$9,0))))</f>
        <v>1062.96</v>
      </c>
      <c r="G10" s="55">
        <f>SUM(D10:F10)</f>
        <v>41827.370000000003</v>
      </c>
      <c r="H10" s="56">
        <f t="shared" ref="H10:H54" si="0">D10/$H$7</f>
        <v>1865.7408333333333</v>
      </c>
      <c r="I10" s="56">
        <f>E10/$H$7</f>
        <v>1531.2933333333333</v>
      </c>
      <c r="J10" s="56">
        <f>$F$10/12</f>
        <v>88.58</v>
      </c>
      <c r="K10" s="55">
        <f>SUM(H10:J10)</f>
        <v>3485.6141666666663</v>
      </c>
      <c r="L10" s="53">
        <f t="shared" ref="L10:L53" si="1">D10/$L$7</f>
        <v>61.339424657534245</v>
      </c>
      <c r="M10" s="53">
        <f t="shared" ref="M10:M54" si="2">E10/$L$7</f>
        <v>50.343890410958906</v>
      </c>
      <c r="N10" s="53">
        <f>$F$10/$L$7</f>
        <v>2.912219178082192</v>
      </c>
      <c r="O10" s="54">
        <f>SUM(L10:N10)</f>
        <v>114.59553424657535</v>
      </c>
    </row>
    <row r="11" spans="1:18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23732.223399999999</v>
      </c>
      <c r="E11" s="57">
        <f t="shared" ref="E11:E54" si="3">E10</f>
        <v>18375.52</v>
      </c>
      <c r="F11" s="52">
        <f>IF($F$9="A",Data!$N$6,IF($F$9="B",Data!$N$7,IF($F$9="C",Data!$N$8,IF($F$9="D",Data!$N$9,0))))</f>
        <v>1062.96</v>
      </c>
      <c r="G11" s="55">
        <f t="shared" ref="G11:G54" si="4">SUM(D11:F11)</f>
        <v>43170.703399999999</v>
      </c>
      <c r="H11" s="56">
        <f t="shared" si="0"/>
        <v>1977.6852833333332</v>
      </c>
      <c r="I11" s="56">
        <f t="shared" ref="I11:I54" si="5">E11/$H$7</f>
        <v>1531.2933333333333</v>
      </c>
      <c r="J11" s="56">
        <f t="shared" ref="J11:J54" si="6">$F$10/12</f>
        <v>88.58</v>
      </c>
      <c r="K11" s="55">
        <f t="shared" ref="K11:K54" si="7">SUM(H11:J11)</f>
        <v>3597.5586166666662</v>
      </c>
      <c r="L11" s="53">
        <f t="shared" si="1"/>
        <v>65.019790136986302</v>
      </c>
      <c r="M11" s="53">
        <f t="shared" si="2"/>
        <v>50.343890410958906</v>
      </c>
      <c r="N11" s="53">
        <f t="shared" ref="N11:N53" si="8">$F$10/$L$7</f>
        <v>2.912219178082192</v>
      </c>
      <c r="O11" s="54">
        <f>SUM(L11:N11)</f>
        <v>118.2758997260274</v>
      </c>
      <c r="P11" s="71"/>
      <c r="R11" s="62"/>
    </row>
    <row r="12" spans="1:18" ht="14.1" customHeight="1" x14ac:dyDescent="0.2">
      <c r="A12" s="11"/>
      <c r="B12" s="11">
        <v>2</v>
      </c>
      <c r="C12" s="11">
        <v>0</v>
      </c>
      <c r="D12" s="57">
        <f>$D$10*1.12</f>
        <v>25075.556800000002</v>
      </c>
      <c r="E12" s="57">
        <f t="shared" si="3"/>
        <v>18375.52</v>
      </c>
      <c r="F12" s="52">
        <f>IF($F$9="A",Data!$N$6,IF($F$9="B",Data!$N$7,IF($F$9="C",Data!$N$8,IF($F$9="D",Data!$N$9,0))))</f>
        <v>1062.96</v>
      </c>
      <c r="G12" s="55">
        <f t="shared" si="4"/>
        <v>44514.036800000002</v>
      </c>
      <c r="H12" s="56">
        <f t="shared" si="0"/>
        <v>2089.6297333333337</v>
      </c>
      <c r="I12" s="56">
        <f t="shared" si="5"/>
        <v>1531.2933333333333</v>
      </c>
      <c r="J12" s="56">
        <f t="shared" si="6"/>
        <v>88.58</v>
      </c>
      <c r="K12" s="55">
        <f t="shared" si="7"/>
        <v>3709.5030666666671</v>
      </c>
      <c r="L12" s="53">
        <f t="shared" si="1"/>
        <v>68.700155616438366</v>
      </c>
      <c r="M12" s="53">
        <f t="shared" si="2"/>
        <v>50.343890410958906</v>
      </c>
      <c r="N12" s="53">
        <f t="shared" si="8"/>
        <v>2.912219178082192</v>
      </c>
      <c r="O12" s="54">
        <f t="shared" ref="O12:O53" si="9">SUM(L12:N12)</f>
        <v>121.95626520547947</v>
      </c>
    </row>
    <row r="13" spans="1:18" ht="14.1" customHeight="1" x14ac:dyDescent="0.2">
      <c r="A13" s="11"/>
      <c r="B13" s="11">
        <v>3</v>
      </c>
      <c r="C13" s="11">
        <v>0</v>
      </c>
      <c r="D13" s="57">
        <f>$D$10*1.18</f>
        <v>26418.890199999998</v>
      </c>
      <c r="E13" s="57">
        <f t="shared" si="3"/>
        <v>18375.52</v>
      </c>
      <c r="F13" s="52">
        <f>IF($F$9="A",Data!$N$6,IF($F$9="B",Data!$N$7,IF($F$9="C",Data!$N$8,IF($F$9="D",Data!$N$9,0))))</f>
        <v>1062.96</v>
      </c>
      <c r="G13" s="55">
        <f t="shared" si="4"/>
        <v>45857.370199999998</v>
      </c>
      <c r="H13" s="56">
        <f t="shared" si="0"/>
        <v>2201.5741833333332</v>
      </c>
      <c r="I13" s="56">
        <f t="shared" si="5"/>
        <v>1531.2933333333333</v>
      </c>
      <c r="J13" s="56">
        <f t="shared" si="6"/>
        <v>88.58</v>
      </c>
      <c r="K13" s="55">
        <f>SUM(H13:J13)</f>
        <v>3821.4475166666662</v>
      </c>
      <c r="L13" s="53">
        <f t="shared" si="1"/>
        <v>72.380521095890401</v>
      </c>
      <c r="M13" s="53">
        <f t="shared" si="2"/>
        <v>50.343890410958906</v>
      </c>
      <c r="N13" s="53">
        <f t="shared" si="8"/>
        <v>2.912219178082192</v>
      </c>
      <c r="O13" s="54">
        <f t="shared" si="9"/>
        <v>125.6366306849315</v>
      </c>
    </row>
    <row r="14" spans="1:18" ht="14.1" customHeight="1" x14ac:dyDescent="0.2">
      <c r="A14" s="11" t="s">
        <v>8</v>
      </c>
      <c r="B14" s="11">
        <v>0</v>
      </c>
      <c r="C14" s="11">
        <v>0</v>
      </c>
      <c r="D14" s="67">
        <v>29843.78</v>
      </c>
      <c r="E14" s="68">
        <f t="shared" si="3"/>
        <v>18375.52</v>
      </c>
      <c r="F14" s="52">
        <f>IF($F$9="A",Data!$N$6,IF($F$9="B",Data!$N$7,IF($F$9="C",Data!$N$8,IF($F$9="D",Data!$N$9,0))))</f>
        <v>1062.96</v>
      </c>
      <c r="G14" s="55">
        <f t="shared" si="4"/>
        <v>49282.26</v>
      </c>
      <c r="H14" s="56">
        <f t="shared" si="0"/>
        <v>2486.9816666666666</v>
      </c>
      <c r="I14" s="56">
        <f t="shared" si="5"/>
        <v>1531.2933333333333</v>
      </c>
      <c r="J14" s="56">
        <f t="shared" si="6"/>
        <v>88.58</v>
      </c>
      <c r="K14" s="55">
        <f t="shared" si="7"/>
        <v>4106.8549999999996</v>
      </c>
      <c r="L14" s="53">
        <f t="shared" si="1"/>
        <v>81.763780821917805</v>
      </c>
      <c r="M14" s="53">
        <f t="shared" si="2"/>
        <v>50.343890410958906</v>
      </c>
      <c r="N14" s="53">
        <f t="shared" si="8"/>
        <v>2.912219178082192</v>
      </c>
      <c r="O14" s="54">
        <f>SUM(L14:N14)</f>
        <v>135.01989041095891</v>
      </c>
    </row>
    <row r="15" spans="1:18" ht="14.1" customHeight="1" x14ac:dyDescent="0.2">
      <c r="A15" s="23">
        <v>0.03</v>
      </c>
      <c r="B15" s="11"/>
      <c r="C15" s="11">
        <v>1</v>
      </c>
      <c r="D15" s="57">
        <f>$D$14+$D$14*$A$15*C15</f>
        <v>30739.093399999998</v>
      </c>
      <c r="E15" s="57">
        <f t="shared" si="3"/>
        <v>18375.52</v>
      </c>
      <c r="F15" s="52">
        <f>IF($F$9="A",Data!$N$6,IF($F$9="B",Data!$N$7,IF($F$9="C",Data!$N$8,IF($F$9="D",Data!$N$9,0))))</f>
        <v>1062.96</v>
      </c>
      <c r="G15" s="55">
        <f t="shared" si="4"/>
        <v>50177.573400000001</v>
      </c>
      <c r="H15" s="56">
        <f t="shared" si="0"/>
        <v>2561.5911166666665</v>
      </c>
      <c r="I15" s="56">
        <f t="shared" si="5"/>
        <v>1531.2933333333333</v>
      </c>
      <c r="J15" s="56">
        <f t="shared" si="6"/>
        <v>88.58</v>
      </c>
      <c r="K15" s="55">
        <f t="shared" si="7"/>
        <v>4181.4644499999995</v>
      </c>
      <c r="L15" s="53">
        <f t="shared" si="1"/>
        <v>84.216694246575344</v>
      </c>
      <c r="M15" s="53">
        <f t="shared" si="2"/>
        <v>50.343890410958906</v>
      </c>
      <c r="N15" s="53">
        <f t="shared" si="8"/>
        <v>2.912219178082192</v>
      </c>
      <c r="O15" s="54">
        <f>SUM(L15:N15)</f>
        <v>137.47280383561645</v>
      </c>
    </row>
    <row r="16" spans="1:18" ht="14.1" customHeight="1" x14ac:dyDescent="0.2">
      <c r="A16" s="11"/>
      <c r="B16" s="11"/>
      <c r="C16" s="11">
        <v>2</v>
      </c>
      <c r="D16" s="57">
        <f t="shared" ref="D16:D54" si="10">$D$14+$D$14*$A$15*C16</f>
        <v>31634.406799999997</v>
      </c>
      <c r="E16" s="57">
        <f t="shared" si="3"/>
        <v>18375.52</v>
      </c>
      <c r="F16" s="52">
        <f>IF($F$9="A",Data!$N$6,IF($F$9="B",Data!$N$7,IF($F$9="C",Data!$N$8,IF($F$9="D",Data!$N$9,0))))</f>
        <v>1062.96</v>
      </c>
      <c r="G16" s="55">
        <f t="shared" si="4"/>
        <v>51072.8868</v>
      </c>
      <c r="H16" s="56">
        <f t="shared" si="0"/>
        <v>2636.2005666666664</v>
      </c>
      <c r="I16" s="56">
        <f t="shared" si="5"/>
        <v>1531.2933333333333</v>
      </c>
      <c r="J16" s="56">
        <f t="shared" si="6"/>
        <v>88.58</v>
      </c>
      <c r="K16" s="55">
        <f t="shared" si="7"/>
        <v>4256.0738999999994</v>
      </c>
      <c r="L16" s="53">
        <f t="shared" si="1"/>
        <v>86.669607671232868</v>
      </c>
      <c r="M16" s="53">
        <f t="shared" si="2"/>
        <v>50.343890410958906</v>
      </c>
      <c r="N16" s="53">
        <f t="shared" si="8"/>
        <v>2.912219178082192</v>
      </c>
      <c r="O16" s="54">
        <f t="shared" si="9"/>
        <v>139.92571726027396</v>
      </c>
    </row>
    <row r="17" spans="1:15" ht="14.1" customHeight="1" x14ac:dyDescent="0.2">
      <c r="A17" s="11"/>
      <c r="B17" s="11"/>
      <c r="C17" s="11">
        <v>3</v>
      </c>
      <c r="D17" s="57">
        <f t="shared" si="10"/>
        <v>32529.7202</v>
      </c>
      <c r="E17" s="57">
        <f t="shared" si="3"/>
        <v>18375.52</v>
      </c>
      <c r="F17" s="52">
        <f>IF($F$9="A",Data!$N$6,IF($F$9="B",Data!$N$7,IF($F$9="C",Data!$N$8,IF($F$9="D",Data!$N$9,0))))</f>
        <v>1062.96</v>
      </c>
      <c r="G17" s="55">
        <f t="shared" si="4"/>
        <v>51968.200199999999</v>
      </c>
      <c r="H17" s="56">
        <f t="shared" si="0"/>
        <v>2710.8100166666668</v>
      </c>
      <c r="I17" s="56">
        <f t="shared" si="5"/>
        <v>1531.2933333333333</v>
      </c>
      <c r="J17" s="56">
        <f t="shared" si="6"/>
        <v>88.58</v>
      </c>
      <c r="K17" s="55">
        <f t="shared" si="7"/>
        <v>4330.6833500000002</v>
      </c>
      <c r="L17" s="53">
        <f t="shared" si="1"/>
        <v>89.122521095890406</v>
      </c>
      <c r="M17" s="53">
        <f t="shared" si="2"/>
        <v>50.343890410958906</v>
      </c>
      <c r="N17" s="53">
        <f t="shared" si="8"/>
        <v>2.912219178082192</v>
      </c>
      <c r="O17" s="54">
        <f t="shared" si="9"/>
        <v>142.37863068493149</v>
      </c>
    </row>
    <row r="18" spans="1:15" ht="14.1" customHeight="1" x14ac:dyDescent="0.2">
      <c r="A18" s="11"/>
      <c r="B18" s="11"/>
      <c r="C18" s="11">
        <v>4</v>
      </c>
      <c r="D18" s="57">
        <f t="shared" si="10"/>
        <v>33425.033599999995</v>
      </c>
      <c r="E18" s="57">
        <f t="shared" si="3"/>
        <v>18375.52</v>
      </c>
      <c r="F18" s="52">
        <f>IF($F$9="A",Data!$N$6,IF($F$9="B",Data!$N$7,IF($F$9="C",Data!$N$8,IF($F$9="D",Data!$N$9,0))))</f>
        <v>1062.96</v>
      </c>
      <c r="G18" s="55">
        <f t="shared" si="4"/>
        <v>52863.513599999998</v>
      </c>
      <c r="H18" s="56">
        <f t="shared" si="0"/>
        <v>2785.4194666666663</v>
      </c>
      <c r="I18" s="56">
        <f t="shared" si="5"/>
        <v>1531.2933333333333</v>
      </c>
      <c r="J18" s="56">
        <f t="shared" si="6"/>
        <v>88.58</v>
      </c>
      <c r="K18" s="55">
        <f t="shared" si="7"/>
        <v>4405.2927999999993</v>
      </c>
      <c r="L18" s="53">
        <f t="shared" si="1"/>
        <v>91.57543452054793</v>
      </c>
      <c r="M18" s="53">
        <f t="shared" si="2"/>
        <v>50.343890410958906</v>
      </c>
      <c r="N18" s="53">
        <f t="shared" si="8"/>
        <v>2.912219178082192</v>
      </c>
      <c r="O18" s="54">
        <f t="shared" si="9"/>
        <v>144.831544109589</v>
      </c>
    </row>
    <row r="19" spans="1:15" ht="14.1" customHeight="1" x14ac:dyDescent="0.2">
      <c r="A19" s="11"/>
      <c r="B19" s="11"/>
      <c r="C19" s="11">
        <v>5</v>
      </c>
      <c r="D19" s="57">
        <f t="shared" si="10"/>
        <v>34320.346999999994</v>
      </c>
      <c r="E19" s="57">
        <f t="shared" si="3"/>
        <v>18375.52</v>
      </c>
      <c r="F19" s="52">
        <f>IF($F$9="A",Data!$N$6,IF($F$9="B",Data!$N$7,IF($F$9="C",Data!$N$8,IF($F$9="D",Data!$N$9,0))))</f>
        <v>1062.96</v>
      </c>
      <c r="G19" s="55">
        <f t="shared" si="4"/>
        <v>53758.826999999997</v>
      </c>
      <c r="H19" s="56">
        <f t="shared" si="0"/>
        <v>2860.0289166666662</v>
      </c>
      <c r="I19" s="56">
        <f t="shared" si="5"/>
        <v>1531.2933333333333</v>
      </c>
      <c r="J19" s="56">
        <f t="shared" si="6"/>
        <v>88.58</v>
      </c>
      <c r="K19" s="55">
        <f t="shared" si="7"/>
        <v>4479.9022499999992</v>
      </c>
      <c r="L19" s="53">
        <f t="shared" si="1"/>
        <v>94.028347945205468</v>
      </c>
      <c r="M19" s="53">
        <f t="shared" si="2"/>
        <v>50.343890410958906</v>
      </c>
      <c r="N19" s="53">
        <f t="shared" si="8"/>
        <v>2.912219178082192</v>
      </c>
      <c r="O19" s="54">
        <f>SUM(L19:N19)</f>
        <v>147.28445753424654</v>
      </c>
    </row>
    <row r="20" spans="1:15" ht="14.1" customHeight="1" x14ac:dyDescent="0.2">
      <c r="A20" s="11"/>
      <c r="B20" s="11"/>
      <c r="C20" s="11">
        <v>6</v>
      </c>
      <c r="D20" s="57">
        <f t="shared" si="10"/>
        <v>35215.660400000001</v>
      </c>
      <c r="E20" s="57">
        <f t="shared" si="3"/>
        <v>18375.52</v>
      </c>
      <c r="F20" s="52">
        <f>IF($F$9="A",Data!$N$6,IF($F$9="B",Data!$N$7,IF($F$9="C",Data!$N$8,IF($F$9="D",Data!$N$9,0))))</f>
        <v>1062.96</v>
      </c>
      <c r="G20" s="55">
        <f t="shared" si="4"/>
        <v>54654.140399999997</v>
      </c>
      <c r="H20" s="56">
        <f t="shared" si="0"/>
        <v>2934.6383666666666</v>
      </c>
      <c r="I20" s="56">
        <f t="shared" si="5"/>
        <v>1531.2933333333333</v>
      </c>
      <c r="J20" s="56">
        <f t="shared" si="6"/>
        <v>88.58</v>
      </c>
      <c r="K20" s="55">
        <f t="shared" si="7"/>
        <v>4554.5117</v>
      </c>
      <c r="L20" s="53">
        <f t="shared" si="1"/>
        <v>96.48126136986302</v>
      </c>
      <c r="M20" s="53">
        <f t="shared" si="2"/>
        <v>50.343890410958906</v>
      </c>
      <c r="N20" s="53">
        <f t="shared" si="8"/>
        <v>2.912219178082192</v>
      </c>
      <c r="O20" s="54">
        <f t="shared" si="9"/>
        <v>149.73737095890411</v>
      </c>
    </row>
    <row r="21" spans="1:15" ht="14.1" customHeight="1" x14ac:dyDescent="0.2">
      <c r="A21" s="11"/>
      <c r="B21" s="11"/>
      <c r="C21" s="11">
        <v>7</v>
      </c>
      <c r="D21" s="57">
        <f t="shared" si="10"/>
        <v>36110.9738</v>
      </c>
      <c r="E21" s="57">
        <f t="shared" si="3"/>
        <v>18375.52</v>
      </c>
      <c r="F21" s="52">
        <f>IF($F$9="A",Data!$N$6,IF($F$9="B",Data!$N$7,IF($F$9="C",Data!$N$8,IF($F$9="D",Data!$N$9,0))))</f>
        <v>1062.96</v>
      </c>
      <c r="G21" s="55">
        <f t="shared" si="4"/>
        <v>55549.453799999996</v>
      </c>
      <c r="H21" s="56">
        <f t="shared" si="0"/>
        <v>3009.2478166666665</v>
      </c>
      <c r="I21" s="56">
        <f t="shared" si="5"/>
        <v>1531.2933333333333</v>
      </c>
      <c r="J21" s="56">
        <f t="shared" si="6"/>
        <v>88.58</v>
      </c>
      <c r="K21" s="55">
        <f t="shared" si="7"/>
        <v>4629.1211499999999</v>
      </c>
      <c r="L21" s="53">
        <f t="shared" si="1"/>
        <v>98.934174794520544</v>
      </c>
      <c r="M21" s="53">
        <f t="shared" si="2"/>
        <v>50.343890410958906</v>
      </c>
      <c r="N21" s="53">
        <f t="shared" si="8"/>
        <v>2.912219178082192</v>
      </c>
      <c r="O21" s="54">
        <f t="shared" si="9"/>
        <v>152.19028438356162</v>
      </c>
    </row>
    <row r="22" spans="1:15" ht="14.1" customHeight="1" x14ac:dyDescent="0.2">
      <c r="A22" s="11"/>
      <c r="B22" s="11"/>
      <c r="C22" s="11">
        <v>8</v>
      </c>
      <c r="D22" s="57">
        <f t="shared" si="10"/>
        <v>37006.287199999999</v>
      </c>
      <c r="E22" s="57">
        <f t="shared" si="3"/>
        <v>18375.52</v>
      </c>
      <c r="F22" s="52">
        <f>IF($F$9="A",Data!$N$6,IF($F$9="B",Data!$N$7,IF($F$9="C",Data!$N$8,IF($F$9="D",Data!$N$9,0))))</f>
        <v>1062.96</v>
      </c>
      <c r="G22" s="55">
        <f t="shared" si="4"/>
        <v>56444.767199999995</v>
      </c>
      <c r="H22" s="56">
        <f t="shared" si="0"/>
        <v>3083.8572666666664</v>
      </c>
      <c r="I22" s="56">
        <f t="shared" si="5"/>
        <v>1531.2933333333333</v>
      </c>
      <c r="J22" s="56">
        <f t="shared" si="6"/>
        <v>88.58</v>
      </c>
      <c r="K22" s="55">
        <f t="shared" si="7"/>
        <v>4703.7305999999999</v>
      </c>
      <c r="L22" s="53">
        <f t="shared" si="1"/>
        <v>101.38708821917808</v>
      </c>
      <c r="M22" s="53">
        <f t="shared" si="2"/>
        <v>50.343890410958906</v>
      </c>
      <c r="N22" s="53">
        <f t="shared" si="8"/>
        <v>2.912219178082192</v>
      </c>
      <c r="O22" s="54">
        <f t="shared" si="9"/>
        <v>154.64319780821916</v>
      </c>
    </row>
    <row r="23" spans="1:15" ht="14.1" customHeight="1" x14ac:dyDescent="0.2">
      <c r="A23" s="11"/>
      <c r="B23" s="11"/>
      <c r="C23" s="11">
        <v>9</v>
      </c>
      <c r="D23" s="57">
        <f t="shared" si="10"/>
        <v>37901.600599999998</v>
      </c>
      <c r="E23" s="57">
        <f t="shared" si="3"/>
        <v>18375.52</v>
      </c>
      <c r="F23" s="52">
        <f>IF($F$9="A",Data!$N$6,IF($F$9="B",Data!$N$7,IF($F$9="C",Data!$N$8,IF($F$9="D",Data!$N$9,0))))</f>
        <v>1062.96</v>
      </c>
      <c r="G23" s="55">
        <f t="shared" si="4"/>
        <v>57340.080599999994</v>
      </c>
      <c r="H23" s="56">
        <f t="shared" si="0"/>
        <v>3158.4667166666663</v>
      </c>
      <c r="I23" s="56">
        <f t="shared" si="5"/>
        <v>1531.2933333333333</v>
      </c>
      <c r="J23" s="56">
        <f t="shared" si="6"/>
        <v>88.58</v>
      </c>
      <c r="K23" s="55">
        <f t="shared" si="7"/>
        <v>4778.3400499999998</v>
      </c>
      <c r="L23" s="53">
        <f t="shared" si="1"/>
        <v>103.84000164383561</v>
      </c>
      <c r="M23" s="53">
        <f t="shared" si="2"/>
        <v>50.343890410958906</v>
      </c>
      <c r="N23" s="53">
        <f t="shared" si="8"/>
        <v>2.912219178082192</v>
      </c>
      <c r="O23" s="54">
        <f t="shared" si="9"/>
        <v>157.09611123287669</v>
      </c>
    </row>
    <row r="24" spans="1:15" ht="14.1" customHeight="1" x14ac:dyDescent="0.2">
      <c r="A24" s="11"/>
      <c r="B24" s="11"/>
      <c r="C24" s="11">
        <v>10</v>
      </c>
      <c r="D24" s="57">
        <f t="shared" si="10"/>
        <v>38796.913999999997</v>
      </c>
      <c r="E24" s="57">
        <f t="shared" si="3"/>
        <v>18375.52</v>
      </c>
      <c r="F24" s="52">
        <f>IF($F$9="A",Data!$N$6,IF($F$9="B",Data!$N$7,IF($F$9="C",Data!$N$8,IF($F$9="D",Data!$N$9,0))))</f>
        <v>1062.96</v>
      </c>
      <c r="G24" s="55">
        <f t="shared" si="4"/>
        <v>58235.393999999993</v>
      </c>
      <c r="H24" s="56">
        <f t="shared" si="0"/>
        <v>3233.0761666666663</v>
      </c>
      <c r="I24" s="56">
        <f t="shared" si="5"/>
        <v>1531.2933333333333</v>
      </c>
      <c r="J24" s="56">
        <f t="shared" si="6"/>
        <v>88.58</v>
      </c>
      <c r="K24" s="55">
        <f t="shared" si="7"/>
        <v>4852.9494999999997</v>
      </c>
      <c r="L24" s="53">
        <f t="shared" si="1"/>
        <v>106.29291506849314</v>
      </c>
      <c r="M24" s="53">
        <f t="shared" si="2"/>
        <v>50.343890410958906</v>
      </c>
      <c r="N24" s="53">
        <f t="shared" si="8"/>
        <v>2.912219178082192</v>
      </c>
      <c r="O24" s="54">
        <f t="shared" si="9"/>
        <v>159.54902465753423</v>
      </c>
    </row>
    <row r="25" spans="1:15" ht="14.1" customHeight="1" x14ac:dyDescent="0.2">
      <c r="A25" s="11"/>
      <c r="B25" s="11"/>
      <c r="C25" s="11">
        <v>11</v>
      </c>
      <c r="D25" s="57">
        <f t="shared" si="10"/>
        <v>39692.227399999996</v>
      </c>
      <c r="E25" s="57">
        <f t="shared" si="3"/>
        <v>18375.52</v>
      </c>
      <c r="F25" s="52">
        <f>IF($F$9="A",Data!$N$6,IF($F$9="B",Data!$N$7,IF($F$9="C",Data!$N$8,IF($F$9="D",Data!$N$9,0))))</f>
        <v>1062.96</v>
      </c>
      <c r="G25" s="55">
        <f t="shared" si="4"/>
        <v>59130.707399999992</v>
      </c>
      <c r="H25" s="56">
        <f t="shared" si="0"/>
        <v>3307.6856166666662</v>
      </c>
      <c r="I25" s="56">
        <f t="shared" si="5"/>
        <v>1531.2933333333333</v>
      </c>
      <c r="J25" s="56">
        <f t="shared" si="6"/>
        <v>88.58</v>
      </c>
      <c r="K25" s="55">
        <f t="shared" si="7"/>
        <v>4927.5589499999996</v>
      </c>
      <c r="L25" s="53">
        <f t="shared" si="1"/>
        <v>108.74582849315067</v>
      </c>
      <c r="M25" s="53">
        <f t="shared" si="2"/>
        <v>50.343890410958906</v>
      </c>
      <c r="N25" s="53">
        <f t="shared" si="8"/>
        <v>2.912219178082192</v>
      </c>
      <c r="O25" s="54">
        <f t="shared" si="9"/>
        <v>162.00193808219177</v>
      </c>
    </row>
    <row r="26" spans="1:15" ht="14.1" customHeight="1" x14ac:dyDescent="0.2">
      <c r="A26" s="11"/>
      <c r="B26" s="11"/>
      <c r="C26" s="11">
        <v>12</v>
      </c>
      <c r="D26" s="57">
        <f t="shared" si="10"/>
        <v>40587.540799999995</v>
      </c>
      <c r="E26" s="57">
        <f t="shared" si="3"/>
        <v>18375.52</v>
      </c>
      <c r="F26" s="52">
        <f>IF($F$9="A",Data!$N$6,IF($F$9="B",Data!$N$7,IF($F$9="C",Data!$N$8,IF($F$9="D",Data!$N$9,0))))</f>
        <v>1062.96</v>
      </c>
      <c r="G26" s="55">
        <f t="shared" si="4"/>
        <v>60026.020799999991</v>
      </c>
      <c r="H26" s="56">
        <f t="shared" si="0"/>
        <v>3382.2950666666661</v>
      </c>
      <c r="I26" s="56">
        <f t="shared" si="5"/>
        <v>1531.2933333333333</v>
      </c>
      <c r="J26" s="56">
        <f t="shared" si="6"/>
        <v>88.58</v>
      </c>
      <c r="K26" s="55">
        <f t="shared" si="7"/>
        <v>5002.1683999999996</v>
      </c>
      <c r="L26" s="53">
        <f t="shared" si="1"/>
        <v>111.19874191780821</v>
      </c>
      <c r="M26" s="53">
        <f t="shared" si="2"/>
        <v>50.343890410958906</v>
      </c>
      <c r="N26" s="53">
        <f t="shared" si="8"/>
        <v>2.912219178082192</v>
      </c>
      <c r="O26" s="54">
        <f t="shared" si="9"/>
        <v>164.45485150684931</v>
      </c>
    </row>
    <row r="27" spans="1:15" ht="14.1" customHeight="1" x14ac:dyDescent="0.2">
      <c r="A27" s="11"/>
      <c r="B27" s="11"/>
      <c r="C27" s="11">
        <v>13</v>
      </c>
      <c r="D27" s="57">
        <f t="shared" si="10"/>
        <v>41482.854200000002</v>
      </c>
      <c r="E27" s="57">
        <f t="shared" si="3"/>
        <v>18375.52</v>
      </c>
      <c r="F27" s="52">
        <f>IF($F$9="A",Data!$N$6,IF($F$9="B",Data!$N$7,IF($F$9="C",Data!$N$8,IF($F$9="D",Data!$N$9,0))))</f>
        <v>1062.96</v>
      </c>
      <c r="G27" s="55">
        <f t="shared" si="4"/>
        <v>60921.334200000005</v>
      </c>
      <c r="H27" s="56">
        <f t="shared" si="0"/>
        <v>3456.904516666667</v>
      </c>
      <c r="I27" s="56">
        <f t="shared" si="5"/>
        <v>1531.2933333333333</v>
      </c>
      <c r="J27" s="56">
        <f t="shared" si="6"/>
        <v>88.58</v>
      </c>
      <c r="K27" s="55">
        <f t="shared" si="7"/>
        <v>5076.7778500000004</v>
      </c>
      <c r="L27" s="53">
        <f t="shared" si="1"/>
        <v>113.65165534246576</v>
      </c>
      <c r="M27" s="53">
        <f t="shared" si="2"/>
        <v>50.343890410958906</v>
      </c>
      <c r="N27" s="53">
        <f t="shared" si="8"/>
        <v>2.912219178082192</v>
      </c>
      <c r="O27" s="54">
        <f t="shared" si="9"/>
        <v>166.90776493150685</v>
      </c>
    </row>
    <row r="28" spans="1:15" ht="14.1" customHeight="1" x14ac:dyDescent="0.2">
      <c r="A28" s="11"/>
      <c r="B28" s="11"/>
      <c r="C28" s="11">
        <v>14</v>
      </c>
      <c r="D28" s="57">
        <f t="shared" si="10"/>
        <v>42378.167600000001</v>
      </c>
      <c r="E28" s="57">
        <f t="shared" si="3"/>
        <v>18375.52</v>
      </c>
      <c r="F28" s="52">
        <f>IF($F$9="A",Data!$N$6,IF($F$9="B",Data!$N$7,IF($F$9="C",Data!$N$8,IF($F$9="D",Data!$N$9,0))))</f>
        <v>1062.96</v>
      </c>
      <c r="G28" s="55">
        <f t="shared" si="4"/>
        <v>61816.647600000004</v>
      </c>
      <c r="H28" s="56">
        <f t="shared" si="0"/>
        <v>3531.5139666666669</v>
      </c>
      <c r="I28" s="56">
        <f t="shared" si="5"/>
        <v>1531.2933333333333</v>
      </c>
      <c r="J28" s="56">
        <f t="shared" si="6"/>
        <v>88.58</v>
      </c>
      <c r="K28" s="55">
        <f t="shared" si="7"/>
        <v>5151.3873000000003</v>
      </c>
      <c r="L28" s="53">
        <f t="shared" si="1"/>
        <v>116.10456876712328</v>
      </c>
      <c r="M28" s="53">
        <f t="shared" si="2"/>
        <v>50.343890410958906</v>
      </c>
      <c r="N28" s="53">
        <f t="shared" si="8"/>
        <v>2.912219178082192</v>
      </c>
      <c r="O28" s="54">
        <f t="shared" si="9"/>
        <v>169.36067835616439</v>
      </c>
    </row>
    <row r="29" spans="1:15" ht="14.1" customHeight="1" x14ac:dyDescent="0.2">
      <c r="A29" s="11"/>
      <c r="B29" s="11"/>
      <c r="C29" s="11">
        <v>15</v>
      </c>
      <c r="D29" s="57">
        <f t="shared" si="10"/>
        <v>43273.481</v>
      </c>
      <c r="E29" s="57">
        <f t="shared" si="3"/>
        <v>18375.52</v>
      </c>
      <c r="F29" s="52">
        <f>IF($F$9="A",Data!$N$6,IF($F$9="B",Data!$N$7,IF($F$9="C",Data!$N$8,IF($F$9="D",Data!$N$9,0))))</f>
        <v>1062.96</v>
      </c>
      <c r="G29" s="55">
        <f t="shared" si="4"/>
        <v>62711.961000000003</v>
      </c>
      <c r="H29" s="56">
        <f t="shared" si="0"/>
        <v>3606.1234166666668</v>
      </c>
      <c r="I29" s="56">
        <f t="shared" si="5"/>
        <v>1531.2933333333333</v>
      </c>
      <c r="J29" s="56">
        <f t="shared" si="6"/>
        <v>88.58</v>
      </c>
      <c r="K29" s="55">
        <f t="shared" si="7"/>
        <v>5225.9967500000002</v>
      </c>
      <c r="L29" s="53">
        <f t="shared" si="1"/>
        <v>118.55748219178082</v>
      </c>
      <c r="M29" s="53">
        <f t="shared" si="2"/>
        <v>50.343890410958906</v>
      </c>
      <c r="N29" s="53">
        <f t="shared" si="8"/>
        <v>2.912219178082192</v>
      </c>
      <c r="O29" s="54">
        <f t="shared" si="9"/>
        <v>171.81359178082192</v>
      </c>
    </row>
    <row r="30" spans="1:15" ht="14.1" customHeight="1" x14ac:dyDescent="0.2">
      <c r="A30" s="11"/>
      <c r="B30" s="11"/>
      <c r="C30" s="11">
        <v>16</v>
      </c>
      <c r="D30" s="57">
        <f t="shared" si="10"/>
        <v>44168.794399999999</v>
      </c>
      <c r="E30" s="57">
        <f t="shared" si="3"/>
        <v>18375.52</v>
      </c>
      <c r="F30" s="52">
        <f>IF($F$9="A",Data!$N$6,IF($F$9="B",Data!$N$7,IF($F$9="C",Data!$N$8,IF($F$9="D",Data!$N$9,0))))</f>
        <v>1062.96</v>
      </c>
      <c r="G30" s="55">
        <f t="shared" si="4"/>
        <v>63607.274400000002</v>
      </c>
      <c r="H30" s="56">
        <f t="shared" si="0"/>
        <v>3680.7328666666667</v>
      </c>
      <c r="I30" s="56">
        <f t="shared" si="5"/>
        <v>1531.2933333333333</v>
      </c>
      <c r="J30" s="56">
        <f t="shared" si="6"/>
        <v>88.58</v>
      </c>
      <c r="K30" s="55">
        <f t="shared" si="7"/>
        <v>5300.6062000000002</v>
      </c>
      <c r="L30" s="53">
        <f t="shared" si="1"/>
        <v>121.01039561643836</v>
      </c>
      <c r="M30" s="53">
        <f t="shared" si="2"/>
        <v>50.343890410958906</v>
      </c>
      <c r="N30" s="53">
        <f t="shared" si="8"/>
        <v>2.912219178082192</v>
      </c>
      <c r="O30" s="54">
        <f t="shared" si="9"/>
        <v>174.26650520547946</v>
      </c>
    </row>
    <row r="31" spans="1:15" ht="14.1" customHeight="1" x14ac:dyDescent="0.2">
      <c r="A31" s="11"/>
      <c r="B31" s="11"/>
      <c r="C31" s="11">
        <v>17</v>
      </c>
      <c r="D31" s="57">
        <f t="shared" si="10"/>
        <v>45064.107799999998</v>
      </c>
      <c r="E31" s="57">
        <f t="shared" si="3"/>
        <v>18375.52</v>
      </c>
      <c r="F31" s="52">
        <f>IF($F$9="A",Data!$N$6,IF($F$9="B",Data!$N$7,IF($F$9="C",Data!$N$8,IF($F$9="D",Data!$N$9,0))))</f>
        <v>1062.96</v>
      </c>
      <c r="G31" s="55">
        <f t="shared" si="4"/>
        <v>64502.587800000001</v>
      </c>
      <c r="H31" s="56">
        <f t="shared" si="0"/>
        <v>3755.3423166666666</v>
      </c>
      <c r="I31" s="56">
        <f t="shared" si="5"/>
        <v>1531.2933333333333</v>
      </c>
      <c r="J31" s="56">
        <f t="shared" si="6"/>
        <v>88.58</v>
      </c>
      <c r="K31" s="55">
        <f t="shared" si="7"/>
        <v>5375.2156500000001</v>
      </c>
      <c r="L31" s="53">
        <f t="shared" si="1"/>
        <v>123.46330904109588</v>
      </c>
      <c r="M31" s="53">
        <f t="shared" si="2"/>
        <v>50.343890410958906</v>
      </c>
      <c r="N31" s="53">
        <f t="shared" si="8"/>
        <v>2.912219178082192</v>
      </c>
      <c r="O31" s="54">
        <f t="shared" si="9"/>
        <v>176.71941863013697</v>
      </c>
    </row>
    <row r="32" spans="1:15" ht="14.1" customHeight="1" x14ac:dyDescent="0.2">
      <c r="A32" s="11"/>
      <c r="B32" s="11"/>
      <c r="C32" s="11">
        <v>18</v>
      </c>
      <c r="D32" s="57">
        <f t="shared" si="10"/>
        <v>45959.421199999997</v>
      </c>
      <c r="E32" s="57">
        <f t="shared" si="3"/>
        <v>18375.52</v>
      </c>
      <c r="F32" s="52">
        <f>IF($F$9="A",Data!$N$6,IF($F$9="B",Data!$N$7,IF($F$9="C",Data!$N$8,IF($F$9="D",Data!$N$9,0))))</f>
        <v>1062.96</v>
      </c>
      <c r="G32" s="55">
        <f t="shared" si="4"/>
        <v>65397.9012</v>
      </c>
      <c r="H32" s="56">
        <f t="shared" si="0"/>
        <v>3829.9517666666666</v>
      </c>
      <c r="I32" s="56">
        <f t="shared" si="5"/>
        <v>1531.2933333333333</v>
      </c>
      <c r="J32" s="56">
        <f t="shared" si="6"/>
        <v>88.58</v>
      </c>
      <c r="K32" s="55">
        <f t="shared" si="7"/>
        <v>5449.8251</v>
      </c>
      <c r="L32" s="53">
        <f t="shared" si="1"/>
        <v>125.91622246575342</v>
      </c>
      <c r="M32" s="53">
        <f t="shared" si="2"/>
        <v>50.343890410958906</v>
      </c>
      <c r="N32" s="53">
        <f t="shared" si="8"/>
        <v>2.912219178082192</v>
      </c>
      <c r="O32" s="54">
        <f t="shared" si="9"/>
        <v>179.17233205479451</v>
      </c>
    </row>
    <row r="33" spans="1:15" ht="14.1" customHeight="1" x14ac:dyDescent="0.2">
      <c r="A33" s="11"/>
      <c r="B33" s="11"/>
      <c r="C33" s="11">
        <v>19</v>
      </c>
      <c r="D33" s="57">
        <f t="shared" si="10"/>
        <v>46854.734599999996</v>
      </c>
      <c r="E33" s="57">
        <f t="shared" si="3"/>
        <v>18375.52</v>
      </c>
      <c r="F33" s="52">
        <f>IF($F$9="A",Data!$N$6,IF($F$9="B",Data!$N$7,IF($F$9="C",Data!$N$8,IF($F$9="D",Data!$N$9,0))))</f>
        <v>1062.96</v>
      </c>
      <c r="G33" s="55">
        <f t="shared" si="4"/>
        <v>66293.214600000007</v>
      </c>
      <c r="H33" s="56">
        <f t="shared" si="0"/>
        <v>3904.5612166666665</v>
      </c>
      <c r="I33" s="56">
        <f t="shared" si="5"/>
        <v>1531.2933333333333</v>
      </c>
      <c r="J33" s="56">
        <f t="shared" si="6"/>
        <v>88.58</v>
      </c>
      <c r="K33" s="55">
        <f t="shared" si="7"/>
        <v>5524.4345499999999</v>
      </c>
      <c r="L33" s="53">
        <f t="shared" si="1"/>
        <v>128.36913589041094</v>
      </c>
      <c r="M33" s="53">
        <f t="shared" si="2"/>
        <v>50.343890410958906</v>
      </c>
      <c r="N33" s="53">
        <f t="shared" si="8"/>
        <v>2.912219178082192</v>
      </c>
      <c r="O33" s="54">
        <f t="shared" si="9"/>
        <v>181.62524547945202</v>
      </c>
    </row>
    <row r="34" spans="1:15" ht="14.1" customHeight="1" x14ac:dyDescent="0.2">
      <c r="A34" s="11"/>
      <c r="B34" s="11"/>
      <c r="C34" s="11">
        <v>20</v>
      </c>
      <c r="D34" s="57">
        <f t="shared" si="10"/>
        <v>47750.047999999995</v>
      </c>
      <c r="E34" s="57">
        <f t="shared" si="3"/>
        <v>18375.52</v>
      </c>
      <c r="F34" s="52">
        <f>IF($F$9="A",Data!$N$6,IF($F$9="B",Data!$N$7,IF($F$9="C",Data!$N$8,IF($F$9="D",Data!$N$9,0))))</f>
        <v>1062.96</v>
      </c>
      <c r="G34" s="55">
        <f t="shared" si="4"/>
        <v>67188.528000000006</v>
      </c>
      <c r="H34" s="56">
        <f t="shared" si="0"/>
        <v>3979.1706666666664</v>
      </c>
      <c r="I34" s="56">
        <f t="shared" si="5"/>
        <v>1531.2933333333333</v>
      </c>
      <c r="J34" s="56">
        <f t="shared" si="6"/>
        <v>88.58</v>
      </c>
      <c r="K34" s="55">
        <f t="shared" si="7"/>
        <v>5599.0439999999999</v>
      </c>
      <c r="L34" s="53">
        <f t="shared" si="1"/>
        <v>130.82204931506848</v>
      </c>
      <c r="M34" s="53">
        <f t="shared" si="2"/>
        <v>50.343890410958906</v>
      </c>
      <c r="N34" s="53">
        <f t="shared" si="8"/>
        <v>2.912219178082192</v>
      </c>
      <c r="O34" s="54">
        <f t="shared" si="9"/>
        <v>184.07815890410956</v>
      </c>
    </row>
    <row r="35" spans="1:15" ht="14.1" customHeight="1" x14ac:dyDescent="0.2">
      <c r="A35" s="11"/>
      <c r="B35" s="11"/>
      <c r="C35" s="11">
        <v>21</v>
      </c>
      <c r="D35" s="57">
        <f t="shared" si="10"/>
        <v>48645.361399999994</v>
      </c>
      <c r="E35" s="57">
        <f t="shared" si="3"/>
        <v>18375.52</v>
      </c>
      <c r="F35" s="52">
        <f>IF($F$9="A",Data!$N$6,IF($F$9="B",Data!$N$7,IF($F$9="C",Data!$N$8,IF($F$9="D",Data!$N$9,0))))</f>
        <v>1062.96</v>
      </c>
      <c r="G35" s="55">
        <f t="shared" si="4"/>
        <v>68083.841400000005</v>
      </c>
      <c r="H35" s="56">
        <f t="shared" si="0"/>
        <v>4053.7801166666663</v>
      </c>
      <c r="I35" s="56">
        <f t="shared" si="5"/>
        <v>1531.2933333333333</v>
      </c>
      <c r="J35" s="56">
        <f t="shared" si="6"/>
        <v>88.58</v>
      </c>
      <c r="K35" s="55">
        <f t="shared" si="7"/>
        <v>5673.6534499999998</v>
      </c>
      <c r="L35" s="53">
        <f t="shared" si="1"/>
        <v>133.27496273972602</v>
      </c>
      <c r="M35" s="53">
        <f t="shared" si="2"/>
        <v>50.343890410958906</v>
      </c>
      <c r="N35" s="53">
        <f t="shared" si="8"/>
        <v>2.912219178082192</v>
      </c>
      <c r="O35" s="54">
        <f t="shared" si="9"/>
        <v>186.5310723287671</v>
      </c>
    </row>
    <row r="36" spans="1:15" ht="14.1" customHeight="1" x14ac:dyDescent="0.2">
      <c r="A36" s="11"/>
      <c r="B36" s="11"/>
      <c r="C36" s="11">
        <v>22</v>
      </c>
      <c r="D36" s="57">
        <f t="shared" si="10"/>
        <v>49540.674799999993</v>
      </c>
      <c r="E36" s="57">
        <f t="shared" si="3"/>
        <v>18375.52</v>
      </c>
      <c r="F36" s="52">
        <f>IF($F$9="A",Data!$N$6,IF($F$9="B",Data!$N$7,IF($F$9="C",Data!$N$8,IF($F$9="D",Data!$N$9,0))))</f>
        <v>1062.96</v>
      </c>
      <c r="G36" s="55">
        <f t="shared" si="4"/>
        <v>68979.154800000004</v>
      </c>
      <c r="H36" s="56">
        <f t="shared" si="0"/>
        <v>4128.3895666666658</v>
      </c>
      <c r="I36" s="56">
        <f t="shared" si="5"/>
        <v>1531.2933333333333</v>
      </c>
      <c r="J36" s="56">
        <f t="shared" si="6"/>
        <v>88.58</v>
      </c>
      <c r="K36" s="55">
        <f t="shared" si="7"/>
        <v>5748.2628999999988</v>
      </c>
      <c r="L36" s="53">
        <f t="shared" si="1"/>
        <v>135.72787616438353</v>
      </c>
      <c r="M36" s="53">
        <f t="shared" si="2"/>
        <v>50.343890410958906</v>
      </c>
      <c r="N36" s="53">
        <f t="shared" si="8"/>
        <v>2.912219178082192</v>
      </c>
      <c r="O36" s="54">
        <f t="shared" si="9"/>
        <v>188.98398575342463</v>
      </c>
    </row>
    <row r="37" spans="1:15" ht="14.1" customHeight="1" x14ac:dyDescent="0.2">
      <c r="A37" s="11"/>
      <c r="B37" s="11"/>
      <c r="C37" s="11">
        <v>23</v>
      </c>
      <c r="D37" s="57">
        <f t="shared" si="10"/>
        <v>50435.988199999993</v>
      </c>
      <c r="E37" s="57">
        <f t="shared" si="3"/>
        <v>18375.52</v>
      </c>
      <c r="F37" s="52">
        <f>IF($F$9="A",Data!$N$6,IF($F$9="B",Data!$N$7,IF($F$9="C",Data!$N$8,IF($F$9="D",Data!$N$9,0))))</f>
        <v>1062.96</v>
      </c>
      <c r="G37" s="55">
        <f t="shared" si="4"/>
        <v>69874.468200000003</v>
      </c>
      <c r="H37" s="56">
        <f t="shared" si="0"/>
        <v>4202.9990166666657</v>
      </c>
      <c r="I37" s="56">
        <f t="shared" si="5"/>
        <v>1531.2933333333333</v>
      </c>
      <c r="J37" s="56">
        <f t="shared" si="6"/>
        <v>88.58</v>
      </c>
      <c r="K37" s="55">
        <f t="shared" si="7"/>
        <v>5822.8723499999987</v>
      </c>
      <c r="L37" s="53">
        <f t="shared" si="1"/>
        <v>138.18078958904107</v>
      </c>
      <c r="M37" s="53">
        <f t="shared" si="2"/>
        <v>50.343890410958906</v>
      </c>
      <c r="N37" s="53">
        <f t="shared" si="8"/>
        <v>2.912219178082192</v>
      </c>
      <c r="O37" s="54">
        <f t="shared" si="9"/>
        <v>191.43689917808217</v>
      </c>
    </row>
    <row r="38" spans="1:15" ht="14.1" customHeight="1" x14ac:dyDescent="0.2">
      <c r="A38" s="11"/>
      <c r="B38" s="11"/>
      <c r="C38" s="11">
        <v>24</v>
      </c>
      <c r="D38" s="57">
        <f t="shared" si="10"/>
        <v>51331.301599999992</v>
      </c>
      <c r="E38" s="57">
        <f t="shared" si="3"/>
        <v>18375.52</v>
      </c>
      <c r="F38" s="52">
        <f>IF($F$9="A",Data!$N$6,IF($F$9="B",Data!$N$7,IF($F$9="C",Data!$N$8,IF($F$9="D",Data!$N$9,0))))</f>
        <v>1062.96</v>
      </c>
      <c r="G38" s="55">
        <f t="shared" si="4"/>
        <v>70769.781600000002</v>
      </c>
      <c r="H38" s="56">
        <f t="shared" si="0"/>
        <v>4277.6084666666657</v>
      </c>
      <c r="I38" s="56">
        <f t="shared" si="5"/>
        <v>1531.2933333333333</v>
      </c>
      <c r="J38" s="56">
        <f t="shared" si="6"/>
        <v>88.58</v>
      </c>
      <c r="K38" s="55">
        <f t="shared" si="7"/>
        <v>5897.4817999999987</v>
      </c>
      <c r="L38" s="53">
        <f t="shared" si="1"/>
        <v>140.63370301369861</v>
      </c>
      <c r="M38" s="53">
        <f t="shared" si="2"/>
        <v>50.343890410958906</v>
      </c>
      <c r="N38" s="53">
        <f t="shared" si="8"/>
        <v>2.912219178082192</v>
      </c>
      <c r="O38" s="54">
        <f t="shared" si="9"/>
        <v>193.88981260273971</v>
      </c>
    </row>
    <row r="39" spans="1:15" ht="14.1" customHeight="1" x14ac:dyDescent="0.2">
      <c r="A39" s="11"/>
      <c r="B39" s="11"/>
      <c r="C39" s="11">
        <v>25</v>
      </c>
      <c r="D39" s="57">
        <f t="shared" si="10"/>
        <v>52226.614999999991</v>
      </c>
      <c r="E39" s="57">
        <f t="shared" si="3"/>
        <v>18375.52</v>
      </c>
      <c r="F39" s="52">
        <f>IF($F$9="A",Data!$N$6,IF($F$9="B",Data!$N$7,IF($F$9="C",Data!$N$8,IF($F$9="D",Data!$N$9,0))))</f>
        <v>1062.96</v>
      </c>
      <c r="G39" s="55">
        <f t="shared" si="4"/>
        <v>71665.095000000001</v>
      </c>
      <c r="H39" s="56">
        <f t="shared" si="0"/>
        <v>4352.2179166666656</v>
      </c>
      <c r="I39" s="56">
        <f t="shared" si="5"/>
        <v>1531.2933333333333</v>
      </c>
      <c r="J39" s="56">
        <f t="shared" si="6"/>
        <v>88.58</v>
      </c>
      <c r="K39" s="55">
        <f t="shared" si="7"/>
        <v>5972.0912499999986</v>
      </c>
      <c r="L39" s="53">
        <f t="shared" si="1"/>
        <v>143.08661643835615</v>
      </c>
      <c r="M39" s="53">
        <f t="shared" si="2"/>
        <v>50.343890410958906</v>
      </c>
      <c r="N39" s="53">
        <f t="shared" si="8"/>
        <v>2.912219178082192</v>
      </c>
      <c r="O39" s="54">
        <f t="shared" si="9"/>
        <v>196.34272602739725</v>
      </c>
    </row>
    <row r="40" spans="1:15" ht="14.1" customHeight="1" x14ac:dyDescent="0.2">
      <c r="A40" s="11"/>
      <c r="B40" s="11"/>
      <c r="C40" s="11">
        <v>26</v>
      </c>
      <c r="D40" s="57">
        <f t="shared" si="10"/>
        <v>53121.928399999997</v>
      </c>
      <c r="E40" s="57">
        <f t="shared" si="3"/>
        <v>18375.52</v>
      </c>
      <c r="F40" s="52">
        <f>IF($F$9="A",Data!$N$6,IF($F$9="B",Data!$N$7,IF($F$9="C",Data!$N$8,IF($F$9="D",Data!$N$9,0))))</f>
        <v>1062.96</v>
      </c>
      <c r="G40" s="55">
        <f t="shared" si="4"/>
        <v>72560.4084</v>
      </c>
      <c r="H40" s="56">
        <f t="shared" si="0"/>
        <v>4426.8273666666664</v>
      </c>
      <c r="I40" s="56">
        <f t="shared" si="5"/>
        <v>1531.2933333333333</v>
      </c>
      <c r="J40" s="56">
        <f t="shared" si="6"/>
        <v>88.58</v>
      </c>
      <c r="K40" s="55">
        <f t="shared" si="7"/>
        <v>6046.7006999999994</v>
      </c>
      <c r="L40" s="53">
        <f t="shared" si="1"/>
        <v>145.53952986301368</v>
      </c>
      <c r="M40" s="53">
        <f t="shared" si="2"/>
        <v>50.343890410958906</v>
      </c>
      <c r="N40" s="53">
        <f t="shared" si="8"/>
        <v>2.912219178082192</v>
      </c>
      <c r="O40" s="54">
        <f t="shared" si="9"/>
        <v>198.79563945205479</v>
      </c>
    </row>
    <row r="41" spans="1:15" ht="14.1" customHeight="1" x14ac:dyDescent="0.2">
      <c r="A41" s="11"/>
      <c r="B41" s="11"/>
      <c r="C41" s="11">
        <v>27</v>
      </c>
      <c r="D41" s="57">
        <f t="shared" si="10"/>
        <v>54017.241799999996</v>
      </c>
      <c r="E41" s="57">
        <f t="shared" si="3"/>
        <v>18375.52</v>
      </c>
      <c r="F41" s="52">
        <f>IF($F$9="A",Data!$N$6,IF($F$9="B",Data!$N$7,IF($F$9="C",Data!$N$8,IF($F$9="D",Data!$N$9,0))))</f>
        <v>1062.96</v>
      </c>
      <c r="G41" s="55">
        <f t="shared" si="4"/>
        <v>73455.721799999999</v>
      </c>
      <c r="H41" s="56">
        <f t="shared" si="0"/>
        <v>4501.4368166666663</v>
      </c>
      <c r="I41" s="56">
        <f t="shared" si="5"/>
        <v>1531.2933333333333</v>
      </c>
      <c r="J41" s="56">
        <f t="shared" si="6"/>
        <v>88.58</v>
      </c>
      <c r="K41" s="55">
        <f t="shared" si="7"/>
        <v>6121.3101499999993</v>
      </c>
      <c r="L41" s="53">
        <f t="shared" si="1"/>
        <v>147.99244328767122</v>
      </c>
      <c r="M41" s="53">
        <f t="shared" si="2"/>
        <v>50.343890410958906</v>
      </c>
      <c r="N41" s="53">
        <f t="shared" si="8"/>
        <v>2.912219178082192</v>
      </c>
      <c r="O41" s="54">
        <f t="shared" si="9"/>
        <v>201.24855287671232</v>
      </c>
    </row>
    <row r="42" spans="1:15" ht="14.1" customHeight="1" x14ac:dyDescent="0.2">
      <c r="A42" s="11"/>
      <c r="B42" s="11"/>
      <c r="C42" s="11">
        <v>28</v>
      </c>
      <c r="D42" s="57">
        <f t="shared" si="10"/>
        <v>54912.555199999995</v>
      </c>
      <c r="E42" s="57">
        <f t="shared" si="3"/>
        <v>18375.52</v>
      </c>
      <c r="F42" s="52">
        <f>IF($F$9="A",Data!$N$6,IF($F$9="B",Data!$N$7,IF($F$9="C",Data!$N$8,IF($F$9="D",Data!$N$9,0))))</f>
        <v>1062.96</v>
      </c>
      <c r="G42" s="55">
        <f t="shared" si="4"/>
        <v>74351.035199999998</v>
      </c>
      <c r="H42" s="56">
        <f t="shared" si="0"/>
        <v>4576.0462666666663</v>
      </c>
      <c r="I42" s="56">
        <f t="shared" si="5"/>
        <v>1531.2933333333333</v>
      </c>
      <c r="J42" s="56">
        <f t="shared" si="6"/>
        <v>88.58</v>
      </c>
      <c r="K42" s="55">
        <f t="shared" si="7"/>
        <v>6195.9195999999993</v>
      </c>
      <c r="L42" s="53">
        <f t="shared" si="1"/>
        <v>150.44535671232876</v>
      </c>
      <c r="M42" s="53">
        <f t="shared" si="2"/>
        <v>50.343890410958906</v>
      </c>
      <c r="N42" s="53">
        <f t="shared" si="8"/>
        <v>2.912219178082192</v>
      </c>
      <c r="O42" s="54">
        <f t="shared" si="9"/>
        <v>203.70146630136986</v>
      </c>
    </row>
    <row r="43" spans="1:15" ht="14.1" customHeight="1" x14ac:dyDescent="0.2">
      <c r="A43" s="11"/>
      <c r="B43" s="11"/>
      <c r="C43" s="11">
        <v>29</v>
      </c>
      <c r="D43" s="57">
        <f t="shared" si="10"/>
        <v>55807.868599999994</v>
      </c>
      <c r="E43" s="57">
        <f t="shared" si="3"/>
        <v>18375.52</v>
      </c>
      <c r="F43" s="52">
        <f>IF($F$9="A",Data!$N$6,IF($F$9="B",Data!$N$7,IF($F$9="C",Data!$N$8,IF($F$9="D",Data!$N$9,0))))</f>
        <v>1062.96</v>
      </c>
      <c r="G43" s="55">
        <f t="shared" si="4"/>
        <v>75246.348599999998</v>
      </c>
      <c r="H43" s="56">
        <f t="shared" si="0"/>
        <v>4650.6557166666662</v>
      </c>
      <c r="I43" s="56">
        <f t="shared" si="5"/>
        <v>1531.2933333333333</v>
      </c>
      <c r="J43" s="56">
        <f t="shared" si="6"/>
        <v>88.58</v>
      </c>
      <c r="K43" s="55">
        <f t="shared" si="7"/>
        <v>6270.5290499999992</v>
      </c>
      <c r="L43" s="53">
        <f t="shared" si="1"/>
        <v>152.8982701369863</v>
      </c>
      <c r="M43" s="53">
        <f t="shared" si="2"/>
        <v>50.343890410958906</v>
      </c>
      <c r="N43" s="53">
        <f t="shared" si="8"/>
        <v>2.912219178082192</v>
      </c>
      <c r="O43" s="54">
        <f t="shared" si="9"/>
        <v>206.1543797260274</v>
      </c>
    </row>
    <row r="44" spans="1:15" ht="14.1" customHeight="1" x14ac:dyDescent="0.2">
      <c r="A44" s="11"/>
      <c r="B44" s="11"/>
      <c r="C44" s="11">
        <v>30</v>
      </c>
      <c r="D44" s="57">
        <f t="shared" si="10"/>
        <v>56703.182000000001</v>
      </c>
      <c r="E44" s="57">
        <f t="shared" si="3"/>
        <v>18375.52</v>
      </c>
      <c r="F44" s="52">
        <f>IF($F$9="A",Data!$N$6,IF($F$9="B",Data!$N$7,IF($F$9="C",Data!$N$8,IF($F$9="D",Data!$N$9,0))))</f>
        <v>1062.96</v>
      </c>
      <c r="G44" s="55">
        <f t="shared" si="4"/>
        <v>76141.662000000011</v>
      </c>
      <c r="H44" s="56">
        <f t="shared" si="0"/>
        <v>4725.265166666667</v>
      </c>
      <c r="I44" s="56">
        <f t="shared" si="5"/>
        <v>1531.2933333333333</v>
      </c>
      <c r="J44" s="56">
        <f t="shared" si="6"/>
        <v>88.58</v>
      </c>
      <c r="K44" s="55">
        <f t="shared" si="7"/>
        <v>6345.1385</v>
      </c>
      <c r="L44" s="53">
        <f t="shared" si="1"/>
        <v>155.35118356164384</v>
      </c>
      <c r="M44" s="53">
        <f t="shared" si="2"/>
        <v>50.343890410958906</v>
      </c>
      <c r="N44" s="53">
        <f t="shared" si="8"/>
        <v>2.912219178082192</v>
      </c>
      <c r="O44" s="54">
        <f t="shared" si="9"/>
        <v>208.60729315068494</v>
      </c>
    </row>
    <row r="45" spans="1:15" ht="14.1" customHeight="1" x14ac:dyDescent="0.2">
      <c r="A45" s="11"/>
      <c r="B45" s="11"/>
      <c r="C45" s="11">
        <v>31</v>
      </c>
      <c r="D45" s="57">
        <f t="shared" si="10"/>
        <v>57598.4954</v>
      </c>
      <c r="E45" s="57">
        <f t="shared" si="3"/>
        <v>18375.52</v>
      </c>
      <c r="F45" s="52">
        <f>IF($F$9="A",Data!$N$6,IF($F$9="B",Data!$N$7,IF($F$9="C",Data!$N$8,IF($F$9="D",Data!$N$9,0))))</f>
        <v>1062.96</v>
      </c>
      <c r="G45" s="55">
        <f t="shared" si="4"/>
        <v>77036.97540000001</v>
      </c>
      <c r="H45" s="56">
        <f t="shared" si="0"/>
        <v>4799.874616666667</v>
      </c>
      <c r="I45" s="56">
        <f t="shared" si="5"/>
        <v>1531.2933333333333</v>
      </c>
      <c r="J45" s="56">
        <f t="shared" si="6"/>
        <v>88.58</v>
      </c>
      <c r="K45" s="55">
        <f t="shared" si="7"/>
        <v>6419.7479499999999</v>
      </c>
      <c r="L45" s="53">
        <f t="shared" si="1"/>
        <v>157.80409698630137</v>
      </c>
      <c r="M45" s="53">
        <f t="shared" si="2"/>
        <v>50.343890410958906</v>
      </c>
      <c r="N45" s="53">
        <f t="shared" si="8"/>
        <v>2.912219178082192</v>
      </c>
      <c r="O45" s="54">
        <f t="shared" si="9"/>
        <v>211.06020657534248</v>
      </c>
    </row>
    <row r="46" spans="1:15" ht="14.1" customHeight="1" x14ac:dyDescent="0.2">
      <c r="A46" s="11"/>
      <c r="B46" s="11"/>
      <c r="C46" s="11">
        <v>32</v>
      </c>
      <c r="D46" s="57">
        <f t="shared" si="10"/>
        <v>58493.808799999999</v>
      </c>
      <c r="E46" s="57">
        <f t="shared" si="3"/>
        <v>18375.52</v>
      </c>
      <c r="F46" s="52">
        <f>IF($F$9="A",Data!$N$6,IF($F$9="B",Data!$N$7,IF($F$9="C",Data!$N$8,IF($F$9="D",Data!$N$9,0))))</f>
        <v>1062.96</v>
      </c>
      <c r="G46" s="55">
        <f t="shared" si="4"/>
        <v>77932.288800000009</v>
      </c>
      <c r="H46" s="56">
        <f t="shared" si="0"/>
        <v>4874.4840666666669</v>
      </c>
      <c r="I46" s="56">
        <f t="shared" si="5"/>
        <v>1531.2933333333333</v>
      </c>
      <c r="J46" s="56">
        <f t="shared" si="6"/>
        <v>88.58</v>
      </c>
      <c r="K46" s="55">
        <f t="shared" si="7"/>
        <v>6494.3573999999999</v>
      </c>
      <c r="L46" s="53">
        <f t="shared" si="1"/>
        <v>160.25701041095891</v>
      </c>
      <c r="M46" s="53">
        <f t="shared" si="2"/>
        <v>50.343890410958906</v>
      </c>
      <c r="N46" s="53">
        <f t="shared" si="8"/>
        <v>2.912219178082192</v>
      </c>
      <c r="O46" s="54">
        <f t="shared" si="9"/>
        <v>213.51312000000001</v>
      </c>
    </row>
    <row r="47" spans="1:15" ht="14.1" customHeight="1" x14ac:dyDescent="0.2">
      <c r="A47" s="11"/>
      <c r="B47" s="11"/>
      <c r="C47" s="11">
        <v>33</v>
      </c>
      <c r="D47" s="57">
        <f t="shared" si="10"/>
        <v>59389.122199999998</v>
      </c>
      <c r="E47" s="57">
        <f t="shared" si="3"/>
        <v>18375.52</v>
      </c>
      <c r="F47" s="52">
        <f>IF($F$9="A",Data!$N$6,IF($F$9="B",Data!$N$7,IF($F$9="C",Data!$N$8,IF($F$9="D",Data!$N$9,0))))</f>
        <v>1062.96</v>
      </c>
      <c r="G47" s="55">
        <f t="shared" si="4"/>
        <v>78827.602200000008</v>
      </c>
      <c r="H47" s="56">
        <f t="shared" si="0"/>
        <v>4949.0935166666668</v>
      </c>
      <c r="I47" s="56">
        <f t="shared" si="5"/>
        <v>1531.2933333333333</v>
      </c>
      <c r="J47" s="56">
        <f t="shared" si="6"/>
        <v>88.58</v>
      </c>
      <c r="K47" s="55">
        <f t="shared" si="7"/>
        <v>6568.9668499999998</v>
      </c>
      <c r="L47" s="53">
        <f t="shared" si="1"/>
        <v>162.70992383561642</v>
      </c>
      <c r="M47" s="53">
        <f t="shared" si="2"/>
        <v>50.343890410958906</v>
      </c>
      <c r="N47" s="53">
        <f t="shared" si="8"/>
        <v>2.912219178082192</v>
      </c>
      <c r="O47" s="54">
        <f t="shared" si="9"/>
        <v>215.9660334246575</v>
      </c>
    </row>
    <row r="48" spans="1:15" ht="14.1" customHeight="1" x14ac:dyDescent="0.2">
      <c r="A48" s="11"/>
      <c r="B48" s="11"/>
      <c r="C48" s="11">
        <v>34</v>
      </c>
      <c r="D48" s="57">
        <f t="shared" si="10"/>
        <v>60284.435599999997</v>
      </c>
      <c r="E48" s="57">
        <f t="shared" si="3"/>
        <v>18375.52</v>
      </c>
      <c r="F48" s="52">
        <f>IF($F$9="A",Data!$N$6,IF($F$9="B",Data!$N$7,IF($F$9="C",Data!$N$8,IF($F$9="D",Data!$N$9,0))))</f>
        <v>1062.96</v>
      </c>
      <c r="G48" s="55">
        <f t="shared" si="4"/>
        <v>79722.915600000008</v>
      </c>
      <c r="H48" s="56">
        <f t="shared" si="0"/>
        <v>5023.7029666666667</v>
      </c>
      <c r="I48" s="56">
        <f t="shared" si="5"/>
        <v>1531.2933333333333</v>
      </c>
      <c r="J48" s="56">
        <f t="shared" si="6"/>
        <v>88.58</v>
      </c>
      <c r="K48" s="55">
        <f t="shared" si="7"/>
        <v>6643.5762999999997</v>
      </c>
      <c r="L48" s="53">
        <f t="shared" si="1"/>
        <v>165.16283726027396</v>
      </c>
      <c r="M48" s="53">
        <f t="shared" si="2"/>
        <v>50.343890410958906</v>
      </c>
      <c r="N48" s="53">
        <f t="shared" si="8"/>
        <v>2.912219178082192</v>
      </c>
      <c r="O48" s="54">
        <f t="shared" si="9"/>
        <v>218.41894684931503</v>
      </c>
    </row>
    <row r="49" spans="1:15" ht="14.1" customHeight="1" x14ac:dyDescent="0.2">
      <c r="A49" s="11"/>
      <c r="B49" s="11"/>
      <c r="C49" s="11">
        <v>35</v>
      </c>
      <c r="D49" s="57">
        <f t="shared" si="10"/>
        <v>61179.748999999996</v>
      </c>
      <c r="E49" s="57">
        <f t="shared" si="3"/>
        <v>18375.52</v>
      </c>
      <c r="F49" s="52">
        <f>IF($F$9="A",Data!$N$6,IF($F$9="B",Data!$N$7,IF($F$9="C",Data!$N$8,IF($F$9="D",Data!$N$9,0))))</f>
        <v>1062.96</v>
      </c>
      <c r="G49" s="55">
        <f t="shared" si="4"/>
        <v>80618.229000000007</v>
      </c>
      <c r="H49" s="56">
        <f t="shared" si="0"/>
        <v>5098.3124166666666</v>
      </c>
      <c r="I49" s="56">
        <f t="shared" si="5"/>
        <v>1531.2933333333333</v>
      </c>
      <c r="J49" s="56">
        <f t="shared" si="6"/>
        <v>88.58</v>
      </c>
      <c r="K49" s="55">
        <f t="shared" si="7"/>
        <v>6718.1857499999996</v>
      </c>
      <c r="L49" s="53">
        <f t="shared" si="1"/>
        <v>167.6157506849315</v>
      </c>
      <c r="M49" s="53">
        <f t="shared" si="2"/>
        <v>50.343890410958906</v>
      </c>
      <c r="N49" s="53">
        <f t="shared" si="8"/>
        <v>2.912219178082192</v>
      </c>
      <c r="O49" s="54">
        <f t="shared" si="9"/>
        <v>220.87186027397257</v>
      </c>
    </row>
    <row r="50" spans="1:15" ht="14.1" customHeight="1" x14ac:dyDescent="0.2">
      <c r="A50" s="11"/>
      <c r="B50" s="11"/>
      <c r="C50" s="11">
        <v>36</v>
      </c>
      <c r="D50" s="57">
        <f t="shared" si="10"/>
        <v>62075.062399999995</v>
      </c>
      <c r="E50" s="57">
        <f t="shared" si="3"/>
        <v>18375.52</v>
      </c>
      <c r="F50" s="52">
        <f>IF($F$9="A",Data!$N$6,IF($F$9="B",Data!$N$7,IF($F$9="C",Data!$N$8,IF($F$9="D",Data!$N$9,0))))</f>
        <v>1062.96</v>
      </c>
      <c r="G50" s="55">
        <f t="shared" si="4"/>
        <v>81513.542400000006</v>
      </c>
      <c r="H50" s="56">
        <f t="shared" si="0"/>
        <v>5172.9218666666666</v>
      </c>
      <c r="I50" s="56">
        <f t="shared" si="5"/>
        <v>1531.2933333333333</v>
      </c>
      <c r="J50" s="56">
        <f t="shared" si="6"/>
        <v>88.58</v>
      </c>
      <c r="K50" s="55">
        <f t="shared" si="7"/>
        <v>6792.7951999999996</v>
      </c>
      <c r="L50" s="53">
        <f t="shared" si="1"/>
        <v>170.06866410958904</v>
      </c>
      <c r="M50" s="53">
        <f t="shared" si="2"/>
        <v>50.343890410958906</v>
      </c>
      <c r="N50" s="53">
        <f t="shared" si="8"/>
        <v>2.912219178082192</v>
      </c>
      <c r="O50" s="54">
        <f t="shared" si="9"/>
        <v>223.32477369863011</v>
      </c>
    </row>
    <row r="51" spans="1:15" ht="14.1" customHeight="1" x14ac:dyDescent="0.2">
      <c r="A51" s="11"/>
      <c r="B51" s="11"/>
      <c r="C51" s="11">
        <v>37</v>
      </c>
      <c r="D51" s="57">
        <f t="shared" si="10"/>
        <v>62970.375799999994</v>
      </c>
      <c r="E51" s="57">
        <f t="shared" si="3"/>
        <v>18375.52</v>
      </c>
      <c r="F51" s="52">
        <f>IF($F$9="A",Data!$N$6,IF($F$9="B",Data!$N$7,IF($F$9="C",Data!$N$8,IF($F$9="D",Data!$N$9,0))))</f>
        <v>1062.96</v>
      </c>
      <c r="G51" s="55">
        <f t="shared" si="4"/>
        <v>82408.855800000005</v>
      </c>
      <c r="H51" s="56">
        <f t="shared" si="0"/>
        <v>5247.5313166666665</v>
      </c>
      <c r="I51" s="56">
        <f t="shared" si="5"/>
        <v>1531.2933333333333</v>
      </c>
      <c r="J51" s="56">
        <f t="shared" si="6"/>
        <v>88.58</v>
      </c>
      <c r="K51" s="55">
        <f t="shared" si="7"/>
        <v>6867.4046499999995</v>
      </c>
      <c r="L51" s="53">
        <f t="shared" si="1"/>
        <v>172.52157753424655</v>
      </c>
      <c r="M51" s="53">
        <f t="shared" si="2"/>
        <v>50.343890410958906</v>
      </c>
      <c r="N51" s="53">
        <f t="shared" si="8"/>
        <v>2.912219178082192</v>
      </c>
      <c r="O51" s="54">
        <f t="shared" si="9"/>
        <v>225.77768712328765</v>
      </c>
    </row>
    <row r="52" spans="1:15" ht="14.1" customHeight="1" x14ac:dyDescent="0.2">
      <c r="A52" s="11"/>
      <c r="B52" s="11"/>
      <c r="C52" s="11">
        <v>38</v>
      </c>
      <c r="D52" s="57">
        <f t="shared" si="10"/>
        <v>63865.689199999993</v>
      </c>
      <c r="E52" s="57">
        <f t="shared" si="3"/>
        <v>18375.52</v>
      </c>
      <c r="F52" s="52">
        <f>IF($F$9="A",Data!$N$6,IF($F$9="B",Data!$N$7,IF($F$9="C",Data!$N$8,IF($F$9="D",Data!$N$9,0))))</f>
        <v>1062.96</v>
      </c>
      <c r="G52" s="55">
        <f t="shared" si="4"/>
        <v>83304.169200000004</v>
      </c>
      <c r="H52" s="56">
        <f t="shared" si="0"/>
        <v>5322.1407666666664</v>
      </c>
      <c r="I52" s="56">
        <f t="shared" si="5"/>
        <v>1531.2933333333333</v>
      </c>
      <c r="J52" s="56">
        <f t="shared" si="6"/>
        <v>88.58</v>
      </c>
      <c r="K52" s="55">
        <f t="shared" si="7"/>
        <v>6942.0140999999994</v>
      </c>
      <c r="L52" s="53">
        <f t="shared" si="1"/>
        <v>174.97449095890408</v>
      </c>
      <c r="M52" s="53">
        <f t="shared" si="2"/>
        <v>50.343890410958906</v>
      </c>
      <c r="N52" s="53">
        <f t="shared" si="8"/>
        <v>2.912219178082192</v>
      </c>
      <c r="O52" s="54">
        <f t="shared" si="9"/>
        <v>228.23060054794519</v>
      </c>
    </row>
    <row r="53" spans="1:15" ht="14.1" customHeight="1" x14ac:dyDescent="0.2">
      <c r="A53" s="11"/>
      <c r="B53" s="11"/>
      <c r="C53" s="11">
        <v>39</v>
      </c>
      <c r="D53" s="57">
        <f t="shared" si="10"/>
        <v>64761.002599999993</v>
      </c>
      <c r="E53" s="57">
        <f t="shared" si="3"/>
        <v>18375.52</v>
      </c>
      <c r="F53" s="52">
        <f>IF($F$9="A",Data!$N$6,IF($F$9="B",Data!$N$7,IF($F$9="C",Data!$N$8,IF($F$9="D",Data!$N$9,0))))</f>
        <v>1062.96</v>
      </c>
      <c r="G53" s="55">
        <f t="shared" si="4"/>
        <v>84199.482600000003</v>
      </c>
      <c r="H53" s="56">
        <f t="shared" si="0"/>
        <v>5396.7502166666663</v>
      </c>
      <c r="I53" s="56">
        <f t="shared" si="5"/>
        <v>1531.2933333333333</v>
      </c>
      <c r="J53" s="56">
        <f t="shared" si="6"/>
        <v>88.58</v>
      </c>
      <c r="K53" s="55">
        <f t="shared" si="7"/>
        <v>7016.6235499999993</v>
      </c>
      <c r="L53" s="53">
        <f t="shared" si="1"/>
        <v>177.42740438356162</v>
      </c>
      <c r="M53" s="53">
        <f t="shared" si="2"/>
        <v>50.343890410958906</v>
      </c>
      <c r="N53" s="53">
        <f t="shared" si="8"/>
        <v>2.912219178082192</v>
      </c>
      <c r="O53" s="54">
        <f t="shared" si="9"/>
        <v>230.68351397260273</v>
      </c>
    </row>
    <row r="54" spans="1:15" ht="14.1" customHeight="1" x14ac:dyDescent="0.2">
      <c r="A54" s="11"/>
      <c r="B54" s="11"/>
      <c r="C54" s="11">
        <v>40</v>
      </c>
      <c r="D54" s="57">
        <f t="shared" si="10"/>
        <v>65656.315999999992</v>
      </c>
      <c r="E54" s="57">
        <f t="shared" si="3"/>
        <v>18375.52</v>
      </c>
      <c r="F54" s="52">
        <f>IF($F$9="A",Data!$N$6,IF($F$9="B",Data!$N$7,IF($F$9="C",Data!$N$8,IF($F$9="D",Data!$N$9,0))))</f>
        <v>1062.96</v>
      </c>
      <c r="G54" s="55">
        <f t="shared" si="4"/>
        <v>85094.796000000002</v>
      </c>
      <c r="H54" s="56">
        <f t="shared" si="0"/>
        <v>5471.3596666666663</v>
      </c>
      <c r="I54" s="56">
        <f t="shared" si="5"/>
        <v>1531.2933333333333</v>
      </c>
      <c r="J54" s="56">
        <f t="shared" si="6"/>
        <v>88.58</v>
      </c>
      <c r="K54" s="55">
        <f t="shared" si="7"/>
        <v>7091.2329999999993</v>
      </c>
      <c r="L54" s="53">
        <f>D54/$L$7</f>
        <v>179.88031780821916</v>
      </c>
      <c r="M54" s="53">
        <f t="shared" si="2"/>
        <v>50.343890410958906</v>
      </c>
      <c r="N54" s="53">
        <f>$F$10/$L$7</f>
        <v>2.912219178082192</v>
      </c>
      <c r="O54" s="54">
        <f>SUM(L54:N54)</f>
        <v>233.13642739726026</v>
      </c>
    </row>
    <row r="55" spans="1:15" ht="10.5" customHeight="1" x14ac:dyDescent="0.2"/>
  </sheetData>
  <sheetProtection algorithmName="SHA-512" hashValue="33/k4b8/IbtTnOIin7XDdCdVoAfiKFM9i5mnfNIzL0Un41kEkV/cAmVpkh4VRblPzwI8wrNEjbJ+d2k/Q5Ubuw==" saltValue="CrCAhEh5pFtm4FxTXwZQZw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5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475536-A887-4C0E-A203-CC72424A3BD5}">
          <x14:formula1>
            <xm:f>Data!$M$11:$M$15</xm:f>
          </x14:formula1>
          <xm:sqref>F9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R56"/>
  <sheetViews>
    <sheetView zoomScaleNormal="100" workbookViewId="0">
      <selection activeCell="N8" sqref="N8"/>
    </sheetView>
  </sheetViews>
  <sheetFormatPr baseColWidth="10" defaultColWidth="9.140625" defaultRowHeight="11.25" x14ac:dyDescent="0.2"/>
  <cols>
    <col min="1" max="1" width="11.28515625" style="6" bestFit="1" customWidth="1"/>
    <col min="2" max="2" width="6.28515625" style="7" bestFit="1" customWidth="1"/>
    <col min="3" max="3" width="5.85546875" style="7" bestFit="1" customWidth="1"/>
    <col min="4" max="6" width="9" style="6" bestFit="1" customWidth="1"/>
    <col min="7" max="8" width="8.140625" style="6" bestFit="1" customWidth="1"/>
    <col min="9" max="9" width="10.140625" style="6" customWidth="1"/>
    <col min="10" max="10" width="8.28515625" style="6" bestFit="1" customWidth="1"/>
    <col min="11" max="11" width="11.7109375" style="6" customWidth="1"/>
    <col min="12" max="12" width="9.42578125" style="6" customWidth="1"/>
    <col min="13" max="15" width="9.140625" style="6"/>
    <col min="16" max="16" width="1.85546875" style="6" bestFit="1" customWidth="1"/>
    <col min="17" max="17" width="2.7109375" style="6" bestFit="1" customWidth="1"/>
    <col min="18" max="16384" width="9.140625" style="6"/>
  </cols>
  <sheetData>
    <row r="1" spans="1:18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6"/>
    </row>
    <row r="2" spans="1:18" ht="18.75" customHeight="1" x14ac:dyDescent="0.2">
      <c r="A2" s="7"/>
      <c r="D2" s="7"/>
      <c r="E2" s="92" t="s">
        <v>0</v>
      </c>
      <c r="F2" s="92"/>
      <c r="G2" s="92"/>
      <c r="H2" s="92"/>
      <c r="I2" s="92"/>
      <c r="J2" s="7"/>
      <c r="K2" s="7"/>
      <c r="L2" s="7"/>
    </row>
    <row r="3" spans="1:18" s="18" customFormat="1" ht="17.25" customHeight="1" x14ac:dyDescent="0.2">
      <c r="A3" s="17"/>
      <c r="B3" s="17"/>
      <c r="C3" s="17"/>
      <c r="D3" s="17"/>
      <c r="E3" s="65" t="s">
        <v>32</v>
      </c>
      <c r="F3" s="66">
        <f>Liv.1!G3</f>
        <v>45658</v>
      </c>
      <c r="G3" s="65"/>
      <c r="H3" s="94"/>
      <c r="I3" s="94"/>
      <c r="J3" s="17"/>
      <c r="K3" s="96"/>
      <c r="L3" s="96"/>
    </row>
    <row r="4" spans="1:18" s="18" customFormat="1" ht="18.75" customHeight="1" x14ac:dyDescent="0.2">
      <c r="A4" s="17"/>
      <c r="B4" s="17"/>
      <c r="C4" s="17"/>
      <c r="D4" s="17"/>
      <c r="E4" s="65"/>
      <c r="F4" s="93" t="str">
        <f>Liv.1!G4</f>
        <v>CCI del 28.10.2025 - parte economica
BÜKV vom 28.10.2025 - wirtschaftlicher Teil</v>
      </c>
      <c r="G4" s="93"/>
      <c r="H4" s="93"/>
      <c r="I4" s="93"/>
      <c r="J4" s="17"/>
      <c r="K4" s="17"/>
      <c r="L4" s="17"/>
    </row>
    <row r="5" spans="1:18" ht="12" customHeight="1" x14ac:dyDescent="0.2">
      <c r="A5" s="95" t="s">
        <v>47</v>
      </c>
      <c r="B5" s="95"/>
      <c r="C5" s="95"/>
      <c r="D5" s="95"/>
      <c r="E5" s="7"/>
      <c r="F5" s="93"/>
      <c r="G5" s="93"/>
      <c r="H5" s="93"/>
      <c r="I5" s="93"/>
      <c r="J5" s="22"/>
      <c r="K5" s="73" t="s">
        <v>30</v>
      </c>
      <c r="L5" s="74" t="s">
        <v>45</v>
      </c>
    </row>
    <row r="6" spans="1:18" ht="11.25" customHeight="1" x14ac:dyDescent="0.2">
      <c r="A6" s="95"/>
      <c r="B6" s="95"/>
      <c r="C6" s="95"/>
      <c r="D6" s="95"/>
      <c r="E6" s="37" t="str">
        <f>Liv.1!E6</f>
        <v>Gehalt</v>
      </c>
      <c r="F6" s="37" t="str">
        <f>Liv.1!G6</f>
        <v>SEZ</v>
      </c>
      <c r="G6" s="7"/>
      <c r="H6" s="7"/>
      <c r="I6" s="22"/>
      <c r="J6" s="22"/>
      <c r="K6" s="35" t="s">
        <v>31</v>
      </c>
      <c r="L6" s="36">
        <f>Data!H13</f>
        <v>42.35</v>
      </c>
    </row>
    <row r="7" spans="1:18" x14ac:dyDescent="0.2">
      <c r="A7" s="8"/>
      <c r="B7" s="8"/>
      <c r="C7" s="8"/>
      <c r="D7" s="37" t="str">
        <f>Liv.1!D7</f>
        <v>Erhöhung</v>
      </c>
      <c r="E7" s="38"/>
      <c r="F7" s="39"/>
      <c r="G7" s="47">
        <f>Liv.1!H7</f>
        <v>12</v>
      </c>
      <c r="H7" s="8"/>
      <c r="I7" s="12"/>
      <c r="J7" s="47">
        <v>365</v>
      </c>
      <c r="K7" s="12"/>
      <c r="L7" s="12">
        <v>365</v>
      </c>
    </row>
    <row r="8" spans="1:18" s="9" customFormat="1" ht="20.100000000000001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7" t="str">
        <f>CONCATENATE("MENSILE - MONATLICH  
(",G7," mesi/Monate)")</f>
        <v>MENSILE - MONATLICH  
(12 mesi/Monate)</v>
      </c>
      <c r="H8" s="87"/>
      <c r="I8" s="87"/>
      <c r="J8" s="87" t="str">
        <f>CONCATENATE("GIORNALIERO - TÄGLICH  
(",J7," giorni/Tage)")</f>
        <v>GIORNALIERO - TÄGLICH  
(365 giorni/Tage)</v>
      </c>
      <c r="K8" s="87"/>
      <c r="L8" s="87"/>
      <c r="O8" s="75"/>
      <c r="P8" s="75"/>
    </row>
    <row r="9" spans="1:18" s="10" customFormat="1" ht="20.100000000000001" customHeight="1" x14ac:dyDescent="0.2">
      <c r="A9" s="87"/>
      <c r="B9" s="87"/>
      <c r="C9" s="87"/>
      <c r="D9" s="70" t="s">
        <v>4</v>
      </c>
      <c r="E9" s="70" t="s">
        <v>5</v>
      </c>
      <c r="F9" s="70" t="s">
        <v>9</v>
      </c>
      <c r="G9" s="70" t="s">
        <v>4</v>
      </c>
      <c r="H9" s="70" t="s">
        <v>5</v>
      </c>
      <c r="I9" s="70" t="s">
        <v>9</v>
      </c>
      <c r="J9" s="70" t="s">
        <v>4</v>
      </c>
      <c r="K9" s="70" t="s">
        <v>5</v>
      </c>
      <c r="L9" s="70" t="s">
        <v>9</v>
      </c>
    </row>
    <row r="10" spans="1:18" ht="14.1" customHeight="1" x14ac:dyDescent="0.2">
      <c r="A10" s="11" t="s">
        <v>7</v>
      </c>
      <c r="B10" s="11">
        <v>0</v>
      </c>
      <c r="C10" s="11">
        <v>0</v>
      </c>
      <c r="D10" s="67">
        <v>15341.14</v>
      </c>
      <c r="E10" s="67">
        <v>17873.830000000002</v>
      </c>
      <c r="F10" s="76">
        <f t="shared" ref="F10:F56" si="0">SUM(D10:E10)</f>
        <v>33214.97</v>
      </c>
      <c r="G10" s="27">
        <f t="shared" ref="G10:H56" si="1">D10/$G$7</f>
        <v>1278.4283333333333</v>
      </c>
      <c r="H10" s="27">
        <f t="shared" si="1"/>
        <v>1489.4858333333334</v>
      </c>
      <c r="I10" s="76">
        <f t="shared" ref="I10:I56" si="2">SUM(G10:H10)</f>
        <v>2767.9141666666665</v>
      </c>
      <c r="J10" s="77">
        <f t="shared" ref="J10:K56" si="3">D10/$J$7</f>
        <v>42.030520547945201</v>
      </c>
      <c r="K10" s="77">
        <f t="shared" si="3"/>
        <v>48.969397260273979</v>
      </c>
      <c r="L10" s="78">
        <f>SUM(J10:K10)</f>
        <v>90.99991780821918</v>
      </c>
    </row>
    <row r="11" spans="1:18" ht="14.1" customHeight="1" x14ac:dyDescent="0.2">
      <c r="A11" s="23">
        <v>0.06</v>
      </c>
      <c r="B11" s="11">
        <v>1</v>
      </c>
      <c r="C11" s="11">
        <v>0</v>
      </c>
      <c r="D11" s="27">
        <f>$D$10+$D$10*$A$11*B11</f>
        <v>16261.608399999999</v>
      </c>
      <c r="E11" s="27">
        <f t="shared" ref="E11:E56" si="4">E10</f>
        <v>17873.830000000002</v>
      </c>
      <c r="F11" s="76">
        <f t="shared" si="0"/>
        <v>34135.438399999999</v>
      </c>
      <c r="G11" s="27">
        <f t="shared" si="1"/>
        <v>1355.1340333333333</v>
      </c>
      <c r="H11" s="27">
        <f t="shared" si="1"/>
        <v>1489.4858333333334</v>
      </c>
      <c r="I11" s="76">
        <f t="shared" si="2"/>
        <v>2844.6198666666669</v>
      </c>
      <c r="J11" s="77">
        <f t="shared" si="3"/>
        <v>44.552351780821915</v>
      </c>
      <c r="K11" s="77">
        <f t="shared" si="3"/>
        <v>48.969397260273979</v>
      </c>
      <c r="L11" s="78">
        <f t="shared" ref="L11:L55" si="5">SUM(J11:K11)</f>
        <v>93.521749041095887</v>
      </c>
    </row>
    <row r="12" spans="1:18" ht="14.1" customHeight="1" x14ac:dyDescent="0.2">
      <c r="A12" s="11"/>
      <c r="B12" s="11">
        <v>2</v>
      </c>
      <c r="C12" s="11">
        <v>0</v>
      </c>
      <c r="D12" s="34">
        <f>$D$10+$D$10*$A$11*B12</f>
        <v>17182.076799999999</v>
      </c>
      <c r="E12" s="27">
        <f t="shared" si="4"/>
        <v>17873.830000000002</v>
      </c>
      <c r="F12" s="76">
        <f t="shared" si="0"/>
        <v>35055.906799999997</v>
      </c>
      <c r="G12" s="27">
        <f t="shared" si="1"/>
        <v>1431.8397333333332</v>
      </c>
      <c r="H12" s="27">
        <f t="shared" si="1"/>
        <v>1489.4858333333334</v>
      </c>
      <c r="I12" s="76">
        <f t="shared" si="2"/>
        <v>2921.3255666666664</v>
      </c>
      <c r="J12" s="77">
        <f t="shared" si="3"/>
        <v>47.074183013698629</v>
      </c>
      <c r="K12" s="77">
        <f t="shared" si="3"/>
        <v>48.969397260273979</v>
      </c>
      <c r="L12" s="78">
        <f t="shared" si="5"/>
        <v>96.043580273972609</v>
      </c>
    </row>
    <row r="13" spans="1:18" ht="14.1" customHeight="1" x14ac:dyDescent="0.2">
      <c r="A13" s="11"/>
      <c r="B13" s="11">
        <v>3</v>
      </c>
      <c r="C13" s="11">
        <v>0</v>
      </c>
      <c r="D13" s="27">
        <f t="shared" ref="D13:D18" si="6">$D$10+$D$10*$A$11*B13</f>
        <v>18102.5452</v>
      </c>
      <c r="E13" s="27">
        <f t="shared" si="4"/>
        <v>17873.830000000002</v>
      </c>
      <c r="F13" s="76">
        <f t="shared" si="0"/>
        <v>35976.375200000002</v>
      </c>
      <c r="G13" s="27">
        <f t="shared" si="1"/>
        <v>1508.5454333333334</v>
      </c>
      <c r="H13" s="27">
        <f t="shared" si="1"/>
        <v>1489.4858333333334</v>
      </c>
      <c r="I13" s="76">
        <f t="shared" si="2"/>
        <v>2998.0312666666669</v>
      </c>
      <c r="J13" s="77">
        <f t="shared" si="3"/>
        <v>49.596014246575344</v>
      </c>
      <c r="K13" s="77">
        <f t="shared" si="3"/>
        <v>48.969397260273979</v>
      </c>
      <c r="L13" s="78">
        <f t="shared" si="5"/>
        <v>98.56541150684933</v>
      </c>
    </row>
    <row r="14" spans="1:18" ht="14.1" customHeight="1" x14ac:dyDescent="0.2">
      <c r="A14" s="11"/>
      <c r="B14" s="11">
        <v>4</v>
      </c>
      <c r="C14" s="11">
        <v>0</v>
      </c>
      <c r="D14" s="27">
        <f t="shared" si="6"/>
        <v>19023.013599999998</v>
      </c>
      <c r="E14" s="27">
        <f t="shared" si="4"/>
        <v>17873.830000000002</v>
      </c>
      <c r="F14" s="76">
        <f t="shared" si="0"/>
        <v>36896.8436</v>
      </c>
      <c r="G14" s="27">
        <f t="shared" si="1"/>
        <v>1585.2511333333332</v>
      </c>
      <c r="H14" s="27">
        <f t="shared" si="1"/>
        <v>1489.4858333333334</v>
      </c>
      <c r="I14" s="76">
        <f t="shared" si="2"/>
        <v>3074.7369666666664</v>
      </c>
      <c r="J14" s="77">
        <f t="shared" si="3"/>
        <v>52.11784547945205</v>
      </c>
      <c r="K14" s="77">
        <f t="shared" si="3"/>
        <v>48.969397260273979</v>
      </c>
      <c r="L14" s="78">
        <f t="shared" si="5"/>
        <v>101.08724273972604</v>
      </c>
    </row>
    <row r="15" spans="1:18" ht="14.1" customHeight="1" x14ac:dyDescent="0.2">
      <c r="A15" s="11"/>
      <c r="B15" s="11">
        <v>5</v>
      </c>
      <c r="C15" s="11">
        <v>0</v>
      </c>
      <c r="D15" s="27">
        <f>$D$10+$D$10*$A$11*B15</f>
        <v>19943.482</v>
      </c>
      <c r="E15" s="27">
        <f t="shared" si="4"/>
        <v>17873.830000000002</v>
      </c>
      <c r="F15" s="76">
        <f t="shared" si="0"/>
        <v>37817.312000000005</v>
      </c>
      <c r="G15" s="27">
        <f t="shared" si="1"/>
        <v>1661.9568333333334</v>
      </c>
      <c r="H15" s="27">
        <f t="shared" si="1"/>
        <v>1489.4858333333334</v>
      </c>
      <c r="I15" s="76">
        <f t="shared" si="2"/>
        <v>3151.4426666666668</v>
      </c>
      <c r="J15" s="77">
        <f t="shared" si="3"/>
        <v>54.639676712328765</v>
      </c>
      <c r="K15" s="77">
        <f t="shared" si="3"/>
        <v>48.969397260273979</v>
      </c>
      <c r="L15" s="78">
        <f t="shared" si="5"/>
        <v>103.60907397260274</v>
      </c>
      <c r="M15"/>
      <c r="N15"/>
      <c r="O15"/>
      <c r="P15"/>
      <c r="Q15"/>
      <c r="R15"/>
    </row>
    <row r="16" spans="1:18" ht="14.1" customHeight="1" x14ac:dyDescent="0.2">
      <c r="A16" s="11"/>
      <c r="B16" s="11">
        <v>6</v>
      </c>
      <c r="C16" s="11">
        <v>0</v>
      </c>
      <c r="D16" s="27">
        <f>$D$10+$D$10*$A$11*B16</f>
        <v>20863.950400000002</v>
      </c>
      <c r="E16" s="27">
        <f t="shared" si="4"/>
        <v>17873.830000000002</v>
      </c>
      <c r="F16" s="76">
        <f t="shared" si="0"/>
        <v>38737.780400000003</v>
      </c>
      <c r="G16" s="27">
        <f t="shared" si="1"/>
        <v>1738.6625333333334</v>
      </c>
      <c r="H16" s="27">
        <f t="shared" si="1"/>
        <v>1489.4858333333334</v>
      </c>
      <c r="I16" s="76">
        <f t="shared" si="2"/>
        <v>3228.1483666666668</v>
      </c>
      <c r="J16" s="77">
        <f t="shared" si="3"/>
        <v>57.161507945205486</v>
      </c>
      <c r="K16" s="77">
        <f t="shared" si="3"/>
        <v>48.969397260273979</v>
      </c>
      <c r="L16" s="78">
        <f t="shared" si="5"/>
        <v>106.13090520547946</v>
      </c>
      <c r="M16"/>
      <c r="N16"/>
      <c r="O16"/>
      <c r="P16"/>
      <c r="Q16"/>
      <c r="R16"/>
    </row>
    <row r="17" spans="1:18" ht="14.1" customHeight="1" x14ac:dyDescent="0.2">
      <c r="A17" s="11"/>
      <c r="B17" s="11">
        <v>7</v>
      </c>
      <c r="C17" s="11">
        <v>0</v>
      </c>
      <c r="D17" s="27">
        <f t="shared" si="6"/>
        <v>21784.418799999999</v>
      </c>
      <c r="E17" s="27">
        <f t="shared" si="4"/>
        <v>17873.830000000002</v>
      </c>
      <c r="F17" s="76">
        <f t="shared" si="0"/>
        <v>39658.248800000001</v>
      </c>
      <c r="G17" s="27">
        <f t="shared" si="1"/>
        <v>1815.3682333333334</v>
      </c>
      <c r="H17" s="27">
        <f t="shared" si="1"/>
        <v>1489.4858333333334</v>
      </c>
      <c r="I17" s="76">
        <f t="shared" si="2"/>
        <v>3304.8540666666668</v>
      </c>
      <c r="J17" s="77">
        <f t="shared" si="3"/>
        <v>59.683339178082193</v>
      </c>
      <c r="K17" s="77">
        <f t="shared" si="3"/>
        <v>48.969397260273979</v>
      </c>
      <c r="L17" s="78">
        <f t="shared" si="5"/>
        <v>108.65273643835617</v>
      </c>
      <c r="M17"/>
      <c r="N17"/>
      <c r="O17"/>
      <c r="P17"/>
      <c r="Q17"/>
      <c r="R17"/>
    </row>
    <row r="18" spans="1:18" ht="14.1" customHeight="1" x14ac:dyDescent="0.2">
      <c r="A18" s="11"/>
      <c r="B18" s="11">
        <v>8</v>
      </c>
      <c r="C18" s="11">
        <v>0</v>
      </c>
      <c r="D18" s="27">
        <f t="shared" si="6"/>
        <v>22704.887199999997</v>
      </c>
      <c r="E18" s="27">
        <f t="shared" si="4"/>
        <v>17873.830000000002</v>
      </c>
      <c r="F18" s="76">
        <f t="shared" si="0"/>
        <v>40578.717199999999</v>
      </c>
      <c r="G18" s="27">
        <f t="shared" si="1"/>
        <v>1892.0739333333331</v>
      </c>
      <c r="H18" s="27">
        <f t="shared" si="1"/>
        <v>1489.4858333333334</v>
      </c>
      <c r="I18" s="76">
        <f t="shared" si="2"/>
        <v>3381.5597666666663</v>
      </c>
      <c r="J18" s="77">
        <f t="shared" si="3"/>
        <v>62.2051704109589</v>
      </c>
      <c r="K18" s="77">
        <f t="shared" si="3"/>
        <v>48.969397260273979</v>
      </c>
      <c r="L18" s="78">
        <f t="shared" si="5"/>
        <v>111.17456767123288</v>
      </c>
      <c r="M18"/>
      <c r="N18"/>
      <c r="O18"/>
      <c r="P18"/>
      <c r="Q18"/>
      <c r="R18"/>
    </row>
    <row r="19" spans="1:18" ht="14.1" customHeight="1" x14ac:dyDescent="0.2">
      <c r="A19" s="11"/>
      <c r="B19" s="11" t="s">
        <v>44</v>
      </c>
      <c r="C19" s="11">
        <v>0</v>
      </c>
      <c r="D19" s="27">
        <f>($D$10+$D$10*$A$11*B18)+720</f>
        <v>23424.887199999997</v>
      </c>
      <c r="E19" s="27">
        <f>E18</f>
        <v>17873.830000000002</v>
      </c>
      <c r="F19" s="76">
        <f>SUM(D19:E19)</f>
        <v>41298.717199999999</v>
      </c>
      <c r="G19" s="27">
        <f>D19/$G$7</f>
        <v>1952.0739333333331</v>
      </c>
      <c r="H19" s="27">
        <f>E19/$G$7</f>
        <v>1489.4858333333334</v>
      </c>
      <c r="I19" s="76">
        <f>SUM(G19:H19)</f>
        <v>3441.5597666666663</v>
      </c>
      <c r="J19" s="77">
        <f>D19/$J$7</f>
        <v>64.177773150684928</v>
      </c>
      <c r="K19" s="77">
        <f>E19/$J$7</f>
        <v>48.969397260273979</v>
      </c>
      <c r="L19" s="78">
        <f>SUM(J19:K19)</f>
        <v>113.14717041095891</v>
      </c>
      <c r="M19"/>
      <c r="N19"/>
      <c r="O19"/>
      <c r="P19"/>
      <c r="Q19"/>
      <c r="R19"/>
    </row>
    <row r="20" spans="1:18" ht="14.1" customHeight="1" x14ac:dyDescent="0.2">
      <c r="A20" s="11" t="s">
        <v>8</v>
      </c>
      <c r="B20" s="11">
        <v>0</v>
      </c>
      <c r="C20" s="11">
        <v>0</v>
      </c>
      <c r="D20" s="67">
        <v>24321.51</v>
      </c>
      <c r="E20" s="27">
        <f>E13</f>
        <v>17873.830000000002</v>
      </c>
      <c r="F20" s="76">
        <f t="shared" si="0"/>
        <v>42195.34</v>
      </c>
      <c r="G20" s="27">
        <f t="shared" si="1"/>
        <v>2026.7924999999998</v>
      </c>
      <c r="H20" s="27">
        <f t="shared" si="1"/>
        <v>1489.4858333333334</v>
      </c>
      <c r="I20" s="76">
        <f t="shared" si="2"/>
        <v>3516.2783333333332</v>
      </c>
      <c r="J20" s="77">
        <f t="shared" si="3"/>
        <v>66.634273972602742</v>
      </c>
      <c r="K20" s="77">
        <f t="shared" si="3"/>
        <v>48.969397260273979</v>
      </c>
      <c r="L20" s="78">
        <f t="shared" si="5"/>
        <v>115.60367123287672</v>
      </c>
      <c r="M20"/>
      <c r="N20"/>
      <c r="O20"/>
      <c r="P20"/>
      <c r="Q20"/>
      <c r="R20"/>
    </row>
    <row r="21" spans="1:18" ht="14.1" customHeight="1" x14ac:dyDescent="0.2">
      <c r="A21" s="23">
        <v>0.03</v>
      </c>
      <c r="B21" s="11"/>
      <c r="C21" s="11">
        <v>1</v>
      </c>
      <c r="D21" s="34">
        <f t="shared" ref="D21:D56" si="7">$D$20+$D$20*$A$21*C21</f>
        <v>25051.155299999999</v>
      </c>
      <c r="E21" s="27">
        <f t="shared" si="4"/>
        <v>17873.830000000002</v>
      </c>
      <c r="F21" s="76">
        <f t="shared" si="0"/>
        <v>42924.9853</v>
      </c>
      <c r="G21" s="27">
        <f t="shared" si="1"/>
        <v>2087.5962749999999</v>
      </c>
      <c r="H21" s="27">
        <f t="shared" si="1"/>
        <v>1489.4858333333334</v>
      </c>
      <c r="I21" s="76">
        <f t="shared" si="2"/>
        <v>3577.0821083333331</v>
      </c>
      <c r="J21" s="77">
        <f t="shared" si="3"/>
        <v>68.633302191780814</v>
      </c>
      <c r="K21" s="77">
        <f t="shared" si="3"/>
        <v>48.969397260273979</v>
      </c>
      <c r="L21" s="78">
        <f t="shared" si="5"/>
        <v>117.60269945205479</v>
      </c>
      <c r="M21"/>
      <c r="N21"/>
      <c r="O21"/>
      <c r="P21"/>
      <c r="Q21"/>
      <c r="R21"/>
    </row>
    <row r="22" spans="1:18" ht="14.1" customHeight="1" x14ac:dyDescent="0.2">
      <c r="A22" s="11"/>
      <c r="B22" s="11"/>
      <c r="C22" s="11">
        <v>2</v>
      </c>
      <c r="D22" s="34">
        <f t="shared" si="7"/>
        <v>25780.800599999999</v>
      </c>
      <c r="E22" s="27">
        <f t="shared" si="4"/>
        <v>17873.830000000002</v>
      </c>
      <c r="F22" s="76">
        <f t="shared" si="0"/>
        <v>43654.630600000004</v>
      </c>
      <c r="G22" s="27">
        <f t="shared" si="1"/>
        <v>2148.4000499999997</v>
      </c>
      <c r="H22" s="27">
        <f t="shared" si="1"/>
        <v>1489.4858333333334</v>
      </c>
      <c r="I22" s="76">
        <f t="shared" si="2"/>
        <v>3637.8858833333334</v>
      </c>
      <c r="J22" s="77">
        <f t="shared" si="3"/>
        <v>70.6323304109589</v>
      </c>
      <c r="K22" s="77">
        <f t="shared" si="3"/>
        <v>48.969397260273979</v>
      </c>
      <c r="L22" s="78">
        <f t="shared" si="5"/>
        <v>119.60172767123288</v>
      </c>
      <c r="M22"/>
      <c r="N22"/>
      <c r="O22"/>
      <c r="P22"/>
      <c r="Q22"/>
      <c r="R22"/>
    </row>
    <row r="23" spans="1:18" ht="14.1" customHeight="1" x14ac:dyDescent="0.2">
      <c r="A23" s="11"/>
      <c r="B23" s="11"/>
      <c r="C23" s="11">
        <v>3</v>
      </c>
      <c r="D23" s="34">
        <f t="shared" si="7"/>
        <v>26510.445899999999</v>
      </c>
      <c r="E23" s="27">
        <f t="shared" si="4"/>
        <v>17873.830000000002</v>
      </c>
      <c r="F23" s="76">
        <f t="shared" si="0"/>
        <v>44384.275900000001</v>
      </c>
      <c r="G23" s="27">
        <f t="shared" si="1"/>
        <v>2209.2038250000001</v>
      </c>
      <c r="H23" s="27">
        <f t="shared" si="1"/>
        <v>1489.4858333333334</v>
      </c>
      <c r="I23" s="76">
        <f t="shared" si="2"/>
        <v>3698.6896583333337</v>
      </c>
      <c r="J23" s="77">
        <f t="shared" si="3"/>
        <v>72.631358630136987</v>
      </c>
      <c r="K23" s="77">
        <f t="shared" si="3"/>
        <v>48.969397260273979</v>
      </c>
      <c r="L23" s="78">
        <f t="shared" si="5"/>
        <v>121.60075589041097</v>
      </c>
      <c r="M23"/>
      <c r="N23" s="82"/>
      <c r="O23"/>
      <c r="P23"/>
      <c r="Q23"/>
      <c r="R23"/>
    </row>
    <row r="24" spans="1:18" ht="14.1" customHeight="1" x14ac:dyDescent="0.2">
      <c r="A24" s="11"/>
      <c r="B24" s="11"/>
      <c r="C24" s="11">
        <v>4</v>
      </c>
      <c r="D24" s="34">
        <f t="shared" si="7"/>
        <v>27240.091199999999</v>
      </c>
      <c r="E24" s="27">
        <f t="shared" si="4"/>
        <v>17873.830000000002</v>
      </c>
      <c r="F24" s="76">
        <f t="shared" si="0"/>
        <v>45113.921199999997</v>
      </c>
      <c r="G24" s="27">
        <f t="shared" si="1"/>
        <v>2270.0075999999999</v>
      </c>
      <c r="H24" s="27">
        <f t="shared" si="1"/>
        <v>1489.4858333333334</v>
      </c>
      <c r="I24" s="76">
        <f t="shared" si="2"/>
        <v>3759.4934333333331</v>
      </c>
      <c r="J24" s="77">
        <f t="shared" si="3"/>
        <v>74.630386849315059</v>
      </c>
      <c r="K24" s="77">
        <f t="shared" si="3"/>
        <v>48.969397260273979</v>
      </c>
      <c r="L24" s="78">
        <f t="shared" si="5"/>
        <v>123.59978410958904</v>
      </c>
      <c r="M24"/>
      <c r="N24"/>
      <c r="O24"/>
      <c r="P24"/>
      <c r="Q24"/>
      <c r="R24"/>
    </row>
    <row r="25" spans="1:18" ht="14.1" customHeight="1" x14ac:dyDescent="0.2">
      <c r="A25" s="11"/>
      <c r="B25" s="11"/>
      <c r="C25" s="11">
        <v>5</v>
      </c>
      <c r="D25" s="34">
        <f t="shared" si="7"/>
        <v>27969.736499999999</v>
      </c>
      <c r="E25" s="27">
        <f t="shared" si="4"/>
        <v>17873.830000000002</v>
      </c>
      <c r="F25" s="76">
        <f t="shared" si="0"/>
        <v>45843.566500000001</v>
      </c>
      <c r="G25" s="27">
        <f t="shared" si="1"/>
        <v>2330.8113749999998</v>
      </c>
      <c r="H25" s="27">
        <f t="shared" si="1"/>
        <v>1489.4858333333334</v>
      </c>
      <c r="I25" s="76">
        <f t="shared" si="2"/>
        <v>3820.2972083333334</v>
      </c>
      <c r="J25" s="77">
        <f t="shared" si="3"/>
        <v>76.629415068493145</v>
      </c>
      <c r="K25" s="77">
        <f t="shared" si="3"/>
        <v>48.969397260273979</v>
      </c>
      <c r="L25" s="78">
        <f t="shared" si="5"/>
        <v>125.59881232876712</v>
      </c>
    </row>
    <row r="26" spans="1:18" ht="14.1" customHeight="1" x14ac:dyDescent="0.2">
      <c r="A26" s="11"/>
      <c r="B26" s="11"/>
      <c r="C26" s="11">
        <v>6</v>
      </c>
      <c r="D26" s="34">
        <f t="shared" si="7"/>
        <v>28699.381799999996</v>
      </c>
      <c r="E26" s="27">
        <f t="shared" si="4"/>
        <v>17873.830000000002</v>
      </c>
      <c r="F26" s="76">
        <f t="shared" si="0"/>
        <v>46573.211799999997</v>
      </c>
      <c r="G26" s="27">
        <f t="shared" si="1"/>
        <v>2391.6151499999996</v>
      </c>
      <c r="H26" s="27">
        <f t="shared" si="1"/>
        <v>1489.4858333333334</v>
      </c>
      <c r="I26" s="76">
        <f t="shared" si="2"/>
        <v>3881.1009833333328</v>
      </c>
      <c r="J26" s="77">
        <f t="shared" si="3"/>
        <v>78.628443287671217</v>
      </c>
      <c r="K26" s="77">
        <f t="shared" si="3"/>
        <v>48.969397260273979</v>
      </c>
      <c r="L26" s="78">
        <f t="shared" si="5"/>
        <v>127.5978405479452</v>
      </c>
    </row>
    <row r="27" spans="1:18" ht="14.1" customHeight="1" x14ac:dyDescent="0.2">
      <c r="A27" s="11"/>
      <c r="B27" s="11"/>
      <c r="C27" s="11">
        <v>7</v>
      </c>
      <c r="D27" s="27">
        <f t="shared" si="7"/>
        <v>29429.027099999999</v>
      </c>
      <c r="E27" s="27">
        <f t="shared" si="4"/>
        <v>17873.830000000002</v>
      </c>
      <c r="F27" s="76">
        <f t="shared" si="0"/>
        <v>47302.857100000001</v>
      </c>
      <c r="G27" s="27">
        <f t="shared" si="1"/>
        <v>2452.4189249999999</v>
      </c>
      <c r="H27" s="27">
        <f t="shared" si="1"/>
        <v>1489.4858333333334</v>
      </c>
      <c r="I27" s="76">
        <f t="shared" si="2"/>
        <v>3941.9047583333331</v>
      </c>
      <c r="J27" s="77">
        <f t="shared" si="3"/>
        <v>80.627471506849318</v>
      </c>
      <c r="K27" s="77">
        <f t="shared" si="3"/>
        <v>48.969397260273979</v>
      </c>
      <c r="L27" s="78">
        <f t="shared" si="5"/>
        <v>129.59686876712328</v>
      </c>
    </row>
    <row r="28" spans="1:18" ht="14.1" customHeight="1" x14ac:dyDescent="0.2">
      <c r="A28" s="11"/>
      <c r="B28" s="11"/>
      <c r="C28" s="11">
        <v>8</v>
      </c>
      <c r="D28" s="27">
        <f t="shared" si="7"/>
        <v>30158.672399999996</v>
      </c>
      <c r="E28" s="27">
        <f t="shared" si="4"/>
        <v>17873.830000000002</v>
      </c>
      <c r="F28" s="76">
        <f t="shared" si="0"/>
        <v>48032.502399999998</v>
      </c>
      <c r="G28" s="27">
        <f t="shared" si="1"/>
        <v>2513.2226999999998</v>
      </c>
      <c r="H28" s="27">
        <f t="shared" si="1"/>
        <v>1489.4858333333334</v>
      </c>
      <c r="I28" s="76">
        <f t="shared" si="2"/>
        <v>4002.7085333333334</v>
      </c>
      <c r="J28" s="77">
        <f t="shared" si="3"/>
        <v>82.62649972602739</v>
      </c>
      <c r="K28" s="77">
        <f t="shared" si="3"/>
        <v>48.969397260273979</v>
      </c>
      <c r="L28" s="78">
        <f t="shared" si="5"/>
        <v>131.59589698630137</v>
      </c>
    </row>
    <row r="29" spans="1:18" ht="14.1" customHeight="1" x14ac:dyDescent="0.2">
      <c r="A29" s="11"/>
      <c r="B29" s="11"/>
      <c r="C29" s="11">
        <v>9</v>
      </c>
      <c r="D29" s="27">
        <f t="shared" si="7"/>
        <v>30888.3177</v>
      </c>
      <c r="E29" s="27">
        <f t="shared" si="4"/>
        <v>17873.830000000002</v>
      </c>
      <c r="F29" s="76">
        <f t="shared" si="0"/>
        <v>48762.147700000001</v>
      </c>
      <c r="G29" s="27">
        <f t="shared" si="1"/>
        <v>2574.0264750000001</v>
      </c>
      <c r="H29" s="27">
        <f t="shared" si="1"/>
        <v>1489.4858333333334</v>
      </c>
      <c r="I29" s="76">
        <f t="shared" si="2"/>
        <v>4063.5123083333337</v>
      </c>
      <c r="J29" s="77">
        <f t="shared" si="3"/>
        <v>84.625527945205476</v>
      </c>
      <c r="K29" s="77">
        <f t="shared" si="3"/>
        <v>48.969397260273979</v>
      </c>
      <c r="L29" s="78">
        <f t="shared" si="5"/>
        <v>133.59492520547946</v>
      </c>
    </row>
    <row r="30" spans="1:18" ht="14.1" customHeight="1" x14ac:dyDescent="0.2">
      <c r="A30" s="79"/>
      <c r="B30" s="11"/>
      <c r="C30" s="11">
        <v>10</v>
      </c>
      <c r="D30" s="27">
        <f t="shared" si="7"/>
        <v>31617.962999999996</v>
      </c>
      <c r="E30" s="27">
        <f t="shared" si="4"/>
        <v>17873.830000000002</v>
      </c>
      <c r="F30" s="76">
        <f t="shared" si="0"/>
        <v>49491.792999999998</v>
      </c>
      <c r="G30" s="27">
        <f t="shared" si="1"/>
        <v>2634.8302499999995</v>
      </c>
      <c r="H30" s="27">
        <f t="shared" si="1"/>
        <v>1489.4858333333334</v>
      </c>
      <c r="I30" s="76">
        <f t="shared" si="2"/>
        <v>4124.3160833333332</v>
      </c>
      <c r="J30" s="77">
        <f t="shared" si="3"/>
        <v>86.624556164383549</v>
      </c>
      <c r="K30" s="77">
        <f t="shared" si="3"/>
        <v>48.969397260273979</v>
      </c>
      <c r="L30" s="78">
        <f t="shared" si="5"/>
        <v>135.59395342465751</v>
      </c>
    </row>
    <row r="31" spans="1:18" ht="14.1" customHeight="1" x14ac:dyDescent="0.2">
      <c r="A31" s="79"/>
      <c r="B31" s="11"/>
      <c r="C31" s="11">
        <v>11</v>
      </c>
      <c r="D31" s="27">
        <f t="shared" si="7"/>
        <v>32347.608299999996</v>
      </c>
      <c r="E31" s="27">
        <f t="shared" si="4"/>
        <v>17873.830000000002</v>
      </c>
      <c r="F31" s="76">
        <f t="shared" si="0"/>
        <v>50221.438299999994</v>
      </c>
      <c r="G31" s="27">
        <f t="shared" si="1"/>
        <v>2695.6340249999998</v>
      </c>
      <c r="H31" s="27">
        <f t="shared" si="1"/>
        <v>1489.4858333333334</v>
      </c>
      <c r="I31" s="76">
        <f t="shared" si="2"/>
        <v>4185.1198583333335</v>
      </c>
      <c r="J31" s="77">
        <f t="shared" si="3"/>
        <v>88.623584383561635</v>
      </c>
      <c r="K31" s="77">
        <f t="shared" si="3"/>
        <v>48.969397260273979</v>
      </c>
      <c r="L31" s="78">
        <f t="shared" si="5"/>
        <v>137.59298164383563</v>
      </c>
    </row>
    <row r="32" spans="1:18" ht="14.1" customHeight="1" x14ac:dyDescent="0.2">
      <c r="A32" s="79"/>
      <c r="B32" s="11"/>
      <c r="C32" s="11">
        <v>12</v>
      </c>
      <c r="D32" s="27">
        <f t="shared" si="7"/>
        <v>33077.253599999996</v>
      </c>
      <c r="E32" s="27">
        <f t="shared" si="4"/>
        <v>17873.830000000002</v>
      </c>
      <c r="F32" s="76">
        <f t="shared" si="0"/>
        <v>50951.083599999998</v>
      </c>
      <c r="G32" s="27">
        <f t="shared" si="1"/>
        <v>2756.4377999999997</v>
      </c>
      <c r="H32" s="27">
        <f t="shared" si="1"/>
        <v>1489.4858333333334</v>
      </c>
      <c r="I32" s="76">
        <f t="shared" si="2"/>
        <v>4245.9236333333329</v>
      </c>
      <c r="J32" s="77">
        <f t="shared" si="3"/>
        <v>90.622612602739721</v>
      </c>
      <c r="K32" s="77">
        <f t="shared" si="3"/>
        <v>48.969397260273979</v>
      </c>
      <c r="L32" s="78">
        <f t="shared" si="5"/>
        <v>139.59200986301369</v>
      </c>
    </row>
    <row r="33" spans="1:12" ht="14.1" customHeight="1" x14ac:dyDescent="0.2">
      <c r="A33" s="79"/>
      <c r="B33" s="11"/>
      <c r="C33" s="11">
        <v>13</v>
      </c>
      <c r="D33" s="27">
        <f t="shared" si="7"/>
        <v>33806.8989</v>
      </c>
      <c r="E33" s="27">
        <f t="shared" si="4"/>
        <v>17873.830000000002</v>
      </c>
      <c r="F33" s="76">
        <f t="shared" si="0"/>
        <v>51680.728900000002</v>
      </c>
      <c r="G33" s="27">
        <f t="shared" si="1"/>
        <v>2817.241575</v>
      </c>
      <c r="H33" s="27">
        <f t="shared" si="1"/>
        <v>1489.4858333333334</v>
      </c>
      <c r="I33" s="76">
        <f t="shared" si="2"/>
        <v>4306.7274083333332</v>
      </c>
      <c r="J33" s="77">
        <f t="shared" si="3"/>
        <v>92.621640821917808</v>
      </c>
      <c r="K33" s="77">
        <f t="shared" si="3"/>
        <v>48.969397260273979</v>
      </c>
      <c r="L33" s="78">
        <f t="shared" si="5"/>
        <v>141.5910380821918</v>
      </c>
    </row>
    <row r="34" spans="1:12" ht="14.1" customHeight="1" x14ac:dyDescent="0.2">
      <c r="A34" s="79"/>
      <c r="B34" s="11"/>
      <c r="C34" s="11">
        <v>14</v>
      </c>
      <c r="D34" s="27">
        <f t="shared" si="7"/>
        <v>34536.544199999997</v>
      </c>
      <c r="E34" s="27">
        <f t="shared" si="4"/>
        <v>17873.830000000002</v>
      </c>
      <c r="F34" s="76">
        <f t="shared" si="0"/>
        <v>52410.374199999998</v>
      </c>
      <c r="G34" s="27">
        <f t="shared" si="1"/>
        <v>2878.0453499999999</v>
      </c>
      <c r="H34" s="27">
        <f t="shared" si="1"/>
        <v>1489.4858333333334</v>
      </c>
      <c r="I34" s="76">
        <f t="shared" si="2"/>
        <v>4367.5311833333335</v>
      </c>
      <c r="J34" s="77">
        <f t="shared" si="3"/>
        <v>94.62066904109588</v>
      </c>
      <c r="K34" s="77">
        <f t="shared" si="3"/>
        <v>48.969397260273979</v>
      </c>
      <c r="L34" s="78">
        <f t="shared" si="5"/>
        <v>143.59006630136986</v>
      </c>
    </row>
    <row r="35" spans="1:12" ht="14.1" customHeight="1" x14ac:dyDescent="0.2">
      <c r="A35" s="79"/>
      <c r="B35" s="11"/>
      <c r="C35" s="11">
        <v>15</v>
      </c>
      <c r="D35" s="27">
        <f t="shared" si="7"/>
        <v>35266.189499999993</v>
      </c>
      <c r="E35" s="27">
        <f t="shared" si="4"/>
        <v>17873.830000000002</v>
      </c>
      <c r="F35" s="76">
        <f t="shared" si="0"/>
        <v>53140.019499999995</v>
      </c>
      <c r="G35" s="27">
        <f t="shared" si="1"/>
        <v>2938.8491249999993</v>
      </c>
      <c r="H35" s="27">
        <f t="shared" si="1"/>
        <v>1489.4858333333334</v>
      </c>
      <c r="I35" s="76">
        <f t="shared" si="2"/>
        <v>4428.3349583333329</v>
      </c>
      <c r="J35" s="77">
        <f t="shared" si="3"/>
        <v>96.619697260273952</v>
      </c>
      <c r="K35" s="77">
        <f t="shared" si="3"/>
        <v>48.969397260273979</v>
      </c>
      <c r="L35" s="78">
        <f t="shared" si="5"/>
        <v>145.58909452054792</v>
      </c>
    </row>
    <row r="36" spans="1:12" ht="14.1" customHeight="1" x14ac:dyDescent="0.2">
      <c r="A36" s="79"/>
      <c r="B36" s="11"/>
      <c r="C36" s="11">
        <v>16</v>
      </c>
      <c r="D36" s="27">
        <f t="shared" si="7"/>
        <v>35995.834799999997</v>
      </c>
      <c r="E36" s="27">
        <f t="shared" si="4"/>
        <v>17873.830000000002</v>
      </c>
      <c r="F36" s="76">
        <f t="shared" si="0"/>
        <v>53869.664799999999</v>
      </c>
      <c r="G36" s="27">
        <f t="shared" si="1"/>
        <v>2999.6528999999996</v>
      </c>
      <c r="H36" s="27">
        <f t="shared" si="1"/>
        <v>1489.4858333333334</v>
      </c>
      <c r="I36" s="76">
        <f t="shared" si="2"/>
        <v>4489.1387333333332</v>
      </c>
      <c r="J36" s="77">
        <f t="shared" si="3"/>
        <v>98.618725479452053</v>
      </c>
      <c r="K36" s="77">
        <f t="shared" si="3"/>
        <v>48.969397260273979</v>
      </c>
      <c r="L36" s="78">
        <f t="shared" si="5"/>
        <v>147.58812273972603</v>
      </c>
    </row>
    <row r="37" spans="1:12" ht="14.1" customHeight="1" x14ac:dyDescent="0.2">
      <c r="A37" s="79"/>
      <c r="B37" s="11"/>
      <c r="C37" s="11">
        <v>17</v>
      </c>
      <c r="D37" s="27">
        <f t="shared" si="7"/>
        <v>36725.480100000001</v>
      </c>
      <c r="E37" s="27">
        <f t="shared" si="4"/>
        <v>17873.830000000002</v>
      </c>
      <c r="F37" s="76">
        <f t="shared" si="0"/>
        <v>54599.310100000002</v>
      </c>
      <c r="G37" s="27">
        <f t="shared" si="1"/>
        <v>3060.4566749999999</v>
      </c>
      <c r="H37" s="27">
        <f t="shared" si="1"/>
        <v>1489.4858333333334</v>
      </c>
      <c r="I37" s="76">
        <f t="shared" si="2"/>
        <v>4549.9425083333335</v>
      </c>
      <c r="J37" s="77">
        <f t="shared" si="3"/>
        <v>100.61775369863014</v>
      </c>
      <c r="K37" s="77">
        <f t="shared" si="3"/>
        <v>48.969397260273979</v>
      </c>
      <c r="L37" s="78">
        <f t="shared" si="5"/>
        <v>149.58715095890412</v>
      </c>
    </row>
    <row r="38" spans="1:12" ht="14.1" customHeight="1" x14ac:dyDescent="0.2">
      <c r="A38" s="79"/>
      <c r="B38" s="11"/>
      <c r="C38" s="11">
        <v>18</v>
      </c>
      <c r="D38" s="27">
        <f t="shared" si="7"/>
        <v>37455.125399999997</v>
      </c>
      <c r="E38" s="27">
        <f t="shared" si="4"/>
        <v>17873.830000000002</v>
      </c>
      <c r="F38" s="76">
        <f t="shared" si="0"/>
        <v>55328.955399999999</v>
      </c>
      <c r="G38" s="27">
        <f t="shared" si="1"/>
        <v>3121.2604499999998</v>
      </c>
      <c r="H38" s="27">
        <f t="shared" si="1"/>
        <v>1489.4858333333334</v>
      </c>
      <c r="I38" s="76">
        <f t="shared" si="2"/>
        <v>4610.7462833333329</v>
      </c>
      <c r="J38" s="77">
        <f t="shared" si="3"/>
        <v>102.61678191780821</v>
      </c>
      <c r="K38" s="77">
        <f t="shared" si="3"/>
        <v>48.969397260273979</v>
      </c>
      <c r="L38" s="78">
        <f t="shared" si="5"/>
        <v>151.5861791780822</v>
      </c>
    </row>
    <row r="39" spans="1:12" ht="14.1" customHeight="1" x14ac:dyDescent="0.2">
      <c r="A39" s="79"/>
      <c r="B39" s="11"/>
      <c r="C39" s="11">
        <v>19</v>
      </c>
      <c r="D39" s="27">
        <f t="shared" si="7"/>
        <v>38184.770699999994</v>
      </c>
      <c r="E39" s="27">
        <f t="shared" si="4"/>
        <v>17873.830000000002</v>
      </c>
      <c r="F39" s="76">
        <f t="shared" si="0"/>
        <v>56058.600699999995</v>
      </c>
      <c r="G39" s="27">
        <f t="shared" si="1"/>
        <v>3182.0642249999996</v>
      </c>
      <c r="H39" s="27">
        <f t="shared" si="1"/>
        <v>1489.4858333333334</v>
      </c>
      <c r="I39" s="76">
        <f t="shared" si="2"/>
        <v>4671.5500583333333</v>
      </c>
      <c r="J39" s="77">
        <f t="shared" si="3"/>
        <v>104.61581013698628</v>
      </c>
      <c r="K39" s="77">
        <f t="shared" si="3"/>
        <v>48.969397260273979</v>
      </c>
      <c r="L39" s="78">
        <f t="shared" si="5"/>
        <v>153.58520739726026</v>
      </c>
    </row>
    <row r="40" spans="1:12" ht="14.1" customHeight="1" x14ac:dyDescent="0.2">
      <c r="A40" s="79"/>
      <c r="B40" s="11"/>
      <c r="C40" s="11">
        <v>20</v>
      </c>
      <c r="D40" s="27">
        <f t="shared" si="7"/>
        <v>38914.415999999997</v>
      </c>
      <c r="E40" s="27">
        <f t="shared" si="4"/>
        <v>17873.830000000002</v>
      </c>
      <c r="F40" s="76">
        <f t="shared" si="0"/>
        <v>56788.245999999999</v>
      </c>
      <c r="G40" s="27">
        <f t="shared" si="1"/>
        <v>3242.8679999999999</v>
      </c>
      <c r="H40" s="27">
        <f t="shared" si="1"/>
        <v>1489.4858333333334</v>
      </c>
      <c r="I40" s="76">
        <f t="shared" si="2"/>
        <v>4732.3538333333336</v>
      </c>
      <c r="J40" s="77">
        <f t="shared" si="3"/>
        <v>106.61483835616437</v>
      </c>
      <c r="K40" s="77">
        <f t="shared" si="3"/>
        <v>48.969397260273979</v>
      </c>
      <c r="L40" s="78">
        <f t="shared" si="5"/>
        <v>155.58423561643835</v>
      </c>
    </row>
    <row r="41" spans="1:12" ht="14.1" customHeight="1" x14ac:dyDescent="0.2">
      <c r="A41" s="79"/>
      <c r="B41" s="11"/>
      <c r="C41" s="11">
        <v>21</v>
      </c>
      <c r="D41" s="27">
        <f t="shared" si="7"/>
        <v>39644.061299999994</v>
      </c>
      <c r="E41" s="27">
        <f t="shared" si="4"/>
        <v>17873.830000000002</v>
      </c>
      <c r="F41" s="76">
        <f t="shared" si="0"/>
        <v>57517.891299999996</v>
      </c>
      <c r="G41" s="27">
        <f t="shared" si="1"/>
        <v>3303.6717749999993</v>
      </c>
      <c r="H41" s="27">
        <f t="shared" si="1"/>
        <v>1489.4858333333334</v>
      </c>
      <c r="I41" s="76">
        <f t="shared" si="2"/>
        <v>4793.157608333333</v>
      </c>
      <c r="J41" s="77">
        <f t="shared" si="3"/>
        <v>108.61386657534246</v>
      </c>
      <c r="K41" s="77">
        <f t="shared" si="3"/>
        <v>48.969397260273979</v>
      </c>
      <c r="L41" s="78">
        <f t="shared" si="5"/>
        <v>157.58326383561644</v>
      </c>
    </row>
    <row r="42" spans="1:12" ht="14.1" customHeight="1" x14ac:dyDescent="0.2">
      <c r="A42" s="79"/>
      <c r="B42" s="11"/>
      <c r="C42" s="11">
        <v>22</v>
      </c>
      <c r="D42" s="27">
        <f t="shared" si="7"/>
        <v>40373.706599999998</v>
      </c>
      <c r="E42" s="27">
        <f t="shared" si="4"/>
        <v>17873.830000000002</v>
      </c>
      <c r="F42" s="76">
        <f t="shared" si="0"/>
        <v>58247.536599999999</v>
      </c>
      <c r="G42" s="27">
        <f t="shared" si="1"/>
        <v>3364.4755499999997</v>
      </c>
      <c r="H42" s="27">
        <f t="shared" si="1"/>
        <v>1489.4858333333334</v>
      </c>
      <c r="I42" s="76">
        <f t="shared" si="2"/>
        <v>4853.9613833333333</v>
      </c>
      <c r="J42" s="77">
        <f t="shared" si="3"/>
        <v>110.61289479452054</v>
      </c>
      <c r="K42" s="77">
        <f t="shared" si="3"/>
        <v>48.969397260273979</v>
      </c>
      <c r="L42" s="78">
        <f t="shared" si="5"/>
        <v>159.58229205479452</v>
      </c>
    </row>
    <row r="43" spans="1:12" ht="14.1" customHeight="1" x14ac:dyDescent="0.2">
      <c r="A43" s="79"/>
      <c r="B43" s="11"/>
      <c r="C43" s="11">
        <v>23</v>
      </c>
      <c r="D43" s="27">
        <f t="shared" si="7"/>
        <v>41103.351899999994</v>
      </c>
      <c r="E43" s="27">
        <f t="shared" si="4"/>
        <v>17873.830000000002</v>
      </c>
      <c r="F43" s="76">
        <f t="shared" si="0"/>
        <v>58977.181899999996</v>
      </c>
      <c r="G43" s="27">
        <f t="shared" si="1"/>
        <v>3425.2793249999995</v>
      </c>
      <c r="H43" s="27">
        <f t="shared" si="1"/>
        <v>1489.4858333333334</v>
      </c>
      <c r="I43" s="76">
        <f t="shared" si="2"/>
        <v>4914.7651583333327</v>
      </c>
      <c r="J43" s="77">
        <f t="shared" si="3"/>
        <v>112.61192301369861</v>
      </c>
      <c r="K43" s="77">
        <f t="shared" si="3"/>
        <v>48.969397260273979</v>
      </c>
      <c r="L43" s="78">
        <f t="shared" si="5"/>
        <v>161.58132027397261</v>
      </c>
    </row>
    <row r="44" spans="1:12" ht="14.1" customHeight="1" x14ac:dyDescent="0.2">
      <c r="A44" s="79"/>
      <c r="B44" s="11"/>
      <c r="C44" s="11">
        <v>24</v>
      </c>
      <c r="D44" s="27">
        <f t="shared" si="7"/>
        <v>41832.997199999998</v>
      </c>
      <c r="E44" s="27">
        <f t="shared" si="4"/>
        <v>17873.830000000002</v>
      </c>
      <c r="F44" s="76">
        <f t="shared" si="0"/>
        <v>59706.8272</v>
      </c>
      <c r="G44" s="27">
        <f t="shared" si="1"/>
        <v>3486.0830999999998</v>
      </c>
      <c r="H44" s="27">
        <f t="shared" si="1"/>
        <v>1489.4858333333334</v>
      </c>
      <c r="I44" s="76">
        <f t="shared" si="2"/>
        <v>4975.568933333333</v>
      </c>
      <c r="J44" s="77">
        <f t="shared" si="3"/>
        <v>114.6109512328767</v>
      </c>
      <c r="K44" s="77">
        <f t="shared" si="3"/>
        <v>48.969397260273979</v>
      </c>
      <c r="L44" s="78">
        <f t="shared" si="5"/>
        <v>163.58034849315067</v>
      </c>
    </row>
    <row r="45" spans="1:12" ht="14.1" customHeight="1" x14ac:dyDescent="0.2">
      <c r="A45" s="79"/>
      <c r="B45" s="11"/>
      <c r="C45" s="11">
        <v>25</v>
      </c>
      <c r="D45" s="27">
        <f t="shared" si="7"/>
        <v>42562.642499999994</v>
      </c>
      <c r="E45" s="27">
        <f t="shared" si="4"/>
        <v>17873.830000000002</v>
      </c>
      <c r="F45" s="76">
        <f t="shared" si="0"/>
        <v>60436.472499999996</v>
      </c>
      <c r="G45" s="27">
        <f t="shared" si="1"/>
        <v>3546.8868749999997</v>
      </c>
      <c r="H45" s="27">
        <f t="shared" si="1"/>
        <v>1489.4858333333334</v>
      </c>
      <c r="I45" s="76">
        <f t="shared" si="2"/>
        <v>5036.3727083333333</v>
      </c>
      <c r="J45" s="77">
        <f t="shared" si="3"/>
        <v>116.60997945205477</v>
      </c>
      <c r="K45" s="77">
        <f t="shared" si="3"/>
        <v>48.969397260273979</v>
      </c>
      <c r="L45" s="78">
        <f t="shared" si="5"/>
        <v>165.57937671232875</v>
      </c>
    </row>
    <row r="46" spans="1:12" ht="14.1" customHeight="1" x14ac:dyDescent="0.2">
      <c r="A46" s="79"/>
      <c r="B46" s="11"/>
      <c r="C46" s="11">
        <v>26</v>
      </c>
      <c r="D46" s="27">
        <f t="shared" si="7"/>
        <v>43292.287799999991</v>
      </c>
      <c r="E46" s="27">
        <f t="shared" si="4"/>
        <v>17873.830000000002</v>
      </c>
      <c r="F46" s="76">
        <f t="shared" si="0"/>
        <v>61166.117799999993</v>
      </c>
      <c r="G46" s="27">
        <f t="shared" si="1"/>
        <v>3607.6906499999991</v>
      </c>
      <c r="H46" s="27">
        <f t="shared" si="1"/>
        <v>1489.4858333333334</v>
      </c>
      <c r="I46" s="76">
        <f t="shared" si="2"/>
        <v>5097.1764833333327</v>
      </c>
      <c r="J46" s="77">
        <f t="shared" si="3"/>
        <v>118.60900767123285</v>
      </c>
      <c r="K46" s="77">
        <f t="shared" si="3"/>
        <v>48.969397260273979</v>
      </c>
      <c r="L46" s="78">
        <f t="shared" si="5"/>
        <v>167.57840493150684</v>
      </c>
    </row>
    <row r="47" spans="1:12" ht="14.1" customHeight="1" x14ac:dyDescent="0.2">
      <c r="A47" s="79"/>
      <c r="B47" s="11"/>
      <c r="C47" s="11">
        <v>27</v>
      </c>
      <c r="D47" s="27">
        <f t="shared" si="7"/>
        <v>44021.933099999995</v>
      </c>
      <c r="E47" s="27">
        <f t="shared" si="4"/>
        <v>17873.830000000002</v>
      </c>
      <c r="F47" s="76">
        <f t="shared" si="0"/>
        <v>61895.763099999996</v>
      </c>
      <c r="G47" s="27">
        <f t="shared" si="1"/>
        <v>3668.4944249999994</v>
      </c>
      <c r="H47" s="27">
        <f t="shared" si="1"/>
        <v>1489.4858333333334</v>
      </c>
      <c r="I47" s="76">
        <f t="shared" si="2"/>
        <v>5157.980258333333</v>
      </c>
      <c r="J47" s="77">
        <f t="shared" si="3"/>
        <v>120.60803589041095</v>
      </c>
      <c r="K47" s="77">
        <f t="shared" si="3"/>
        <v>48.969397260273979</v>
      </c>
      <c r="L47" s="78">
        <f t="shared" si="5"/>
        <v>169.57743315068493</v>
      </c>
    </row>
    <row r="48" spans="1:12" ht="14.1" customHeight="1" x14ac:dyDescent="0.2">
      <c r="A48" s="79"/>
      <c r="B48" s="11"/>
      <c r="C48" s="11">
        <v>28</v>
      </c>
      <c r="D48" s="27">
        <f t="shared" si="7"/>
        <v>44751.578399999999</v>
      </c>
      <c r="E48" s="27">
        <f t="shared" si="4"/>
        <v>17873.830000000002</v>
      </c>
      <c r="F48" s="76">
        <f t="shared" si="0"/>
        <v>62625.4084</v>
      </c>
      <c r="G48" s="27">
        <f t="shared" si="1"/>
        <v>3729.2981999999997</v>
      </c>
      <c r="H48" s="27">
        <f t="shared" si="1"/>
        <v>1489.4858333333334</v>
      </c>
      <c r="I48" s="76">
        <f t="shared" si="2"/>
        <v>5218.7840333333334</v>
      </c>
      <c r="J48" s="77">
        <f t="shared" si="3"/>
        <v>122.60706410958903</v>
      </c>
      <c r="K48" s="77">
        <f t="shared" si="3"/>
        <v>48.969397260273979</v>
      </c>
      <c r="L48" s="78">
        <f t="shared" si="5"/>
        <v>171.57646136986301</v>
      </c>
    </row>
    <row r="49" spans="1:12" ht="14.1" customHeight="1" x14ac:dyDescent="0.2">
      <c r="A49" s="79"/>
      <c r="B49" s="11"/>
      <c r="C49" s="11">
        <v>29</v>
      </c>
      <c r="D49" s="27">
        <f t="shared" si="7"/>
        <v>45481.223699999995</v>
      </c>
      <c r="E49" s="27">
        <f t="shared" si="4"/>
        <v>17873.830000000002</v>
      </c>
      <c r="F49" s="76">
        <f t="shared" si="0"/>
        <v>63355.053699999997</v>
      </c>
      <c r="G49" s="27">
        <f t="shared" si="1"/>
        <v>3790.1019749999996</v>
      </c>
      <c r="H49" s="27">
        <f t="shared" si="1"/>
        <v>1489.4858333333334</v>
      </c>
      <c r="I49" s="76">
        <f t="shared" si="2"/>
        <v>5279.5878083333328</v>
      </c>
      <c r="J49" s="77">
        <f t="shared" si="3"/>
        <v>124.6060923287671</v>
      </c>
      <c r="K49" s="77">
        <f t="shared" si="3"/>
        <v>48.969397260273979</v>
      </c>
      <c r="L49" s="78">
        <f t="shared" si="5"/>
        <v>173.57548958904107</v>
      </c>
    </row>
    <row r="50" spans="1:12" ht="14.1" customHeight="1" x14ac:dyDescent="0.2">
      <c r="A50" s="79"/>
      <c r="B50" s="11"/>
      <c r="C50" s="11">
        <v>30</v>
      </c>
      <c r="D50" s="27">
        <f t="shared" si="7"/>
        <v>46210.868999999992</v>
      </c>
      <c r="E50" s="27">
        <f t="shared" si="4"/>
        <v>17873.830000000002</v>
      </c>
      <c r="F50" s="76">
        <f t="shared" si="0"/>
        <v>64084.698999999993</v>
      </c>
      <c r="G50" s="27">
        <f t="shared" si="1"/>
        <v>3850.9057499999994</v>
      </c>
      <c r="H50" s="27">
        <f t="shared" si="1"/>
        <v>1489.4858333333334</v>
      </c>
      <c r="I50" s="76">
        <f t="shared" si="2"/>
        <v>5340.3915833333331</v>
      </c>
      <c r="J50" s="77">
        <f t="shared" si="3"/>
        <v>126.60512054794518</v>
      </c>
      <c r="K50" s="77">
        <f t="shared" si="3"/>
        <v>48.969397260273979</v>
      </c>
      <c r="L50" s="78">
        <f t="shared" si="5"/>
        <v>175.57451780821916</v>
      </c>
    </row>
    <row r="51" spans="1:12" ht="14.1" customHeight="1" x14ac:dyDescent="0.2">
      <c r="A51" s="79"/>
      <c r="B51" s="11"/>
      <c r="C51" s="11">
        <v>31</v>
      </c>
      <c r="D51" s="27">
        <f t="shared" si="7"/>
        <v>46940.514299999995</v>
      </c>
      <c r="E51" s="27">
        <f t="shared" si="4"/>
        <v>17873.830000000002</v>
      </c>
      <c r="F51" s="76">
        <f t="shared" si="0"/>
        <v>64814.344299999997</v>
      </c>
      <c r="G51" s="27">
        <f t="shared" si="1"/>
        <v>3911.7095249999998</v>
      </c>
      <c r="H51" s="27">
        <f t="shared" si="1"/>
        <v>1489.4858333333334</v>
      </c>
      <c r="I51" s="76">
        <f t="shared" si="2"/>
        <v>5401.1953583333334</v>
      </c>
      <c r="J51" s="77">
        <f t="shared" si="3"/>
        <v>128.60414876712326</v>
      </c>
      <c r="K51" s="77">
        <f t="shared" si="3"/>
        <v>48.969397260273979</v>
      </c>
      <c r="L51" s="78">
        <f t="shared" si="5"/>
        <v>177.57354602739724</v>
      </c>
    </row>
    <row r="52" spans="1:12" ht="14.1" customHeight="1" x14ac:dyDescent="0.2">
      <c r="A52" s="79"/>
      <c r="B52" s="11"/>
      <c r="C52" s="11">
        <v>32</v>
      </c>
      <c r="D52" s="27">
        <f t="shared" si="7"/>
        <v>47670.159599999999</v>
      </c>
      <c r="E52" s="27">
        <f t="shared" si="4"/>
        <v>17873.830000000002</v>
      </c>
      <c r="F52" s="76">
        <f t="shared" si="0"/>
        <v>65543.989600000001</v>
      </c>
      <c r="G52" s="27">
        <f t="shared" si="1"/>
        <v>3972.5133000000001</v>
      </c>
      <c r="H52" s="27">
        <f t="shared" si="1"/>
        <v>1489.4858333333334</v>
      </c>
      <c r="I52" s="76">
        <f t="shared" si="2"/>
        <v>5461.9991333333337</v>
      </c>
      <c r="J52" s="77">
        <f t="shared" si="3"/>
        <v>130.60317698630138</v>
      </c>
      <c r="K52" s="77">
        <f t="shared" si="3"/>
        <v>48.969397260273979</v>
      </c>
      <c r="L52" s="78">
        <f t="shared" si="5"/>
        <v>179.57257424657536</v>
      </c>
    </row>
    <row r="53" spans="1:12" ht="14.1" customHeight="1" x14ac:dyDescent="0.2">
      <c r="A53" s="79"/>
      <c r="B53" s="11"/>
      <c r="C53" s="11">
        <v>33</v>
      </c>
      <c r="D53" s="27">
        <f t="shared" si="7"/>
        <v>48399.804899999996</v>
      </c>
      <c r="E53" s="27">
        <f t="shared" si="4"/>
        <v>17873.830000000002</v>
      </c>
      <c r="F53" s="76">
        <f t="shared" si="0"/>
        <v>66273.634900000005</v>
      </c>
      <c r="G53" s="27">
        <f t="shared" si="1"/>
        <v>4033.3170749999995</v>
      </c>
      <c r="H53" s="27">
        <f>E53/$G$7</f>
        <v>1489.4858333333334</v>
      </c>
      <c r="I53" s="76">
        <f t="shared" si="2"/>
        <v>5522.8029083333331</v>
      </c>
      <c r="J53" s="77">
        <f t="shared" si="3"/>
        <v>132.60220520547944</v>
      </c>
      <c r="K53" s="77">
        <f t="shared" si="3"/>
        <v>48.969397260273979</v>
      </c>
      <c r="L53" s="78">
        <f t="shared" si="5"/>
        <v>181.57160246575341</v>
      </c>
    </row>
    <row r="54" spans="1:12" ht="14.1" customHeight="1" x14ac:dyDescent="0.2">
      <c r="A54" s="79"/>
      <c r="B54" s="11"/>
      <c r="C54" s="11">
        <v>34</v>
      </c>
      <c r="D54" s="27">
        <f t="shared" si="7"/>
        <v>49129.450199999992</v>
      </c>
      <c r="E54" s="27">
        <f t="shared" si="4"/>
        <v>17873.830000000002</v>
      </c>
      <c r="F54" s="76">
        <f t="shared" si="0"/>
        <v>67003.280199999994</v>
      </c>
      <c r="G54" s="27">
        <f t="shared" si="1"/>
        <v>4094.1208499999993</v>
      </c>
      <c r="H54" s="27">
        <f t="shared" si="1"/>
        <v>1489.4858333333334</v>
      </c>
      <c r="I54" s="76">
        <f t="shared" si="2"/>
        <v>5583.6066833333325</v>
      </c>
      <c r="J54" s="77">
        <f t="shared" si="3"/>
        <v>134.60123342465752</v>
      </c>
      <c r="K54" s="77">
        <f t="shared" si="3"/>
        <v>48.969397260273979</v>
      </c>
      <c r="L54" s="78">
        <f t="shared" si="5"/>
        <v>183.5706306849315</v>
      </c>
    </row>
    <row r="55" spans="1:12" ht="10.5" customHeight="1" x14ac:dyDescent="0.2">
      <c r="A55" s="79"/>
      <c r="B55" s="11"/>
      <c r="C55" s="11">
        <v>35</v>
      </c>
      <c r="D55" s="27">
        <f t="shared" si="7"/>
        <v>49859.095499999996</v>
      </c>
      <c r="E55" s="27">
        <f t="shared" si="4"/>
        <v>17873.830000000002</v>
      </c>
      <c r="F55" s="76">
        <f t="shared" si="0"/>
        <v>67732.925499999998</v>
      </c>
      <c r="G55" s="27">
        <f t="shared" si="1"/>
        <v>4154.9246249999997</v>
      </c>
      <c r="H55" s="27">
        <f t="shared" si="1"/>
        <v>1489.4858333333334</v>
      </c>
      <c r="I55" s="76">
        <f t="shared" si="2"/>
        <v>5644.4104583333328</v>
      </c>
      <c r="J55" s="77">
        <f t="shared" si="3"/>
        <v>136.60026164383561</v>
      </c>
      <c r="K55" s="77">
        <f t="shared" si="3"/>
        <v>48.969397260273979</v>
      </c>
      <c r="L55" s="78">
        <f t="shared" si="5"/>
        <v>185.56965890410959</v>
      </c>
    </row>
    <row r="56" spans="1:12" x14ac:dyDescent="0.2">
      <c r="A56" s="79"/>
      <c r="B56" s="11"/>
      <c r="C56" s="11">
        <v>36</v>
      </c>
      <c r="D56" s="27">
        <f t="shared" si="7"/>
        <v>50588.7408</v>
      </c>
      <c r="E56" s="27">
        <f t="shared" si="4"/>
        <v>17873.830000000002</v>
      </c>
      <c r="F56" s="76">
        <f t="shared" si="0"/>
        <v>68462.570800000001</v>
      </c>
      <c r="G56" s="27">
        <f t="shared" si="1"/>
        <v>4215.7284</v>
      </c>
      <c r="H56" s="27">
        <f t="shared" si="1"/>
        <v>1489.4858333333334</v>
      </c>
      <c r="I56" s="76">
        <f t="shared" si="2"/>
        <v>5705.2142333333331</v>
      </c>
      <c r="J56" s="77">
        <f t="shared" si="3"/>
        <v>138.59928986301369</v>
      </c>
      <c r="K56" s="77">
        <f t="shared" si="3"/>
        <v>48.969397260273979</v>
      </c>
      <c r="L56" s="78">
        <f>SUM(J56:K56)</f>
        <v>187.56868712328767</v>
      </c>
    </row>
  </sheetData>
  <sheetProtection algorithmName="SHA-512" hashValue="Rn59EeUm573C5n1vKRGUHxDNMFuFoRgiL4/smJxDJsnWgxHL4/q4kEmwhCgMSwpkrwgzKXLA8y3BCMGe6U7gIQ==" saltValue="MECCC5eO+44ugox8aMps9w==" spinCount="100000" sheet="1" objects="1" scenarios="1"/>
  <mergeCells count="11">
    <mergeCell ref="E2:I2"/>
    <mergeCell ref="H3:I3"/>
    <mergeCell ref="F4:I5"/>
    <mergeCell ref="A5:D6"/>
    <mergeCell ref="J8:L8"/>
    <mergeCell ref="D8:F8"/>
    <mergeCell ref="A8:A9"/>
    <mergeCell ref="B8:B9"/>
    <mergeCell ref="C8:C9"/>
    <mergeCell ref="G8:I8"/>
    <mergeCell ref="K3:L3"/>
  </mergeCells>
  <phoneticPr fontId="2" type="noConversion"/>
  <pageMargins left="0.39370078740157483" right="0" top="0" bottom="0.39370078740157483" header="0.15748031496062992" footer="0.15748031496062992"/>
  <pageSetup paperSize="9" orientation="portrait" r:id="rId1"/>
  <headerFooter alignWithMargins="0">
    <oddFooter>&amp;L&amp;8&amp;A&amp;R&amp;8Version/e &amp;D</oddFooter>
  </headerFooter>
  <customProperties>
    <customPr name="EpmWorksheetKeyString_GUID" r:id="rId2"/>
  </customProperties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0"/>
    <pageSetUpPr fitToPage="1"/>
  </sheetPr>
  <dimension ref="A1:N58"/>
  <sheetViews>
    <sheetView topLeftCell="A4" zoomScaleNormal="100" workbookViewId="0">
      <selection activeCell="N29" sqref="N29"/>
    </sheetView>
  </sheetViews>
  <sheetFormatPr baseColWidth="10" defaultColWidth="11.42578125" defaultRowHeight="12.75" outlineLevelRow="1" x14ac:dyDescent="0.2"/>
  <cols>
    <col min="1" max="1" width="34.140625" bestFit="1" customWidth="1"/>
    <col min="2" max="2" width="4" bestFit="1" customWidth="1"/>
    <col min="3" max="4" width="7.85546875" bestFit="1" customWidth="1"/>
    <col min="5" max="5" width="9.5703125" bestFit="1" customWidth="1"/>
    <col min="6" max="6" width="16.85546875" bestFit="1" customWidth="1"/>
    <col min="7" max="7" width="6.28515625" hidden="1" customWidth="1"/>
    <col min="8" max="8" width="21.7109375" bestFit="1" customWidth="1"/>
    <col min="9" max="9" width="11.42578125" bestFit="1" customWidth="1"/>
    <col min="10" max="10" width="16.85546875" bestFit="1" customWidth="1"/>
    <col min="11" max="11" width="11.7109375" customWidth="1"/>
    <col min="12" max="12" width="9.42578125" customWidth="1"/>
    <col min="13" max="13" width="13.7109375" bestFit="1" customWidth="1"/>
    <col min="14" max="14" width="14.5703125" customWidth="1"/>
    <col min="15" max="15" width="16.5703125" customWidth="1"/>
    <col min="17" max="17" width="11.7109375" bestFit="1" customWidth="1"/>
  </cols>
  <sheetData>
    <row r="1" spans="1:14" ht="63.75" customHeight="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4" ht="18.75" customHeight="1" x14ac:dyDescent="0.2"/>
    <row r="3" spans="1:14" x14ac:dyDescent="0.2">
      <c r="F3" s="45">
        <v>43831</v>
      </c>
      <c r="K3" s="111"/>
      <c r="L3" s="111"/>
    </row>
    <row r="4" spans="1:14" ht="84" customHeight="1" x14ac:dyDescent="0.2">
      <c r="F4" s="46" t="s">
        <v>49</v>
      </c>
      <c r="L4">
        <f>IF(K4="A",1062.96,IF(K4="B",951.72,IF(K4="C",679.8,IF(K4="D","618",0))))</f>
        <v>0</v>
      </c>
    </row>
    <row r="5" spans="1:14" ht="12" customHeight="1" x14ac:dyDescent="0.2">
      <c r="B5" s="103" t="s">
        <v>11</v>
      </c>
      <c r="C5" s="104"/>
      <c r="D5" s="104"/>
      <c r="E5" s="104"/>
      <c r="F5" s="105"/>
      <c r="H5" s="1" t="s">
        <v>12</v>
      </c>
      <c r="I5" s="2"/>
      <c r="J5" s="2"/>
      <c r="K5" s="3"/>
      <c r="L5" s="4"/>
      <c r="M5" s="112" t="s">
        <v>54</v>
      </c>
      <c r="N5" s="112"/>
    </row>
    <row r="6" spans="1:14" x14ac:dyDescent="0.2">
      <c r="B6" s="5" t="s">
        <v>13</v>
      </c>
      <c r="C6" s="97" t="s">
        <v>14</v>
      </c>
      <c r="D6" s="97"/>
      <c r="E6" s="98">
        <v>335.7</v>
      </c>
      <c r="F6" s="98"/>
      <c r="H6" s="106">
        <v>18.600000000000001</v>
      </c>
      <c r="I6" s="107"/>
      <c r="J6" s="108" t="s">
        <v>15</v>
      </c>
      <c r="K6" s="109"/>
      <c r="M6" s="50" t="s">
        <v>50</v>
      </c>
      <c r="N6" s="51">
        <v>1062.96</v>
      </c>
    </row>
    <row r="7" spans="1:14" x14ac:dyDescent="0.2">
      <c r="B7" s="5" t="s">
        <v>16</v>
      </c>
      <c r="C7" s="97" t="s">
        <v>14</v>
      </c>
      <c r="D7" s="97"/>
      <c r="E7" s="98"/>
      <c r="F7" s="98"/>
      <c r="G7" s="48"/>
      <c r="H7" s="99">
        <v>20.149999999999999</v>
      </c>
      <c r="I7" s="100"/>
      <c r="J7" s="101">
        <v>366</v>
      </c>
      <c r="K7" s="102"/>
      <c r="M7" s="50" t="s">
        <v>51</v>
      </c>
      <c r="N7" s="51">
        <v>951.72</v>
      </c>
    </row>
    <row r="8" spans="1:14" x14ac:dyDescent="0.2">
      <c r="B8" s="5" t="s">
        <v>17</v>
      </c>
      <c r="C8" s="97" t="s">
        <v>14</v>
      </c>
      <c r="D8" s="97"/>
      <c r="E8" s="98">
        <v>387.34</v>
      </c>
      <c r="F8" s="98"/>
      <c r="H8" s="99">
        <v>21.18</v>
      </c>
      <c r="I8" s="100"/>
      <c r="J8" s="110" t="str">
        <f>CONCATENATE("GIORNALIERO - TÄGLICH  
(",J7," giorni/Tage)")</f>
        <v>GIORNALIERO - TÄGLICH  
(366 giorni/Tage)</v>
      </c>
      <c r="K8" s="102"/>
      <c r="M8" s="50" t="s">
        <v>52</v>
      </c>
      <c r="N8" s="51">
        <v>679.8</v>
      </c>
    </row>
    <row r="9" spans="1:14" x14ac:dyDescent="0.2">
      <c r="B9" s="5" t="s">
        <v>18</v>
      </c>
      <c r="C9" s="97" t="s">
        <v>14</v>
      </c>
      <c r="D9" s="97"/>
      <c r="E9" s="98">
        <v>413.17</v>
      </c>
      <c r="F9" s="98"/>
      <c r="H9" s="99">
        <v>23.25</v>
      </c>
      <c r="I9" s="100"/>
      <c r="J9" s="110" t="s">
        <v>19</v>
      </c>
      <c r="K9" s="102"/>
      <c r="M9" s="50" t="s">
        <v>53</v>
      </c>
      <c r="N9" s="51">
        <v>618</v>
      </c>
    </row>
    <row r="10" spans="1:14" x14ac:dyDescent="0.2">
      <c r="B10" s="5" t="s">
        <v>20</v>
      </c>
      <c r="C10" s="97" t="s">
        <v>14</v>
      </c>
      <c r="D10" s="97"/>
      <c r="E10" s="98">
        <v>438.99</v>
      </c>
      <c r="F10" s="98"/>
      <c r="H10" s="99">
        <v>26.86</v>
      </c>
      <c r="I10" s="100"/>
      <c r="J10" s="110" t="s">
        <v>21</v>
      </c>
      <c r="K10" s="102"/>
    </row>
    <row r="11" spans="1:14" x14ac:dyDescent="0.2">
      <c r="B11" s="5" t="s">
        <v>22</v>
      </c>
      <c r="C11" s="97" t="s">
        <v>14</v>
      </c>
      <c r="D11" s="97"/>
      <c r="E11" s="98">
        <v>464.81</v>
      </c>
      <c r="F11" s="98"/>
      <c r="H11" s="99">
        <v>30.48</v>
      </c>
      <c r="I11" s="100"/>
      <c r="J11" s="110" t="s">
        <v>23</v>
      </c>
      <c r="K11" s="102"/>
      <c r="M11" s="64" t="s">
        <v>55</v>
      </c>
    </row>
    <row r="12" spans="1:14" x14ac:dyDescent="0.2">
      <c r="B12" s="5" t="s">
        <v>24</v>
      </c>
      <c r="C12" s="97" t="s">
        <v>14</v>
      </c>
      <c r="D12" s="97"/>
      <c r="E12" s="98">
        <v>490.63</v>
      </c>
      <c r="F12" s="98"/>
      <c r="H12" s="99">
        <v>35.64</v>
      </c>
      <c r="I12" s="100"/>
      <c r="J12" s="110" t="s">
        <v>25</v>
      </c>
      <c r="K12" s="102"/>
      <c r="M12" s="64" t="s">
        <v>56</v>
      </c>
    </row>
    <row r="13" spans="1:14" x14ac:dyDescent="0.2">
      <c r="B13" s="5" t="s">
        <v>26</v>
      </c>
      <c r="C13" s="97" t="s">
        <v>14</v>
      </c>
      <c r="D13" s="97"/>
      <c r="E13" s="98">
        <v>516.46</v>
      </c>
      <c r="F13" s="98"/>
      <c r="H13" s="99">
        <v>42.35</v>
      </c>
      <c r="I13" s="100"/>
      <c r="J13" s="110" t="s">
        <v>27</v>
      </c>
      <c r="K13" s="102"/>
      <c r="M13" s="64" t="s">
        <v>57</v>
      </c>
    </row>
    <row r="14" spans="1:14" x14ac:dyDescent="0.2">
      <c r="B14" s="5" t="s">
        <v>28</v>
      </c>
      <c r="C14" s="97" t="s">
        <v>14</v>
      </c>
      <c r="D14" s="97"/>
      <c r="E14" s="98">
        <v>542.28</v>
      </c>
      <c r="F14" s="98"/>
      <c r="H14" s="99">
        <v>50.1</v>
      </c>
      <c r="I14" s="100"/>
      <c r="J14" s="110" t="s">
        <v>29</v>
      </c>
      <c r="K14" s="102"/>
      <c r="M14" s="64" t="s">
        <v>58</v>
      </c>
    </row>
    <row r="15" spans="1:14" x14ac:dyDescent="0.2">
      <c r="M15" s="64" t="s">
        <v>59</v>
      </c>
    </row>
    <row r="16" spans="1:14" x14ac:dyDescent="0.2">
      <c r="F16">
        <f>40*12</f>
        <v>480</v>
      </c>
    </row>
    <row r="17" spans="1:11" x14ac:dyDescent="0.2">
      <c r="A17" s="32" t="s">
        <v>46</v>
      </c>
      <c r="E17" s="31" t="s">
        <v>42</v>
      </c>
      <c r="F17" s="31" t="s">
        <v>43</v>
      </c>
      <c r="I17" s="30" t="s">
        <v>41</v>
      </c>
      <c r="J17" s="30" t="s">
        <v>40</v>
      </c>
      <c r="K17" s="30"/>
    </row>
    <row r="18" spans="1:11" x14ac:dyDescent="0.2">
      <c r="B18" s="11">
        <v>1</v>
      </c>
      <c r="C18" s="26">
        <v>7280.26</v>
      </c>
      <c r="D18" s="26">
        <v>9126.6200000000008</v>
      </c>
      <c r="E18" s="33">
        <v>10404.08</v>
      </c>
      <c r="F18" s="42">
        <f>+E18+$F$16</f>
        <v>10884.08</v>
      </c>
      <c r="I18" s="29">
        <f>+F18*100%/E18-100%</f>
        <v>4.6135746745507467E-2</v>
      </c>
      <c r="J18" s="29">
        <f t="shared" ref="J18:J28" si="0">+((C18+F18)*100%/(C18+E18))-100%</f>
        <v>2.7142658419822219E-2</v>
      </c>
      <c r="K18" s="29">
        <f t="shared" ref="K18:K28" si="1">+((D18+F18)*100%/(D18+E18))-100%</f>
        <v>2.4576692079648854E-2</v>
      </c>
    </row>
    <row r="19" spans="1:11" x14ac:dyDescent="0.2">
      <c r="B19" s="11">
        <v>2</v>
      </c>
      <c r="C19" s="26">
        <v>8778.39</v>
      </c>
      <c r="D19" s="26">
        <v>11240.2</v>
      </c>
      <c r="E19" s="33">
        <v>10432.49</v>
      </c>
      <c r="F19" s="42">
        <f t="shared" ref="F19:F28" si="2">+E19+$F$16</f>
        <v>10912.49</v>
      </c>
      <c r="I19" s="29">
        <f t="shared" ref="I19:I28" si="3">+F19*100%/E19-100%</f>
        <v>4.6010108804321881E-2</v>
      </c>
      <c r="J19" s="29">
        <f t="shared" si="0"/>
        <v>2.4985841356564675E-2</v>
      </c>
      <c r="K19" s="29">
        <f t="shared" si="1"/>
        <v>2.214768909627729E-2</v>
      </c>
    </row>
    <row r="20" spans="1:11" x14ac:dyDescent="0.2">
      <c r="B20" s="11">
        <v>3</v>
      </c>
      <c r="C20" s="26">
        <v>9539.0300000000007</v>
      </c>
      <c r="D20" s="26">
        <v>12292.27</v>
      </c>
      <c r="E20" s="33">
        <v>10469.299999999999</v>
      </c>
      <c r="F20" s="42">
        <f t="shared" si="2"/>
        <v>10949.3</v>
      </c>
      <c r="I20" s="29">
        <f t="shared" si="3"/>
        <v>4.584833752017814E-2</v>
      </c>
      <c r="J20" s="29">
        <f t="shared" si="0"/>
        <v>2.3990008161600684E-2</v>
      </c>
      <c r="K20" s="29">
        <f t="shared" si="1"/>
        <v>2.1088176254977054E-2</v>
      </c>
    </row>
    <row r="21" spans="1:11" x14ac:dyDescent="0.2">
      <c r="B21" s="11">
        <v>4</v>
      </c>
      <c r="C21" s="26">
        <v>10299.66</v>
      </c>
      <c r="D21" s="26">
        <v>13365.36</v>
      </c>
      <c r="E21" s="33">
        <v>10525.06</v>
      </c>
      <c r="F21" s="42">
        <f t="shared" si="2"/>
        <v>11005.06</v>
      </c>
      <c r="I21" s="29">
        <f t="shared" si="3"/>
        <v>4.5605440729078905E-2</v>
      </c>
      <c r="J21" s="29">
        <f t="shared" si="0"/>
        <v>2.3049529597516827E-2</v>
      </c>
      <c r="K21" s="29">
        <f t="shared" si="1"/>
        <v>2.0091735515742393E-2</v>
      </c>
    </row>
    <row r="22" spans="1:11" x14ac:dyDescent="0.2">
      <c r="B22" s="11">
        <v>5</v>
      </c>
      <c r="C22" s="26">
        <v>11591.59</v>
      </c>
      <c r="D22" s="26">
        <v>15040.25</v>
      </c>
      <c r="E22" s="33">
        <v>10570.3</v>
      </c>
      <c r="F22" s="42">
        <f t="shared" si="2"/>
        <v>11050.3</v>
      </c>
      <c r="I22" s="29">
        <f t="shared" si="3"/>
        <v>4.541025325676662E-2</v>
      </c>
      <c r="J22" s="29">
        <f t="shared" si="0"/>
        <v>2.1658802566026703E-2</v>
      </c>
      <c r="K22" s="29">
        <f t="shared" si="1"/>
        <v>1.8742276132297064E-2</v>
      </c>
    </row>
    <row r="23" spans="1:11" x14ac:dyDescent="0.2">
      <c r="B23" s="11">
        <v>6</v>
      </c>
      <c r="C23" s="26">
        <v>12936.13</v>
      </c>
      <c r="D23" s="26">
        <v>17097.02</v>
      </c>
      <c r="E23" s="33">
        <v>10636.59</v>
      </c>
      <c r="F23" s="42">
        <f t="shared" si="2"/>
        <v>11116.59</v>
      </c>
      <c r="I23" s="29">
        <f t="shared" si="3"/>
        <v>4.5127244727868554E-2</v>
      </c>
      <c r="J23" s="29">
        <f t="shared" si="0"/>
        <v>2.0362520744318102E-2</v>
      </c>
      <c r="K23" s="29">
        <f t="shared" si="1"/>
        <v>1.7307519648541936E-2</v>
      </c>
    </row>
    <row r="24" spans="1:11" x14ac:dyDescent="0.2">
      <c r="B24" s="11">
        <v>7</v>
      </c>
      <c r="C24" s="26">
        <v>15341.14</v>
      </c>
      <c r="D24" s="26">
        <v>20271.080000000002</v>
      </c>
      <c r="E24" s="33">
        <v>10706.02</v>
      </c>
      <c r="F24" s="42">
        <f t="shared" si="2"/>
        <v>11186.02</v>
      </c>
      <c r="I24" s="29">
        <f t="shared" si="3"/>
        <v>4.4834588390457064E-2</v>
      </c>
      <c r="J24" s="29">
        <f t="shared" si="0"/>
        <v>1.8428112700194621E-2</v>
      </c>
      <c r="K24" s="29">
        <f t="shared" si="1"/>
        <v>1.5495317508740225E-2</v>
      </c>
    </row>
    <row r="25" spans="1:11" x14ac:dyDescent="0.2">
      <c r="B25" s="24" t="s">
        <v>38</v>
      </c>
      <c r="C25" s="26">
        <v>17041.259999999998</v>
      </c>
      <c r="D25" s="26">
        <v>22294.2</v>
      </c>
      <c r="E25" s="33">
        <v>10790.18</v>
      </c>
      <c r="F25" s="42">
        <f t="shared" si="2"/>
        <v>11270.18</v>
      </c>
      <c r="I25" s="29">
        <f t="shared" si="3"/>
        <v>4.4484892745070059E-2</v>
      </c>
      <c r="J25" s="29">
        <f t="shared" si="0"/>
        <v>1.7246682169517635E-2</v>
      </c>
      <c r="K25" s="29">
        <f t="shared" si="1"/>
        <v>1.4508357115956327E-2</v>
      </c>
    </row>
    <row r="26" spans="1:11" x14ac:dyDescent="0.2">
      <c r="B26" s="11" t="s">
        <v>10</v>
      </c>
      <c r="C26" s="26">
        <v>16108.09</v>
      </c>
      <c r="D26" s="26">
        <v>21082.22</v>
      </c>
      <c r="E26" s="33">
        <v>10753.37</v>
      </c>
      <c r="F26" s="42">
        <f t="shared" si="2"/>
        <v>11233.37</v>
      </c>
      <c r="I26" s="29">
        <f t="shared" si="3"/>
        <v>4.4637169557078415E-2</v>
      </c>
      <c r="J26" s="29">
        <f t="shared" si="0"/>
        <v>1.7869468003600675E-2</v>
      </c>
      <c r="K26" s="29">
        <f t="shared" si="1"/>
        <v>1.5077465189117012E-2</v>
      </c>
    </row>
    <row r="27" spans="1:11" x14ac:dyDescent="0.2">
      <c r="B27" s="11">
        <v>8</v>
      </c>
      <c r="C27" s="26">
        <v>18738.240000000002</v>
      </c>
      <c r="D27" s="26">
        <v>24321.51</v>
      </c>
      <c r="E27" s="33">
        <v>10790.18</v>
      </c>
      <c r="F27" s="42">
        <f>+E27+$F$16</f>
        <v>11270.18</v>
      </c>
      <c r="I27" s="29">
        <f t="shared" si="3"/>
        <v>4.4484892745070059E-2</v>
      </c>
      <c r="J27" s="29">
        <f t="shared" si="0"/>
        <v>1.6255526032209033E-2</v>
      </c>
      <c r="K27" s="29">
        <f t="shared" si="1"/>
        <v>1.3670660683094527E-2</v>
      </c>
    </row>
    <row r="28" spans="1:11" x14ac:dyDescent="0.2">
      <c r="B28" s="11">
        <v>9</v>
      </c>
      <c r="C28" s="26">
        <v>22388.89</v>
      </c>
      <c r="D28" s="26">
        <v>29843.78</v>
      </c>
      <c r="E28" s="33">
        <v>10850.16</v>
      </c>
      <c r="F28" s="42">
        <f t="shared" si="2"/>
        <v>11330.16</v>
      </c>
      <c r="I28" s="29">
        <f t="shared" si="3"/>
        <v>4.4238978964365572E-2</v>
      </c>
      <c r="J28" s="29">
        <f t="shared" si="0"/>
        <v>1.4440845932720769E-2</v>
      </c>
      <c r="K28" s="29">
        <f t="shared" si="1"/>
        <v>1.1795368057258671E-2</v>
      </c>
    </row>
    <row r="29" spans="1:11" x14ac:dyDescent="0.2">
      <c r="C29" s="25"/>
      <c r="I29" s="28"/>
    </row>
    <row r="30" spans="1:11" x14ac:dyDescent="0.2">
      <c r="I30" s="44"/>
      <c r="J30" s="43"/>
    </row>
    <row r="31" spans="1:11" x14ac:dyDescent="0.2">
      <c r="F31">
        <f>40*12</f>
        <v>480</v>
      </c>
    </row>
    <row r="32" spans="1:11" x14ac:dyDescent="0.2">
      <c r="A32" s="32" t="s">
        <v>48</v>
      </c>
      <c r="E32" s="31" t="s">
        <v>42</v>
      </c>
      <c r="F32" s="31" t="s">
        <v>43</v>
      </c>
      <c r="I32" s="30" t="s">
        <v>41</v>
      </c>
      <c r="J32" s="30" t="s">
        <v>40</v>
      </c>
      <c r="K32" s="30"/>
    </row>
    <row r="33" spans="1:12" x14ac:dyDescent="0.2">
      <c r="B33" s="11">
        <v>1</v>
      </c>
      <c r="C33" s="26">
        <v>7280.26</v>
      </c>
      <c r="D33" s="26">
        <v>9126.6200000000008</v>
      </c>
      <c r="E33" s="26">
        <v>9924.08</v>
      </c>
      <c r="F33" s="33">
        <f>+E33+$F$31</f>
        <v>10404.08</v>
      </c>
      <c r="I33" s="29">
        <f t="shared" ref="I33:I43" si="4">+F33*100%/E33-100%</f>
        <v>4.8367203811335635E-2</v>
      </c>
      <c r="J33" s="29">
        <f t="shared" ref="J33:J43" si="5">+((C33+F33)*100%/(C33+E33))-100%</f>
        <v>2.7899936876392806E-2</v>
      </c>
      <c r="K33" s="29">
        <f t="shared" ref="K33:K43" si="6">+((D33+F33)*100%/(D33+E33))-100%</f>
        <v>2.5195924559202609E-2</v>
      </c>
    </row>
    <row r="34" spans="1:12" x14ac:dyDescent="0.2">
      <c r="B34" s="11">
        <v>2</v>
      </c>
      <c r="C34" s="26">
        <v>8778.39</v>
      </c>
      <c r="D34" s="26">
        <v>11240.2</v>
      </c>
      <c r="E34" s="26">
        <v>9952.49</v>
      </c>
      <c r="F34" s="33">
        <f t="shared" ref="F34:F43" si="7">+E34+$F$31</f>
        <v>10432.49</v>
      </c>
      <c r="I34" s="29">
        <f t="shared" si="4"/>
        <v>4.8229136628120228E-2</v>
      </c>
      <c r="J34" s="29">
        <f t="shared" si="5"/>
        <v>2.5626131820822184E-2</v>
      </c>
      <c r="K34" s="29">
        <f t="shared" si="6"/>
        <v>2.2649319175621407E-2</v>
      </c>
    </row>
    <row r="35" spans="1:12" x14ac:dyDescent="0.2">
      <c r="B35" s="11">
        <v>3</v>
      </c>
      <c r="C35" s="26">
        <v>9539.0300000000007</v>
      </c>
      <c r="D35" s="26">
        <v>12292.27</v>
      </c>
      <c r="E35" s="26">
        <v>9989.2999999999993</v>
      </c>
      <c r="F35" s="33">
        <f t="shared" si="7"/>
        <v>10469.299999999999</v>
      </c>
      <c r="I35" s="29">
        <f t="shared" si="4"/>
        <v>4.8051415014064958E-2</v>
      </c>
      <c r="J35" s="29">
        <f t="shared" si="5"/>
        <v>2.4579674759695358E-2</v>
      </c>
      <c r="K35" s="29">
        <f t="shared" si="6"/>
        <v>2.1542467608880234E-2</v>
      </c>
    </row>
    <row r="36" spans="1:12" x14ac:dyDescent="0.2">
      <c r="B36" s="11">
        <v>4</v>
      </c>
      <c r="C36" s="26">
        <v>10299.66</v>
      </c>
      <c r="D36" s="26">
        <v>13365.36</v>
      </c>
      <c r="E36" s="26">
        <v>10045.06</v>
      </c>
      <c r="F36" s="33">
        <f t="shared" si="7"/>
        <v>10525.06</v>
      </c>
      <c r="I36" s="29">
        <f t="shared" si="4"/>
        <v>4.7784682221908126E-2</v>
      </c>
      <c r="J36" s="29">
        <f t="shared" si="5"/>
        <v>2.3593345103791075E-2</v>
      </c>
      <c r="K36" s="29">
        <f t="shared" si="6"/>
        <v>2.0503690237082539E-2</v>
      </c>
    </row>
    <row r="37" spans="1:12" x14ac:dyDescent="0.2">
      <c r="B37" s="11">
        <v>5</v>
      </c>
      <c r="C37" s="26">
        <v>11591.59</v>
      </c>
      <c r="D37" s="26">
        <v>15040.25</v>
      </c>
      <c r="E37" s="26">
        <v>10090.299999999999</v>
      </c>
      <c r="F37" s="33">
        <f t="shared" si="7"/>
        <v>10570.3</v>
      </c>
      <c r="I37" s="29">
        <f t="shared" si="4"/>
        <v>4.7570438936404225E-2</v>
      </c>
      <c r="J37" s="29">
        <f t="shared" si="5"/>
        <v>2.2138291449684599E-2</v>
      </c>
      <c r="K37" s="29">
        <f t="shared" si="6"/>
        <v>1.910025845037211E-2</v>
      </c>
    </row>
    <row r="38" spans="1:12" x14ac:dyDescent="0.2">
      <c r="B38" s="11">
        <v>6</v>
      </c>
      <c r="C38" s="26">
        <v>12936.13</v>
      </c>
      <c r="D38" s="26">
        <v>17097.02</v>
      </c>
      <c r="E38" s="26">
        <v>10156.59</v>
      </c>
      <c r="F38" s="33">
        <f t="shared" si="7"/>
        <v>10636.59</v>
      </c>
      <c r="I38" s="29">
        <f t="shared" si="4"/>
        <v>4.725995634361535E-2</v>
      </c>
      <c r="J38" s="29">
        <f t="shared" si="5"/>
        <v>2.0785771446585777E-2</v>
      </c>
      <c r="K38" s="29">
        <f t="shared" si="6"/>
        <v>1.7612345667234575E-2</v>
      </c>
    </row>
    <row r="39" spans="1:12" x14ac:dyDescent="0.2">
      <c r="B39" s="11">
        <v>7</v>
      </c>
      <c r="C39" s="26">
        <v>15341.14</v>
      </c>
      <c r="D39" s="26">
        <v>20271.080000000002</v>
      </c>
      <c r="E39" s="26">
        <v>10226.02</v>
      </c>
      <c r="F39" s="33">
        <f t="shared" si="7"/>
        <v>10706.02</v>
      </c>
      <c r="I39" s="29">
        <f t="shared" si="4"/>
        <v>4.6939082849436931E-2</v>
      </c>
      <c r="J39" s="29">
        <f t="shared" si="5"/>
        <v>1.8774083629155447E-2</v>
      </c>
      <c r="K39" s="29">
        <f t="shared" si="6"/>
        <v>1.5739201432267258E-2</v>
      </c>
    </row>
    <row r="40" spans="1:12" x14ac:dyDescent="0.2">
      <c r="B40" s="24" t="s">
        <v>38</v>
      </c>
      <c r="C40" s="26">
        <v>17041.259999999998</v>
      </c>
      <c r="D40" s="26">
        <v>22294.2</v>
      </c>
      <c r="E40" s="26">
        <v>10310.18</v>
      </c>
      <c r="F40" s="33">
        <f t="shared" si="7"/>
        <v>10790.18</v>
      </c>
      <c r="I40" s="29">
        <f t="shared" si="4"/>
        <v>4.655592821851795E-2</v>
      </c>
      <c r="J40" s="29">
        <f t="shared" si="5"/>
        <v>1.7549350235307459E-2</v>
      </c>
      <c r="K40" s="29">
        <f t="shared" si="6"/>
        <v>1.472194840079788E-2</v>
      </c>
    </row>
    <row r="41" spans="1:12" x14ac:dyDescent="0.2">
      <c r="B41" s="11" t="s">
        <v>10</v>
      </c>
      <c r="C41" s="26">
        <v>16108.09</v>
      </c>
      <c r="D41" s="26">
        <v>21082.22</v>
      </c>
      <c r="E41" s="26">
        <v>10273.370000000001</v>
      </c>
      <c r="F41" s="33">
        <f t="shared" si="7"/>
        <v>10753.37</v>
      </c>
      <c r="I41" s="29">
        <f t="shared" si="4"/>
        <v>4.6722740444469446E-2</v>
      </c>
      <c r="J41" s="29">
        <f t="shared" si="5"/>
        <v>1.8194595750197218E-2</v>
      </c>
      <c r="K41" s="29">
        <f t="shared" si="6"/>
        <v>1.5308275175176078E-2</v>
      </c>
    </row>
    <row r="42" spans="1:12" x14ac:dyDescent="0.2">
      <c r="B42" s="11">
        <v>8</v>
      </c>
      <c r="C42" s="26">
        <v>18738.240000000002</v>
      </c>
      <c r="D42" s="26">
        <v>24321.51</v>
      </c>
      <c r="E42" s="26">
        <v>10310.18</v>
      </c>
      <c r="F42" s="33">
        <f t="shared" si="7"/>
        <v>10790.18</v>
      </c>
      <c r="I42" s="29">
        <f t="shared" si="4"/>
        <v>4.655592821851795E-2</v>
      </c>
      <c r="J42" s="29">
        <f t="shared" si="5"/>
        <v>1.6524134531241241E-2</v>
      </c>
      <c r="K42" s="29">
        <f t="shared" si="6"/>
        <v>1.3860137925697513E-2</v>
      </c>
    </row>
    <row r="43" spans="1:12" x14ac:dyDescent="0.2">
      <c r="B43" s="11">
        <v>9</v>
      </c>
      <c r="C43" s="26">
        <v>22388.89</v>
      </c>
      <c r="D43" s="26">
        <v>29843.78</v>
      </c>
      <c r="E43" s="26">
        <v>10370.16</v>
      </c>
      <c r="F43" s="33">
        <f t="shared" si="7"/>
        <v>10850.16</v>
      </c>
      <c r="I43" s="29">
        <f t="shared" si="4"/>
        <v>4.6286653243537312E-2</v>
      </c>
      <c r="J43" s="29">
        <f t="shared" si="5"/>
        <v>1.4652439554871277E-2</v>
      </c>
      <c r="K43" s="29">
        <f t="shared" si="6"/>
        <v>1.1936159451175321E-2</v>
      </c>
    </row>
    <row r="44" spans="1:12" x14ac:dyDescent="0.2">
      <c r="C44" s="25"/>
    </row>
    <row r="45" spans="1:12" outlineLevel="1" x14ac:dyDescent="0.2">
      <c r="A45" t="s">
        <v>39</v>
      </c>
    </row>
    <row r="46" spans="1:12" outlineLevel="1" x14ac:dyDescent="0.2">
      <c r="A46">
        <v>7.4999999999999997E-3</v>
      </c>
      <c r="B46" s="11">
        <v>1</v>
      </c>
      <c r="C46" s="26">
        <v>7280.26</v>
      </c>
      <c r="D46" s="26">
        <v>9126.6200000000008</v>
      </c>
      <c r="E46" s="26">
        <v>9924.08</v>
      </c>
      <c r="G46" s="41"/>
      <c r="H46" s="41"/>
      <c r="I46" s="41"/>
      <c r="J46" s="41"/>
      <c r="K46" s="41"/>
      <c r="L46" s="41"/>
    </row>
    <row r="47" spans="1:12" outlineLevel="1" x14ac:dyDescent="0.2">
      <c r="B47" s="11">
        <v>2</v>
      </c>
      <c r="C47" s="26">
        <v>8778.39</v>
      </c>
      <c r="D47" s="26">
        <v>11240.2</v>
      </c>
      <c r="E47" s="26">
        <v>9952.49</v>
      </c>
      <c r="G47" s="41"/>
      <c r="H47" s="41"/>
      <c r="I47" s="41"/>
      <c r="J47" s="41"/>
      <c r="K47" s="41"/>
      <c r="L47" s="41"/>
    </row>
    <row r="48" spans="1:12" outlineLevel="1" x14ac:dyDescent="0.2">
      <c r="B48" s="11">
        <v>3</v>
      </c>
      <c r="C48" s="26">
        <v>9539.0300000000007</v>
      </c>
      <c r="D48" s="26">
        <v>12292.27</v>
      </c>
      <c r="E48" s="26">
        <v>9989.2999999999993</v>
      </c>
      <c r="G48" s="41"/>
      <c r="H48" s="41"/>
      <c r="I48" s="41"/>
      <c r="J48" s="41"/>
      <c r="K48" s="41"/>
      <c r="L48" s="41"/>
    </row>
    <row r="49" spans="2:12" outlineLevel="1" x14ac:dyDescent="0.2">
      <c r="B49" s="11">
        <v>4</v>
      </c>
      <c r="C49" s="26">
        <v>10299.66</v>
      </c>
      <c r="D49" s="26">
        <v>13365.36</v>
      </c>
      <c r="E49" s="26">
        <v>10045.06</v>
      </c>
      <c r="G49" s="41"/>
      <c r="H49" s="41"/>
      <c r="I49" s="41"/>
      <c r="J49" s="41"/>
      <c r="K49" s="41"/>
      <c r="L49" s="41"/>
    </row>
    <row r="50" spans="2:12" outlineLevel="1" x14ac:dyDescent="0.2">
      <c r="B50" s="11">
        <v>5</v>
      </c>
      <c r="C50" s="26">
        <v>11591.59</v>
      </c>
      <c r="D50" s="26">
        <v>15040.25</v>
      </c>
      <c r="E50" s="26">
        <v>10090.299999999999</v>
      </c>
      <c r="G50" s="41"/>
      <c r="H50" s="41"/>
      <c r="I50" s="41"/>
      <c r="J50" s="41"/>
      <c r="K50" s="41"/>
      <c r="L50" s="41"/>
    </row>
    <row r="51" spans="2:12" outlineLevel="1" x14ac:dyDescent="0.2">
      <c r="B51" s="11">
        <v>6</v>
      </c>
      <c r="C51" s="26">
        <v>12936.13</v>
      </c>
      <c r="D51" s="26">
        <v>17097.02</v>
      </c>
      <c r="E51" s="26">
        <v>10156.59</v>
      </c>
      <c r="G51" s="41"/>
      <c r="H51" s="41"/>
      <c r="I51" s="41"/>
      <c r="J51" s="41"/>
      <c r="K51" s="41"/>
      <c r="L51" s="41"/>
    </row>
    <row r="52" spans="2:12" outlineLevel="1" x14ac:dyDescent="0.2">
      <c r="B52" s="11">
        <v>7</v>
      </c>
      <c r="C52" s="26">
        <v>15341.14</v>
      </c>
      <c r="D52" s="26">
        <v>20271.080000000002</v>
      </c>
      <c r="E52" s="26">
        <v>10226.02</v>
      </c>
      <c r="G52" s="41"/>
      <c r="H52" s="41"/>
      <c r="I52" s="41"/>
      <c r="J52" s="41"/>
      <c r="K52" s="41"/>
      <c r="L52" s="41"/>
    </row>
    <row r="53" spans="2:12" outlineLevel="1" x14ac:dyDescent="0.2">
      <c r="B53" s="24" t="s">
        <v>38</v>
      </c>
      <c r="C53" s="26">
        <v>17041.259999999998</v>
      </c>
      <c r="D53" s="26">
        <v>22294.2</v>
      </c>
      <c r="E53" s="26">
        <v>10310.18</v>
      </c>
      <c r="G53" s="41"/>
      <c r="H53" s="41"/>
      <c r="I53" s="41"/>
      <c r="J53" s="41"/>
      <c r="K53" s="41"/>
      <c r="L53" s="41"/>
    </row>
    <row r="54" spans="2:12" outlineLevel="1" x14ac:dyDescent="0.2">
      <c r="B54" s="11" t="s">
        <v>10</v>
      </c>
      <c r="C54" s="26">
        <v>16108.09</v>
      </c>
      <c r="D54" s="26">
        <v>21082.22</v>
      </c>
      <c r="E54" s="26">
        <v>10273.370000000001</v>
      </c>
      <c r="G54" s="41"/>
      <c r="H54" s="41"/>
      <c r="I54" s="41"/>
      <c r="J54" s="41"/>
      <c r="K54" s="41"/>
      <c r="L54" s="41"/>
    </row>
    <row r="55" spans="2:12" outlineLevel="1" x14ac:dyDescent="0.2">
      <c r="B55" s="11">
        <v>8</v>
      </c>
      <c r="C55" s="26">
        <v>18738.240000000002</v>
      </c>
      <c r="D55" s="26">
        <v>24321.51</v>
      </c>
      <c r="E55" s="26">
        <v>10310.18</v>
      </c>
      <c r="G55" s="41"/>
      <c r="H55" s="41"/>
      <c r="I55" s="41"/>
      <c r="J55" s="41"/>
      <c r="K55" s="41"/>
      <c r="L55" s="41"/>
    </row>
    <row r="56" spans="2:12" outlineLevel="1" x14ac:dyDescent="0.2">
      <c r="B56" s="11">
        <v>9</v>
      </c>
      <c r="C56" s="26">
        <v>22388.89</v>
      </c>
      <c r="D56" s="26">
        <v>29843.78</v>
      </c>
      <c r="E56" s="26">
        <v>10370.16</v>
      </c>
      <c r="G56" s="41"/>
      <c r="H56" s="41"/>
      <c r="I56" s="41"/>
      <c r="J56" s="41"/>
      <c r="K56" s="41"/>
      <c r="L56" s="41"/>
    </row>
    <row r="57" spans="2:12" x14ac:dyDescent="0.2">
      <c r="G57" s="41"/>
      <c r="H57" s="41"/>
      <c r="I57" s="41"/>
      <c r="J57" s="41"/>
    </row>
    <row r="58" spans="2:12" x14ac:dyDescent="0.2">
      <c r="G58" s="41"/>
      <c r="H58" s="41"/>
      <c r="I58" s="41"/>
      <c r="J58" s="41"/>
    </row>
  </sheetData>
  <mergeCells count="39">
    <mergeCell ref="K3:L3"/>
    <mergeCell ref="M5:N5"/>
    <mergeCell ref="C14:D14"/>
    <mergeCell ref="E14:F14"/>
    <mergeCell ref="H14:I14"/>
    <mergeCell ref="J14:K14"/>
    <mergeCell ref="C12:D12"/>
    <mergeCell ref="E12:F12"/>
    <mergeCell ref="H12:I12"/>
    <mergeCell ref="J12:K12"/>
    <mergeCell ref="C13:D13"/>
    <mergeCell ref="E13:F13"/>
    <mergeCell ref="H13:I13"/>
    <mergeCell ref="J13:K13"/>
    <mergeCell ref="C10:D10"/>
    <mergeCell ref="E10:F10"/>
    <mergeCell ref="H10:I10"/>
    <mergeCell ref="J10:K10"/>
    <mergeCell ref="C11:D11"/>
    <mergeCell ref="E11:F11"/>
    <mergeCell ref="H11:I11"/>
    <mergeCell ref="J11:K11"/>
    <mergeCell ref="C8:D8"/>
    <mergeCell ref="E8:F8"/>
    <mergeCell ref="H8:I8"/>
    <mergeCell ref="J8:K8"/>
    <mergeCell ref="C9:D9"/>
    <mergeCell ref="E9:F9"/>
    <mergeCell ref="H9:I9"/>
    <mergeCell ref="J9:K9"/>
    <mergeCell ref="C7:D7"/>
    <mergeCell ref="E7:F7"/>
    <mergeCell ref="H7:I7"/>
    <mergeCell ref="J7:K7"/>
    <mergeCell ref="B5:F5"/>
    <mergeCell ref="C6:D6"/>
    <mergeCell ref="E6:F6"/>
    <mergeCell ref="H6:I6"/>
    <mergeCell ref="J6:K6"/>
  </mergeCells>
  <phoneticPr fontId="2" type="noConversion"/>
  <pageMargins left="0.39370078740157499" right="0.39370078740157499" top="0.59055118110236204" bottom="0.59055118110236204" header="0.27559055118110198" footer="0.27559055118110198"/>
  <pageSetup paperSize="9" scale="96" orientation="portrait" r:id="rId1"/>
  <headerFooter alignWithMargins="0">
    <oddFooter>&amp;L&amp;7Gehaltsamt 4.6 Ufficio Stipendi (Wieser)
&amp;Z&amp;F/&amp;A&amp;R&amp;7Seite &amp;P/&amp;N
Druck vom &amp;D</oddFooter>
  </headerFooter>
  <rowBreaks count="1" manualBreakCount="1">
    <brk id="43" max="16383" man="1"/>
  </rowBreaks>
  <customProperties>
    <customPr name="EpmWorksheetKeyString_GUI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A25A5-A1CF-45E3-8CDC-28125841ADF7}">
  <sheetPr>
    <tabColor indexed="10"/>
    <pageSetUpPr fitToPage="1"/>
  </sheetPr>
  <dimension ref="A1:Q55"/>
  <sheetViews>
    <sheetView zoomScaleNormal="100" workbookViewId="0">
      <selection activeCell="H12" sqref="H12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8" width="8.140625" style="6" bestFit="1" customWidth="1"/>
    <col min="9" max="9" width="8.140625" style="6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7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7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7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7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7" ht="12" customHeight="1" x14ac:dyDescent="0.2">
      <c r="A5" s="89" t="s">
        <v>34</v>
      </c>
      <c r="B5" s="89"/>
      <c r="C5" s="89"/>
      <c r="D5" s="90">
        <v>2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7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7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7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7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58</v>
      </c>
      <c r="G9" s="70" t="s">
        <v>9</v>
      </c>
      <c r="H9" s="70" t="s">
        <v>4</v>
      </c>
      <c r="I9" s="70" t="s">
        <v>5</v>
      </c>
      <c r="J9" s="63" t="str">
        <f>F9</f>
        <v>D</v>
      </c>
      <c r="K9" s="70" t="s">
        <v>9</v>
      </c>
      <c r="L9" s="70" t="s">
        <v>4</v>
      </c>
      <c r="M9" s="70" t="s">
        <v>5</v>
      </c>
      <c r="N9" s="63" t="str">
        <f>F9</f>
        <v>D</v>
      </c>
      <c r="O9" s="70" t="s">
        <v>9</v>
      </c>
    </row>
    <row r="10" spans="1:17" ht="14.1" customHeight="1" x14ac:dyDescent="0.2">
      <c r="A10" s="11" t="s">
        <v>7</v>
      </c>
      <c r="B10" s="11">
        <v>0</v>
      </c>
      <c r="C10" s="11">
        <v>0</v>
      </c>
      <c r="D10" s="67">
        <v>8778.39</v>
      </c>
      <c r="E10" s="68">
        <v>15602.99</v>
      </c>
      <c r="F10" s="52">
        <f>IF($F$9="A",Data!$N$6,IF($F$9="B",Data!$N$7,IF($F$9="C",Data!$N$8,IF($F$9="D",Data!$N$9,0))))</f>
        <v>618</v>
      </c>
      <c r="G10" s="55">
        <f>SUM(D10:F10)</f>
        <v>24999.379999999997</v>
      </c>
      <c r="H10" s="56">
        <f t="shared" ref="H10:I54" si="0">D10/$H$7</f>
        <v>731.53249999999991</v>
      </c>
      <c r="I10" s="56">
        <f>E10/$H$7</f>
        <v>1300.2491666666667</v>
      </c>
      <c r="J10" s="56">
        <f>$F$10/12</f>
        <v>51.5</v>
      </c>
      <c r="K10" s="55">
        <f>SUM(H10:J10)</f>
        <v>2083.2816666666668</v>
      </c>
      <c r="L10" s="53">
        <f t="shared" ref="L10:L54" si="1">D10/$L$7</f>
        <v>24.050383561643834</v>
      </c>
      <c r="M10" s="53">
        <f t="shared" ref="M10:M54" si="2">E10/$L$7</f>
        <v>42.747917808219178</v>
      </c>
      <c r="N10" s="53">
        <f>$F$10/$L$7</f>
        <v>1.6931506849315068</v>
      </c>
      <c r="O10" s="54">
        <f>SUM(L10:N10)</f>
        <v>68.491452054794522</v>
      </c>
      <c r="P10" s="81"/>
      <c r="Q10" s="81"/>
    </row>
    <row r="11" spans="1:17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9305.0933999999997</v>
      </c>
      <c r="E11" s="57">
        <f t="shared" ref="E11:E54" si="3">E10</f>
        <v>15602.99</v>
      </c>
      <c r="F11" s="52">
        <f>IF($F$9="A",Data!$N$6,IF($F$9="B",Data!$N$7,IF($F$9="C",Data!$N$8,IF($F$9="D",Data!$N$9,0))))</f>
        <v>618</v>
      </c>
      <c r="G11" s="55">
        <f t="shared" ref="G11:G54" si="4">SUM(D11:F11)</f>
        <v>25526.0834</v>
      </c>
      <c r="H11" s="56">
        <f t="shared" si="0"/>
        <v>775.42444999999998</v>
      </c>
      <c r="I11" s="56">
        <f t="shared" si="0"/>
        <v>1300.2491666666667</v>
      </c>
      <c r="J11" s="56">
        <f t="shared" ref="J11:J54" si="5">$F$10/12</f>
        <v>51.5</v>
      </c>
      <c r="K11" s="55">
        <f t="shared" ref="K11:K54" si="6">SUM(H11:J11)</f>
        <v>2127.1736166666669</v>
      </c>
      <c r="L11" s="53">
        <f t="shared" si="1"/>
        <v>25.493406575342465</v>
      </c>
      <c r="M11" s="53">
        <f t="shared" si="2"/>
        <v>42.747917808219178</v>
      </c>
      <c r="N11" s="53">
        <f t="shared" ref="N11:N54" si="7">$F$10/$L$7</f>
        <v>1.6931506849315068</v>
      </c>
      <c r="O11" s="54">
        <f t="shared" ref="O11:O53" si="8">SUM(L11:N11)</f>
        <v>69.934475068493157</v>
      </c>
      <c r="P11" s="81"/>
    </row>
    <row r="12" spans="1:17" ht="14.1" customHeight="1" x14ac:dyDescent="0.2">
      <c r="A12" s="11"/>
      <c r="B12" s="11">
        <v>2</v>
      </c>
      <c r="C12" s="11">
        <v>0</v>
      </c>
      <c r="D12" s="57">
        <f>$D$10*1.12</f>
        <v>9831.7968000000001</v>
      </c>
      <c r="E12" s="57">
        <f t="shared" si="3"/>
        <v>15602.99</v>
      </c>
      <c r="F12" s="52">
        <f>IF($F$9="A",Data!$N$6,IF($F$9="B",Data!$N$7,IF($F$9="C",Data!$N$8,IF($F$9="D",Data!$N$9,0))))</f>
        <v>618</v>
      </c>
      <c r="G12" s="55">
        <f t="shared" si="4"/>
        <v>26052.786800000002</v>
      </c>
      <c r="H12" s="56">
        <f t="shared" si="0"/>
        <v>819.31640000000004</v>
      </c>
      <c r="I12" s="56">
        <f t="shared" si="0"/>
        <v>1300.2491666666667</v>
      </c>
      <c r="J12" s="56">
        <f t="shared" si="5"/>
        <v>51.5</v>
      </c>
      <c r="K12" s="55">
        <f t="shared" si="6"/>
        <v>2171.0655666666667</v>
      </c>
      <c r="L12" s="53">
        <f t="shared" si="1"/>
        <v>26.936429589041097</v>
      </c>
      <c r="M12" s="53">
        <f t="shared" si="2"/>
        <v>42.747917808219178</v>
      </c>
      <c r="N12" s="53">
        <f t="shared" si="7"/>
        <v>1.6931506849315068</v>
      </c>
      <c r="O12" s="54">
        <f t="shared" si="8"/>
        <v>71.377498082191778</v>
      </c>
    </row>
    <row r="13" spans="1:17" ht="14.1" customHeight="1" x14ac:dyDescent="0.2">
      <c r="A13" s="11"/>
      <c r="B13" s="11">
        <v>3</v>
      </c>
      <c r="C13" s="11">
        <v>0</v>
      </c>
      <c r="D13" s="57">
        <f>$D$10*1.18</f>
        <v>10358.500199999999</v>
      </c>
      <c r="E13" s="57">
        <f t="shared" si="3"/>
        <v>15602.99</v>
      </c>
      <c r="F13" s="52">
        <f>IF($F$9="A",Data!$N$6,IF($F$9="B",Data!$N$7,IF($F$9="C",Data!$N$8,IF($F$9="D",Data!$N$9,0))))</f>
        <v>618</v>
      </c>
      <c r="G13" s="55">
        <f t="shared" si="4"/>
        <v>26579.4902</v>
      </c>
      <c r="H13" s="56">
        <f t="shared" si="0"/>
        <v>863.20834999999988</v>
      </c>
      <c r="I13" s="56">
        <f t="shared" si="0"/>
        <v>1300.2491666666667</v>
      </c>
      <c r="J13" s="56">
        <f t="shared" si="5"/>
        <v>51.5</v>
      </c>
      <c r="K13" s="55">
        <f t="shared" si="6"/>
        <v>2214.9575166666664</v>
      </c>
      <c r="L13" s="53">
        <f t="shared" si="1"/>
        <v>28.379452602739722</v>
      </c>
      <c r="M13" s="53">
        <f t="shared" si="2"/>
        <v>42.747917808219178</v>
      </c>
      <c r="N13" s="53">
        <f t="shared" si="7"/>
        <v>1.6931506849315068</v>
      </c>
      <c r="O13" s="54">
        <f t="shared" si="8"/>
        <v>72.820521095890413</v>
      </c>
    </row>
    <row r="14" spans="1:17" ht="14.1" customHeight="1" x14ac:dyDescent="0.2">
      <c r="A14" s="11" t="s">
        <v>8</v>
      </c>
      <c r="B14" s="11">
        <v>0</v>
      </c>
      <c r="C14" s="11">
        <v>0</v>
      </c>
      <c r="D14" s="67">
        <v>11240.2</v>
      </c>
      <c r="E14" s="68">
        <f t="shared" si="3"/>
        <v>15602.99</v>
      </c>
      <c r="F14" s="52">
        <f>IF($F$9="A",Data!$N$6,IF($F$9="B",Data!$N$7,IF($F$9="C",Data!$N$8,IF($F$9="D",Data!$N$9,0))))</f>
        <v>618</v>
      </c>
      <c r="G14" s="55">
        <f t="shared" si="4"/>
        <v>27461.190000000002</v>
      </c>
      <c r="H14" s="56">
        <f t="shared" si="0"/>
        <v>936.68333333333339</v>
      </c>
      <c r="I14" s="56">
        <f t="shared" si="0"/>
        <v>1300.2491666666667</v>
      </c>
      <c r="J14" s="56">
        <f t="shared" si="5"/>
        <v>51.5</v>
      </c>
      <c r="K14" s="55">
        <f t="shared" si="6"/>
        <v>2288.4324999999999</v>
      </c>
      <c r="L14" s="53">
        <f t="shared" si="1"/>
        <v>30.795068493150687</v>
      </c>
      <c r="M14" s="53">
        <f t="shared" si="2"/>
        <v>42.747917808219178</v>
      </c>
      <c r="N14" s="53">
        <f t="shared" si="7"/>
        <v>1.6931506849315068</v>
      </c>
      <c r="O14" s="54">
        <f t="shared" si="8"/>
        <v>75.236136986301375</v>
      </c>
    </row>
    <row r="15" spans="1:17" ht="14.1" customHeight="1" x14ac:dyDescent="0.2">
      <c r="A15" s="23">
        <v>0.03</v>
      </c>
      <c r="B15" s="11"/>
      <c r="C15" s="11">
        <v>1</v>
      </c>
      <c r="D15" s="57">
        <f>$D$14+$D$14*$A$15*C15</f>
        <v>11577.406000000001</v>
      </c>
      <c r="E15" s="57">
        <f t="shared" si="3"/>
        <v>15602.99</v>
      </c>
      <c r="F15" s="52">
        <f>IF($F$9="A",Data!$N$6,IF($F$9="B",Data!$N$7,IF($F$9="C",Data!$N$8,IF($F$9="D",Data!$N$9,0))))</f>
        <v>618</v>
      </c>
      <c r="G15" s="55">
        <f t="shared" si="4"/>
        <v>27798.396000000001</v>
      </c>
      <c r="H15" s="56">
        <f t="shared" si="0"/>
        <v>964.7838333333334</v>
      </c>
      <c r="I15" s="56">
        <f t="shared" si="0"/>
        <v>1300.2491666666667</v>
      </c>
      <c r="J15" s="56">
        <f t="shared" si="5"/>
        <v>51.5</v>
      </c>
      <c r="K15" s="55">
        <f t="shared" si="6"/>
        <v>2316.5330000000004</v>
      </c>
      <c r="L15" s="53">
        <f t="shared" si="1"/>
        <v>31.718920547945206</v>
      </c>
      <c r="M15" s="53">
        <f t="shared" si="2"/>
        <v>42.747917808219178</v>
      </c>
      <c r="N15" s="53">
        <f t="shared" si="7"/>
        <v>1.6931506849315068</v>
      </c>
      <c r="O15" s="54">
        <f t="shared" si="8"/>
        <v>76.159989041095898</v>
      </c>
    </row>
    <row r="16" spans="1:17" ht="14.1" customHeight="1" x14ac:dyDescent="0.2">
      <c r="A16" s="11"/>
      <c r="B16" s="11"/>
      <c r="C16" s="11">
        <v>2</v>
      </c>
      <c r="D16" s="57">
        <f t="shared" ref="D16:D54" si="9">$D$14+$D$14*$A$15*C16</f>
        <v>11914.612000000001</v>
      </c>
      <c r="E16" s="57">
        <f t="shared" si="3"/>
        <v>15602.99</v>
      </c>
      <c r="F16" s="52">
        <f>IF($F$9="A",Data!$N$6,IF($F$9="B",Data!$N$7,IF($F$9="C",Data!$N$8,IF($F$9="D",Data!$N$9,0))))</f>
        <v>618</v>
      </c>
      <c r="G16" s="55">
        <f t="shared" si="4"/>
        <v>28135.601999999999</v>
      </c>
      <c r="H16" s="56">
        <f t="shared" si="0"/>
        <v>992.88433333333342</v>
      </c>
      <c r="I16" s="56">
        <f t="shared" si="0"/>
        <v>1300.2491666666667</v>
      </c>
      <c r="J16" s="56">
        <f t="shared" si="5"/>
        <v>51.5</v>
      </c>
      <c r="K16" s="55">
        <f t="shared" si="6"/>
        <v>2344.6334999999999</v>
      </c>
      <c r="L16" s="53">
        <f t="shared" si="1"/>
        <v>32.642772602739726</v>
      </c>
      <c r="M16" s="53">
        <f t="shared" si="2"/>
        <v>42.747917808219178</v>
      </c>
      <c r="N16" s="53">
        <f t="shared" si="7"/>
        <v>1.6931506849315068</v>
      </c>
      <c r="O16" s="54">
        <f t="shared" si="8"/>
        <v>77.083841095890421</v>
      </c>
    </row>
    <row r="17" spans="1:15" ht="14.1" customHeight="1" x14ac:dyDescent="0.2">
      <c r="A17" s="11"/>
      <c r="B17" s="11"/>
      <c r="C17" s="11">
        <v>3</v>
      </c>
      <c r="D17" s="57">
        <f t="shared" si="9"/>
        <v>12251.818000000001</v>
      </c>
      <c r="E17" s="57">
        <f t="shared" si="3"/>
        <v>15602.99</v>
      </c>
      <c r="F17" s="52">
        <f>IF($F$9="A",Data!$N$6,IF($F$9="B",Data!$N$7,IF($F$9="C",Data!$N$8,IF($F$9="D",Data!$N$9,0))))</f>
        <v>618</v>
      </c>
      <c r="G17" s="55">
        <f t="shared" si="4"/>
        <v>28472.808000000001</v>
      </c>
      <c r="H17" s="56">
        <f t="shared" si="0"/>
        <v>1020.9848333333334</v>
      </c>
      <c r="I17" s="56">
        <f t="shared" si="0"/>
        <v>1300.2491666666667</v>
      </c>
      <c r="J17" s="56">
        <f t="shared" si="5"/>
        <v>51.5</v>
      </c>
      <c r="K17" s="55">
        <f t="shared" si="6"/>
        <v>2372.7340000000004</v>
      </c>
      <c r="L17" s="53">
        <f t="shared" si="1"/>
        <v>33.566624657534248</v>
      </c>
      <c r="M17" s="53">
        <f t="shared" si="2"/>
        <v>42.747917808219178</v>
      </c>
      <c r="N17" s="53">
        <f t="shared" si="7"/>
        <v>1.6931506849315068</v>
      </c>
      <c r="O17" s="54">
        <f t="shared" si="8"/>
        <v>78.007693150684929</v>
      </c>
    </row>
    <row r="18" spans="1:15" ht="14.1" customHeight="1" x14ac:dyDescent="0.2">
      <c r="A18" s="11"/>
      <c r="B18" s="11"/>
      <c r="C18" s="11">
        <v>4</v>
      </c>
      <c r="D18" s="57">
        <f t="shared" si="9"/>
        <v>12589.024000000001</v>
      </c>
      <c r="E18" s="57">
        <f t="shared" si="3"/>
        <v>15602.99</v>
      </c>
      <c r="F18" s="52">
        <f>IF($F$9="A",Data!$N$6,IF($F$9="B",Data!$N$7,IF($F$9="C",Data!$N$8,IF($F$9="D",Data!$N$9,0))))</f>
        <v>618</v>
      </c>
      <c r="G18" s="55">
        <f t="shared" si="4"/>
        <v>28810.014000000003</v>
      </c>
      <c r="H18" s="56">
        <f t="shared" si="0"/>
        <v>1049.0853333333334</v>
      </c>
      <c r="I18" s="56">
        <f t="shared" si="0"/>
        <v>1300.2491666666667</v>
      </c>
      <c r="J18" s="56">
        <f t="shared" si="5"/>
        <v>51.5</v>
      </c>
      <c r="K18" s="55">
        <f t="shared" si="6"/>
        <v>2400.8344999999999</v>
      </c>
      <c r="L18" s="53">
        <f t="shared" si="1"/>
        <v>34.490476712328771</v>
      </c>
      <c r="M18" s="53">
        <f t="shared" si="2"/>
        <v>42.747917808219178</v>
      </c>
      <c r="N18" s="53">
        <f t="shared" si="7"/>
        <v>1.6931506849315068</v>
      </c>
      <c r="O18" s="54">
        <f t="shared" si="8"/>
        <v>78.931545205479466</v>
      </c>
    </row>
    <row r="19" spans="1:15" ht="14.1" customHeight="1" x14ac:dyDescent="0.2">
      <c r="A19" s="11"/>
      <c r="B19" s="11"/>
      <c r="C19" s="11">
        <v>5</v>
      </c>
      <c r="D19" s="57">
        <f t="shared" si="9"/>
        <v>12926.230000000001</v>
      </c>
      <c r="E19" s="57">
        <f t="shared" si="3"/>
        <v>15602.99</v>
      </c>
      <c r="F19" s="52">
        <f>IF($F$9="A",Data!$N$6,IF($F$9="B",Data!$N$7,IF($F$9="C",Data!$N$8,IF($F$9="D",Data!$N$9,0))))</f>
        <v>618</v>
      </c>
      <c r="G19" s="55">
        <f t="shared" si="4"/>
        <v>29147.22</v>
      </c>
      <c r="H19" s="56">
        <f t="shared" si="0"/>
        <v>1077.1858333333334</v>
      </c>
      <c r="I19" s="56">
        <f t="shared" si="0"/>
        <v>1300.2491666666667</v>
      </c>
      <c r="J19" s="56">
        <f t="shared" si="5"/>
        <v>51.5</v>
      </c>
      <c r="K19" s="55">
        <f t="shared" si="6"/>
        <v>2428.9350000000004</v>
      </c>
      <c r="L19" s="53">
        <f t="shared" si="1"/>
        <v>35.414328767123294</v>
      </c>
      <c r="M19" s="53">
        <f t="shared" si="2"/>
        <v>42.747917808219178</v>
      </c>
      <c r="N19" s="53">
        <f t="shared" si="7"/>
        <v>1.6931506849315068</v>
      </c>
      <c r="O19" s="54">
        <f t="shared" si="8"/>
        <v>79.855397260273975</v>
      </c>
    </row>
    <row r="20" spans="1:15" ht="14.1" customHeight="1" x14ac:dyDescent="0.2">
      <c r="A20" s="11"/>
      <c r="B20" s="11"/>
      <c r="C20" s="11">
        <v>6</v>
      </c>
      <c r="D20" s="57">
        <f t="shared" si="9"/>
        <v>13263.436000000002</v>
      </c>
      <c r="E20" s="57">
        <f t="shared" si="3"/>
        <v>15602.99</v>
      </c>
      <c r="F20" s="52">
        <f>IF($F$9="A",Data!$N$6,IF($F$9="B",Data!$N$7,IF($F$9="C",Data!$N$8,IF($F$9="D",Data!$N$9,0))))</f>
        <v>618</v>
      </c>
      <c r="G20" s="55">
        <f t="shared" si="4"/>
        <v>29484.425999999999</v>
      </c>
      <c r="H20" s="56">
        <f t="shared" si="0"/>
        <v>1105.2863333333335</v>
      </c>
      <c r="I20" s="56">
        <f t="shared" si="0"/>
        <v>1300.2491666666667</v>
      </c>
      <c r="J20" s="56">
        <f t="shared" si="5"/>
        <v>51.5</v>
      </c>
      <c r="K20" s="55">
        <f t="shared" si="6"/>
        <v>2457.0355</v>
      </c>
      <c r="L20" s="53">
        <f t="shared" si="1"/>
        <v>36.33818082191781</v>
      </c>
      <c r="M20" s="53">
        <f t="shared" si="2"/>
        <v>42.747917808219178</v>
      </c>
      <c r="N20" s="53">
        <f t="shared" si="7"/>
        <v>1.6931506849315068</v>
      </c>
      <c r="O20" s="54">
        <f t="shared" si="8"/>
        <v>80.779249315068498</v>
      </c>
    </row>
    <row r="21" spans="1:15" ht="14.1" customHeight="1" x14ac:dyDescent="0.2">
      <c r="A21" s="11"/>
      <c r="B21" s="11"/>
      <c r="C21" s="11">
        <v>7</v>
      </c>
      <c r="D21" s="57">
        <f t="shared" si="9"/>
        <v>13600.642</v>
      </c>
      <c r="E21" s="57">
        <f t="shared" si="3"/>
        <v>15602.99</v>
      </c>
      <c r="F21" s="52">
        <f>IF($F$9="A",Data!$N$6,IF($F$9="B",Data!$N$7,IF($F$9="C",Data!$N$8,IF($F$9="D",Data!$N$9,0))))</f>
        <v>618</v>
      </c>
      <c r="G21" s="55">
        <f t="shared" si="4"/>
        <v>29821.631999999998</v>
      </c>
      <c r="H21" s="56">
        <f t="shared" si="0"/>
        <v>1133.3868333333332</v>
      </c>
      <c r="I21" s="56">
        <f t="shared" si="0"/>
        <v>1300.2491666666667</v>
      </c>
      <c r="J21" s="56">
        <f t="shared" si="5"/>
        <v>51.5</v>
      </c>
      <c r="K21" s="55">
        <f t="shared" si="6"/>
        <v>2485.136</v>
      </c>
      <c r="L21" s="53">
        <f t="shared" si="1"/>
        <v>37.262032876712325</v>
      </c>
      <c r="M21" s="53">
        <f t="shared" si="2"/>
        <v>42.747917808219178</v>
      </c>
      <c r="N21" s="53">
        <f t="shared" si="7"/>
        <v>1.6931506849315068</v>
      </c>
      <c r="O21" s="54">
        <f t="shared" si="8"/>
        <v>81.70310136986302</v>
      </c>
    </row>
    <row r="22" spans="1:15" ht="14.1" customHeight="1" x14ac:dyDescent="0.2">
      <c r="A22" s="11"/>
      <c r="B22" s="11"/>
      <c r="C22" s="11">
        <v>8</v>
      </c>
      <c r="D22" s="57">
        <f t="shared" si="9"/>
        <v>13937.848000000002</v>
      </c>
      <c r="E22" s="57">
        <f t="shared" si="3"/>
        <v>15602.99</v>
      </c>
      <c r="F22" s="52">
        <f>IF($F$9="A",Data!$N$6,IF($F$9="B",Data!$N$7,IF($F$9="C",Data!$N$8,IF($F$9="D",Data!$N$9,0))))</f>
        <v>618</v>
      </c>
      <c r="G22" s="55">
        <f t="shared" si="4"/>
        <v>30158.838000000003</v>
      </c>
      <c r="H22" s="56">
        <f t="shared" si="0"/>
        <v>1161.4873333333335</v>
      </c>
      <c r="I22" s="56">
        <f t="shared" si="0"/>
        <v>1300.2491666666667</v>
      </c>
      <c r="J22" s="56">
        <f t="shared" si="5"/>
        <v>51.5</v>
      </c>
      <c r="K22" s="55">
        <f t="shared" si="6"/>
        <v>2513.2365</v>
      </c>
      <c r="L22" s="53">
        <f t="shared" si="1"/>
        <v>38.185884931506855</v>
      </c>
      <c r="M22" s="53">
        <f t="shared" si="2"/>
        <v>42.747917808219178</v>
      </c>
      <c r="N22" s="53">
        <f t="shared" si="7"/>
        <v>1.6931506849315068</v>
      </c>
      <c r="O22" s="54">
        <f t="shared" si="8"/>
        <v>82.626953424657543</v>
      </c>
    </row>
    <row r="23" spans="1:15" ht="14.1" customHeight="1" x14ac:dyDescent="0.2">
      <c r="A23" s="11"/>
      <c r="B23" s="11"/>
      <c r="C23" s="11">
        <v>9</v>
      </c>
      <c r="D23" s="57">
        <f t="shared" si="9"/>
        <v>14275.054</v>
      </c>
      <c r="E23" s="57">
        <f t="shared" si="3"/>
        <v>15602.99</v>
      </c>
      <c r="F23" s="52">
        <f>IF($F$9="A",Data!$N$6,IF($F$9="B",Data!$N$7,IF($F$9="C",Data!$N$8,IF($F$9="D",Data!$N$9,0))))</f>
        <v>618</v>
      </c>
      <c r="G23" s="55">
        <f t="shared" si="4"/>
        <v>30496.044000000002</v>
      </c>
      <c r="H23" s="56">
        <f t="shared" si="0"/>
        <v>1189.5878333333333</v>
      </c>
      <c r="I23" s="56">
        <f t="shared" si="0"/>
        <v>1300.2491666666667</v>
      </c>
      <c r="J23" s="56">
        <f t="shared" si="5"/>
        <v>51.5</v>
      </c>
      <c r="K23" s="55">
        <f t="shared" si="6"/>
        <v>2541.337</v>
      </c>
      <c r="L23" s="53">
        <f t="shared" si="1"/>
        <v>39.109736986301371</v>
      </c>
      <c r="M23" s="53">
        <f t="shared" si="2"/>
        <v>42.747917808219178</v>
      </c>
      <c r="N23" s="53">
        <f t="shared" si="7"/>
        <v>1.6931506849315068</v>
      </c>
      <c r="O23" s="54">
        <f t="shared" si="8"/>
        <v>83.550805479452066</v>
      </c>
    </row>
    <row r="24" spans="1:15" ht="14.1" customHeight="1" x14ac:dyDescent="0.2">
      <c r="A24" s="11"/>
      <c r="B24" s="11"/>
      <c r="C24" s="11">
        <v>10</v>
      </c>
      <c r="D24" s="57">
        <f t="shared" si="9"/>
        <v>14612.260000000002</v>
      </c>
      <c r="E24" s="57">
        <f t="shared" si="3"/>
        <v>15602.99</v>
      </c>
      <c r="F24" s="52">
        <f>IF($F$9="A",Data!$N$6,IF($F$9="B",Data!$N$7,IF($F$9="C",Data!$N$8,IF($F$9="D",Data!$N$9,0))))</f>
        <v>618</v>
      </c>
      <c r="G24" s="55">
        <f t="shared" si="4"/>
        <v>30833.25</v>
      </c>
      <c r="H24" s="56">
        <f t="shared" si="0"/>
        <v>1217.6883333333335</v>
      </c>
      <c r="I24" s="56">
        <f t="shared" si="0"/>
        <v>1300.2491666666667</v>
      </c>
      <c r="J24" s="56">
        <f t="shared" si="5"/>
        <v>51.5</v>
      </c>
      <c r="K24" s="55">
        <f t="shared" si="6"/>
        <v>2569.4375</v>
      </c>
      <c r="L24" s="53">
        <f t="shared" si="1"/>
        <v>40.033589041095894</v>
      </c>
      <c r="M24" s="53">
        <f t="shared" si="2"/>
        <v>42.747917808219178</v>
      </c>
      <c r="N24" s="53">
        <f t="shared" si="7"/>
        <v>1.6931506849315068</v>
      </c>
      <c r="O24" s="54">
        <f t="shared" si="8"/>
        <v>84.474657534246575</v>
      </c>
    </row>
    <row r="25" spans="1:15" ht="14.1" customHeight="1" x14ac:dyDescent="0.2">
      <c r="A25" s="11"/>
      <c r="B25" s="11"/>
      <c r="C25" s="11">
        <v>11</v>
      </c>
      <c r="D25" s="57">
        <f t="shared" si="9"/>
        <v>14949.466</v>
      </c>
      <c r="E25" s="57">
        <f t="shared" si="3"/>
        <v>15602.99</v>
      </c>
      <c r="F25" s="52">
        <f>IF($F$9="A",Data!$N$6,IF($F$9="B",Data!$N$7,IF($F$9="C",Data!$N$8,IF($F$9="D",Data!$N$9,0))))</f>
        <v>618</v>
      </c>
      <c r="G25" s="55">
        <f t="shared" si="4"/>
        <v>31170.455999999998</v>
      </c>
      <c r="H25" s="56">
        <f t="shared" si="0"/>
        <v>1245.7888333333333</v>
      </c>
      <c r="I25" s="56">
        <f t="shared" si="0"/>
        <v>1300.2491666666667</v>
      </c>
      <c r="J25" s="56">
        <f t="shared" si="5"/>
        <v>51.5</v>
      </c>
      <c r="K25" s="55">
        <f t="shared" si="6"/>
        <v>2597.538</v>
      </c>
      <c r="L25" s="53">
        <f t="shared" si="1"/>
        <v>40.95744109589041</v>
      </c>
      <c r="M25" s="53">
        <f t="shared" si="2"/>
        <v>42.747917808219178</v>
      </c>
      <c r="N25" s="53">
        <f t="shared" si="7"/>
        <v>1.6931506849315068</v>
      </c>
      <c r="O25" s="54">
        <f t="shared" si="8"/>
        <v>85.398509589041097</v>
      </c>
    </row>
    <row r="26" spans="1:15" ht="14.1" customHeight="1" x14ac:dyDescent="0.2">
      <c r="A26" s="11"/>
      <c r="B26" s="11"/>
      <c r="C26" s="11">
        <v>12</v>
      </c>
      <c r="D26" s="57">
        <f t="shared" si="9"/>
        <v>15286.672</v>
      </c>
      <c r="E26" s="57">
        <f t="shared" si="3"/>
        <v>15602.99</v>
      </c>
      <c r="F26" s="52">
        <f>IF($F$9="A",Data!$N$6,IF($F$9="B",Data!$N$7,IF($F$9="C",Data!$N$8,IF($F$9="D",Data!$N$9,0))))</f>
        <v>618</v>
      </c>
      <c r="G26" s="55">
        <f t="shared" si="4"/>
        <v>31507.662</v>
      </c>
      <c r="H26" s="56">
        <f t="shared" si="0"/>
        <v>1273.8893333333333</v>
      </c>
      <c r="I26" s="56">
        <f t="shared" si="0"/>
        <v>1300.2491666666667</v>
      </c>
      <c r="J26" s="56">
        <f t="shared" si="5"/>
        <v>51.5</v>
      </c>
      <c r="K26" s="55">
        <f t="shared" si="6"/>
        <v>2625.6385</v>
      </c>
      <c r="L26" s="53">
        <f t="shared" si="1"/>
        <v>41.881293150684932</v>
      </c>
      <c r="M26" s="53">
        <f t="shared" si="2"/>
        <v>42.747917808219178</v>
      </c>
      <c r="N26" s="53">
        <f t="shared" si="7"/>
        <v>1.6931506849315068</v>
      </c>
      <c r="O26" s="54">
        <f t="shared" si="8"/>
        <v>86.32236164383562</v>
      </c>
    </row>
    <row r="27" spans="1:15" ht="14.1" customHeight="1" x14ac:dyDescent="0.2">
      <c r="A27" s="11"/>
      <c r="B27" s="11"/>
      <c r="C27" s="11">
        <v>13</v>
      </c>
      <c r="D27" s="57">
        <f t="shared" si="9"/>
        <v>15623.878000000001</v>
      </c>
      <c r="E27" s="57">
        <f t="shared" si="3"/>
        <v>15602.99</v>
      </c>
      <c r="F27" s="52">
        <f>IF($F$9="A",Data!$N$6,IF($F$9="B",Data!$N$7,IF($F$9="C",Data!$N$8,IF($F$9="D",Data!$N$9,0))))</f>
        <v>618</v>
      </c>
      <c r="G27" s="55">
        <f t="shared" si="4"/>
        <v>31844.868000000002</v>
      </c>
      <c r="H27" s="56">
        <f t="shared" si="0"/>
        <v>1301.9898333333333</v>
      </c>
      <c r="I27" s="56">
        <f t="shared" si="0"/>
        <v>1300.2491666666667</v>
      </c>
      <c r="J27" s="56">
        <f t="shared" si="5"/>
        <v>51.5</v>
      </c>
      <c r="K27" s="55">
        <f t="shared" si="6"/>
        <v>2653.739</v>
      </c>
      <c r="L27" s="53">
        <f t="shared" si="1"/>
        <v>42.805145205479455</v>
      </c>
      <c r="M27" s="53">
        <f t="shared" si="2"/>
        <v>42.747917808219178</v>
      </c>
      <c r="N27" s="53">
        <f t="shared" si="7"/>
        <v>1.6931506849315068</v>
      </c>
      <c r="O27" s="54">
        <f t="shared" si="8"/>
        <v>87.246213698630143</v>
      </c>
    </row>
    <row r="28" spans="1:15" ht="14.1" customHeight="1" x14ac:dyDescent="0.2">
      <c r="A28" s="11"/>
      <c r="B28" s="11"/>
      <c r="C28" s="11">
        <v>14</v>
      </c>
      <c r="D28" s="57">
        <f t="shared" si="9"/>
        <v>15961.084000000001</v>
      </c>
      <c r="E28" s="57">
        <f t="shared" si="3"/>
        <v>15602.99</v>
      </c>
      <c r="F28" s="52">
        <f>IF($F$9="A",Data!$N$6,IF($F$9="B",Data!$N$7,IF($F$9="C",Data!$N$8,IF($F$9="D",Data!$N$9,0))))</f>
        <v>618</v>
      </c>
      <c r="G28" s="55">
        <f t="shared" si="4"/>
        <v>32182.074000000001</v>
      </c>
      <c r="H28" s="56">
        <f t="shared" si="0"/>
        <v>1330.0903333333333</v>
      </c>
      <c r="I28" s="56">
        <f t="shared" si="0"/>
        <v>1300.2491666666667</v>
      </c>
      <c r="J28" s="56">
        <f t="shared" si="5"/>
        <v>51.5</v>
      </c>
      <c r="K28" s="55">
        <f t="shared" si="6"/>
        <v>2681.8395</v>
      </c>
      <c r="L28" s="53">
        <f t="shared" si="1"/>
        <v>43.728997260273978</v>
      </c>
      <c r="M28" s="53">
        <f t="shared" si="2"/>
        <v>42.747917808219178</v>
      </c>
      <c r="N28" s="53">
        <f t="shared" si="7"/>
        <v>1.6931506849315068</v>
      </c>
      <c r="O28" s="54">
        <f>SUM(L28:N28)</f>
        <v>88.170065753424666</v>
      </c>
    </row>
    <row r="29" spans="1:15" ht="14.1" customHeight="1" x14ac:dyDescent="0.2">
      <c r="A29" s="11"/>
      <c r="B29" s="11"/>
      <c r="C29" s="11">
        <v>15</v>
      </c>
      <c r="D29" s="57">
        <f t="shared" si="9"/>
        <v>16298.29</v>
      </c>
      <c r="E29" s="57">
        <f t="shared" si="3"/>
        <v>15602.99</v>
      </c>
      <c r="F29" s="52">
        <f>IF($F$9="A",Data!$N$6,IF($F$9="B",Data!$N$7,IF($F$9="C",Data!$N$8,IF($F$9="D",Data!$N$9,0))))</f>
        <v>618</v>
      </c>
      <c r="G29" s="55">
        <f t="shared" si="4"/>
        <v>32519.279999999999</v>
      </c>
      <c r="H29" s="56">
        <f t="shared" si="0"/>
        <v>1358.1908333333333</v>
      </c>
      <c r="I29" s="56">
        <f t="shared" si="0"/>
        <v>1300.2491666666667</v>
      </c>
      <c r="J29" s="56">
        <f t="shared" si="5"/>
        <v>51.5</v>
      </c>
      <c r="K29" s="55">
        <f t="shared" si="6"/>
        <v>2709.94</v>
      </c>
      <c r="L29" s="53">
        <f t="shared" si="1"/>
        <v>44.652849315068494</v>
      </c>
      <c r="M29" s="53">
        <f t="shared" si="2"/>
        <v>42.747917808219178</v>
      </c>
      <c r="N29" s="53">
        <f t="shared" si="7"/>
        <v>1.6931506849315068</v>
      </c>
      <c r="O29" s="54">
        <f t="shared" si="8"/>
        <v>89.093917808219175</v>
      </c>
    </row>
    <row r="30" spans="1:15" ht="14.1" customHeight="1" x14ac:dyDescent="0.2">
      <c r="A30" s="11"/>
      <c r="B30" s="11"/>
      <c r="C30" s="11">
        <v>16</v>
      </c>
      <c r="D30" s="57">
        <f t="shared" si="9"/>
        <v>16635.495999999999</v>
      </c>
      <c r="E30" s="57">
        <f t="shared" si="3"/>
        <v>15602.99</v>
      </c>
      <c r="F30" s="52">
        <f>IF($F$9="A",Data!$N$6,IF($F$9="B",Data!$N$7,IF($F$9="C",Data!$N$8,IF($F$9="D",Data!$N$9,0))))</f>
        <v>618</v>
      </c>
      <c r="G30" s="55">
        <f t="shared" si="4"/>
        <v>32856.485999999997</v>
      </c>
      <c r="H30" s="56">
        <f t="shared" si="0"/>
        <v>1386.2913333333333</v>
      </c>
      <c r="I30" s="56">
        <f t="shared" si="0"/>
        <v>1300.2491666666667</v>
      </c>
      <c r="J30" s="56">
        <f t="shared" si="5"/>
        <v>51.5</v>
      </c>
      <c r="K30" s="55">
        <f t="shared" si="6"/>
        <v>2738.0405000000001</v>
      </c>
      <c r="L30" s="53">
        <f t="shared" si="1"/>
        <v>45.576701369863009</v>
      </c>
      <c r="M30" s="53">
        <f t="shared" si="2"/>
        <v>42.747917808219178</v>
      </c>
      <c r="N30" s="53">
        <f t="shared" si="7"/>
        <v>1.6931506849315068</v>
      </c>
      <c r="O30" s="54">
        <f t="shared" si="8"/>
        <v>90.017769863013697</v>
      </c>
    </row>
    <row r="31" spans="1:15" ht="14.1" customHeight="1" x14ac:dyDescent="0.2">
      <c r="A31" s="11"/>
      <c r="B31" s="11"/>
      <c r="C31" s="11">
        <v>17</v>
      </c>
      <c r="D31" s="57">
        <f t="shared" si="9"/>
        <v>16972.702000000001</v>
      </c>
      <c r="E31" s="57">
        <f t="shared" si="3"/>
        <v>15602.99</v>
      </c>
      <c r="F31" s="52">
        <f>IF($F$9="A",Data!$N$6,IF($F$9="B",Data!$N$7,IF($F$9="C",Data!$N$8,IF($F$9="D",Data!$N$9,0))))</f>
        <v>618</v>
      </c>
      <c r="G31" s="55">
        <f t="shared" si="4"/>
        <v>33193.692000000003</v>
      </c>
      <c r="H31" s="56">
        <f t="shared" si="0"/>
        <v>1414.3918333333334</v>
      </c>
      <c r="I31" s="56">
        <f t="shared" si="0"/>
        <v>1300.2491666666667</v>
      </c>
      <c r="J31" s="56">
        <f t="shared" si="5"/>
        <v>51.5</v>
      </c>
      <c r="K31" s="55">
        <f t="shared" si="6"/>
        <v>2766.1410000000001</v>
      </c>
      <c r="L31" s="53">
        <f t="shared" si="1"/>
        <v>46.500553424657539</v>
      </c>
      <c r="M31" s="53">
        <f t="shared" si="2"/>
        <v>42.747917808219178</v>
      </c>
      <c r="N31" s="53">
        <f t="shared" si="7"/>
        <v>1.6931506849315068</v>
      </c>
      <c r="O31" s="54">
        <f t="shared" si="8"/>
        <v>90.94162191780822</v>
      </c>
    </row>
    <row r="32" spans="1:15" ht="14.1" customHeight="1" x14ac:dyDescent="0.2">
      <c r="A32" s="11"/>
      <c r="B32" s="11"/>
      <c r="C32" s="11">
        <v>18</v>
      </c>
      <c r="D32" s="57">
        <f t="shared" si="9"/>
        <v>17309.908000000003</v>
      </c>
      <c r="E32" s="57">
        <f t="shared" si="3"/>
        <v>15602.99</v>
      </c>
      <c r="F32" s="52">
        <f>IF($F$9="A",Data!$N$6,IF($F$9="B",Data!$N$7,IF($F$9="C",Data!$N$8,IF($F$9="D",Data!$N$9,0))))</f>
        <v>618</v>
      </c>
      <c r="G32" s="55">
        <f t="shared" si="4"/>
        <v>33530.898000000001</v>
      </c>
      <c r="H32" s="56">
        <f t="shared" si="0"/>
        <v>1442.4923333333336</v>
      </c>
      <c r="I32" s="56">
        <f t="shared" si="0"/>
        <v>1300.2491666666667</v>
      </c>
      <c r="J32" s="56">
        <f t="shared" si="5"/>
        <v>51.5</v>
      </c>
      <c r="K32" s="55">
        <f t="shared" si="6"/>
        <v>2794.2415000000001</v>
      </c>
      <c r="L32" s="53">
        <f t="shared" si="1"/>
        <v>47.424405479452062</v>
      </c>
      <c r="M32" s="53">
        <f t="shared" si="2"/>
        <v>42.747917808219178</v>
      </c>
      <c r="N32" s="53">
        <f t="shared" si="7"/>
        <v>1.6931506849315068</v>
      </c>
      <c r="O32" s="54">
        <f t="shared" si="8"/>
        <v>91.865473972602757</v>
      </c>
    </row>
    <row r="33" spans="1:15" ht="14.1" customHeight="1" x14ac:dyDescent="0.2">
      <c r="A33" s="11"/>
      <c r="B33" s="11"/>
      <c r="C33" s="11">
        <v>19</v>
      </c>
      <c r="D33" s="57">
        <f t="shared" si="9"/>
        <v>17647.114000000001</v>
      </c>
      <c r="E33" s="57">
        <f t="shared" si="3"/>
        <v>15602.99</v>
      </c>
      <c r="F33" s="52">
        <f>IF($F$9="A",Data!$N$6,IF($F$9="B",Data!$N$7,IF($F$9="C",Data!$N$8,IF($F$9="D",Data!$N$9,0))))</f>
        <v>618</v>
      </c>
      <c r="G33" s="55">
        <f t="shared" si="4"/>
        <v>33868.103999999999</v>
      </c>
      <c r="H33" s="56">
        <f t="shared" si="0"/>
        <v>1470.5928333333334</v>
      </c>
      <c r="I33" s="56">
        <f t="shared" si="0"/>
        <v>1300.2491666666667</v>
      </c>
      <c r="J33" s="56">
        <f t="shared" si="5"/>
        <v>51.5</v>
      </c>
      <c r="K33" s="55">
        <f t="shared" si="6"/>
        <v>2822.3420000000001</v>
      </c>
      <c r="L33" s="53">
        <f t="shared" si="1"/>
        <v>48.348257534246578</v>
      </c>
      <c r="M33" s="53">
        <f t="shared" si="2"/>
        <v>42.747917808219178</v>
      </c>
      <c r="N33" s="53">
        <f t="shared" si="7"/>
        <v>1.6931506849315068</v>
      </c>
      <c r="O33" s="54">
        <f t="shared" si="8"/>
        <v>92.789326027397266</v>
      </c>
    </row>
    <row r="34" spans="1:15" ht="14.1" customHeight="1" x14ac:dyDescent="0.2">
      <c r="A34" s="11"/>
      <c r="B34" s="11"/>
      <c r="C34" s="11">
        <v>20</v>
      </c>
      <c r="D34" s="57">
        <f t="shared" si="9"/>
        <v>17984.32</v>
      </c>
      <c r="E34" s="57">
        <f t="shared" si="3"/>
        <v>15602.99</v>
      </c>
      <c r="F34" s="52">
        <f>IF($F$9="A",Data!$N$6,IF($F$9="B",Data!$N$7,IF($F$9="C",Data!$N$8,IF($F$9="D",Data!$N$9,0))))</f>
        <v>618</v>
      </c>
      <c r="G34" s="55">
        <f t="shared" si="4"/>
        <v>34205.31</v>
      </c>
      <c r="H34" s="56">
        <f t="shared" si="0"/>
        <v>1498.6933333333334</v>
      </c>
      <c r="I34" s="56">
        <f t="shared" si="0"/>
        <v>1300.2491666666667</v>
      </c>
      <c r="J34" s="56">
        <f t="shared" si="5"/>
        <v>51.5</v>
      </c>
      <c r="K34" s="55">
        <f t="shared" si="6"/>
        <v>2850.4425000000001</v>
      </c>
      <c r="L34" s="53">
        <f t="shared" si="1"/>
        <v>49.272109589041094</v>
      </c>
      <c r="M34" s="53">
        <f t="shared" si="2"/>
        <v>42.747917808219178</v>
      </c>
      <c r="N34" s="53">
        <f t="shared" si="7"/>
        <v>1.6931506849315068</v>
      </c>
      <c r="O34" s="54">
        <f t="shared" si="8"/>
        <v>93.713178082191774</v>
      </c>
    </row>
    <row r="35" spans="1:15" ht="14.1" customHeight="1" x14ac:dyDescent="0.2">
      <c r="A35" s="11"/>
      <c r="B35" s="11"/>
      <c r="C35" s="11">
        <v>21</v>
      </c>
      <c r="D35" s="57">
        <f t="shared" si="9"/>
        <v>18321.526000000002</v>
      </c>
      <c r="E35" s="57">
        <f t="shared" si="3"/>
        <v>15602.99</v>
      </c>
      <c r="F35" s="52">
        <f>IF($F$9="A",Data!$N$6,IF($F$9="B",Data!$N$7,IF($F$9="C",Data!$N$8,IF($F$9="D",Data!$N$9,0))))</f>
        <v>618</v>
      </c>
      <c r="G35" s="55">
        <f t="shared" si="4"/>
        <v>34542.516000000003</v>
      </c>
      <c r="H35" s="56">
        <f t="shared" si="0"/>
        <v>1526.7938333333334</v>
      </c>
      <c r="I35" s="56">
        <f t="shared" si="0"/>
        <v>1300.2491666666667</v>
      </c>
      <c r="J35" s="56">
        <f t="shared" si="5"/>
        <v>51.5</v>
      </c>
      <c r="K35" s="55">
        <f t="shared" si="6"/>
        <v>2878.5430000000001</v>
      </c>
      <c r="L35" s="53">
        <f t="shared" si="1"/>
        <v>50.195961643835624</v>
      </c>
      <c r="M35" s="53">
        <f t="shared" si="2"/>
        <v>42.747917808219178</v>
      </c>
      <c r="N35" s="53">
        <f t="shared" si="7"/>
        <v>1.6931506849315068</v>
      </c>
      <c r="O35" s="54">
        <f t="shared" si="8"/>
        <v>94.637030136986311</v>
      </c>
    </row>
    <row r="36" spans="1:15" ht="14.1" customHeight="1" x14ac:dyDescent="0.2">
      <c r="A36" s="11"/>
      <c r="B36" s="11"/>
      <c r="C36" s="11">
        <v>22</v>
      </c>
      <c r="D36" s="57">
        <f t="shared" si="9"/>
        <v>18658.732</v>
      </c>
      <c r="E36" s="57">
        <f t="shared" si="3"/>
        <v>15602.99</v>
      </c>
      <c r="F36" s="52">
        <f>IF($F$9="A",Data!$N$6,IF($F$9="B",Data!$N$7,IF($F$9="C",Data!$N$8,IF($F$9="D",Data!$N$9,0))))</f>
        <v>618</v>
      </c>
      <c r="G36" s="55">
        <f t="shared" si="4"/>
        <v>34879.722000000002</v>
      </c>
      <c r="H36" s="56">
        <f t="shared" si="0"/>
        <v>1554.8943333333334</v>
      </c>
      <c r="I36" s="56">
        <f t="shared" si="0"/>
        <v>1300.2491666666667</v>
      </c>
      <c r="J36" s="56">
        <f t="shared" si="5"/>
        <v>51.5</v>
      </c>
      <c r="K36" s="55">
        <f t="shared" si="6"/>
        <v>2906.6435000000001</v>
      </c>
      <c r="L36" s="53">
        <f t="shared" si="1"/>
        <v>51.119813698630139</v>
      </c>
      <c r="M36" s="53">
        <f t="shared" si="2"/>
        <v>42.747917808219178</v>
      </c>
      <c r="N36" s="53">
        <f t="shared" si="7"/>
        <v>1.6931506849315068</v>
      </c>
      <c r="O36" s="54">
        <f t="shared" si="8"/>
        <v>95.56088219178082</v>
      </c>
    </row>
    <row r="37" spans="1:15" ht="14.1" customHeight="1" x14ac:dyDescent="0.2">
      <c r="A37" s="11"/>
      <c r="B37" s="11"/>
      <c r="C37" s="11">
        <v>23</v>
      </c>
      <c r="D37" s="57">
        <f t="shared" si="9"/>
        <v>18995.938000000002</v>
      </c>
      <c r="E37" s="57">
        <f t="shared" si="3"/>
        <v>15602.99</v>
      </c>
      <c r="F37" s="52">
        <f>IF($F$9="A",Data!$N$6,IF($F$9="B",Data!$N$7,IF($F$9="C",Data!$N$8,IF($F$9="D",Data!$N$9,0))))</f>
        <v>618</v>
      </c>
      <c r="G37" s="55">
        <f t="shared" si="4"/>
        <v>35216.928</v>
      </c>
      <c r="H37" s="56">
        <f t="shared" si="0"/>
        <v>1582.9948333333334</v>
      </c>
      <c r="I37" s="56">
        <f t="shared" si="0"/>
        <v>1300.2491666666667</v>
      </c>
      <c r="J37" s="56">
        <f t="shared" si="5"/>
        <v>51.5</v>
      </c>
      <c r="K37" s="55">
        <f t="shared" si="6"/>
        <v>2934.7440000000001</v>
      </c>
      <c r="L37" s="53">
        <f t="shared" si="1"/>
        <v>52.043665753424662</v>
      </c>
      <c r="M37" s="53">
        <f t="shared" si="2"/>
        <v>42.747917808219178</v>
      </c>
      <c r="N37" s="53">
        <f t="shared" si="7"/>
        <v>1.6931506849315068</v>
      </c>
      <c r="O37" s="54">
        <f t="shared" si="8"/>
        <v>96.484734246575357</v>
      </c>
    </row>
    <row r="38" spans="1:15" ht="14.1" customHeight="1" x14ac:dyDescent="0.2">
      <c r="A38" s="11"/>
      <c r="B38" s="11"/>
      <c r="C38" s="11">
        <v>24</v>
      </c>
      <c r="D38" s="57">
        <f t="shared" si="9"/>
        <v>19333.144</v>
      </c>
      <c r="E38" s="57">
        <f t="shared" si="3"/>
        <v>15602.99</v>
      </c>
      <c r="F38" s="52">
        <f>IF($F$9="A",Data!$N$6,IF($F$9="B",Data!$N$7,IF($F$9="C",Data!$N$8,IF($F$9="D",Data!$N$9,0))))</f>
        <v>618</v>
      </c>
      <c r="G38" s="55">
        <f t="shared" si="4"/>
        <v>35554.133999999998</v>
      </c>
      <c r="H38" s="56">
        <f t="shared" si="0"/>
        <v>1611.0953333333334</v>
      </c>
      <c r="I38" s="56">
        <f t="shared" si="0"/>
        <v>1300.2491666666667</v>
      </c>
      <c r="J38" s="56">
        <f t="shared" si="5"/>
        <v>51.5</v>
      </c>
      <c r="K38" s="55">
        <f t="shared" si="6"/>
        <v>2962.8445000000002</v>
      </c>
      <c r="L38" s="53">
        <f t="shared" si="1"/>
        <v>52.967517808219178</v>
      </c>
      <c r="M38" s="53">
        <f t="shared" si="2"/>
        <v>42.747917808219178</v>
      </c>
      <c r="N38" s="53">
        <f t="shared" si="7"/>
        <v>1.6931506849315068</v>
      </c>
      <c r="O38" s="54">
        <f t="shared" si="8"/>
        <v>97.408586301369866</v>
      </c>
    </row>
    <row r="39" spans="1:15" ht="14.1" customHeight="1" x14ac:dyDescent="0.2">
      <c r="A39" s="11"/>
      <c r="B39" s="11"/>
      <c r="C39" s="11">
        <v>25</v>
      </c>
      <c r="D39" s="57">
        <f t="shared" si="9"/>
        <v>19670.349999999999</v>
      </c>
      <c r="E39" s="57">
        <f t="shared" si="3"/>
        <v>15602.99</v>
      </c>
      <c r="F39" s="52">
        <f>IF($F$9="A",Data!$N$6,IF($F$9="B",Data!$N$7,IF($F$9="C",Data!$N$8,IF($F$9="D",Data!$N$9,0))))</f>
        <v>618</v>
      </c>
      <c r="G39" s="55">
        <f t="shared" si="4"/>
        <v>35891.339999999997</v>
      </c>
      <c r="H39" s="56">
        <f t="shared" si="0"/>
        <v>1639.1958333333332</v>
      </c>
      <c r="I39" s="56">
        <f t="shared" si="0"/>
        <v>1300.2491666666667</v>
      </c>
      <c r="J39" s="56">
        <f t="shared" si="5"/>
        <v>51.5</v>
      </c>
      <c r="K39" s="55">
        <f t="shared" si="6"/>
        <v>2990.9449999999997</v>
      </c>
      <c r="L39" s="53">
        <f t="shared" si="1"/>
        <v>53.891369863013693</v>
      </c>
      <c r="M39" s="53">
        <f t="shared" si="2"/>
        <v>42.747917808219178</v>
      </c>
      <c r="N39" s="53">
        <f t="shared" si="7"/>
        <v>1.6931506849315068</v>
      </c>
      <c r="O39" s="54">
        <f>SUM(L39:N39)</f>
        <v>98.332438356164374</v>
      </c>
    </row>
    <row r="40" spans="1:15" ht="14.1" customHeight="1" x14ac:dyDescent="0.2">
      <c r="A40" s="11"/>
      <c r="B40" s="11"/>
      <c r="C40" s="11">
        <v>26</v>
      </c>
      <c r="D40" s="57">
        <f t="shared" si="9"/>
        <v>20007.556</v>
      </c>
      <c r="E40" s="57">
        <f t="shared" si="3"/>
        <v>15602.99</v>
      </c>
      <c r="F40" s="52">
        <f>IF($F$9="A",Data!$N$6,IF($F$9="B",Data!$N$7,IF($F$9="C",Data!$N$8,IF($F$9="D",Data!$N$9,0))))</f>
        <v>618</v>
      </c>
      <c r="G40" s="55">
        <f t="shared" si="4"/>
        <v>36228.546000000002</v>
      </c>
      <c r="H40" s="56">
        <f t="shared" si="0"/>
        <v>1667.2963333333335</v>
      </c>
      <c r="I40" s="56">
        <f t="shared" si="0"/>
        <v>1300.2491666666667</v>
      </c>
      <c r="J40" s="56">
        <f t="shared" si="5"/>
        <v>51.5</v>
      </c>
      <c r="K40" s="55">
        <f t="shared" si="6"/>
        <v>3019.0455000000002</v>
      </c>
      <c r="L40" s="53">
        <f t="shared" si="1"/>
        <v>54.815221917808223</v>
      </c>
      <c r="M40" s="53">
        <f t="shared" si="2"/>
        <v>42.747917808219178</v>
      </c>
      <c r="N40" s="53">
        <f t="shared" si="7"/>
        <v>1.6931506849315068</v>
      </c>
      <c r="O40" s="54">
        <f t="shared" si="8"/>
        <v>99.256290410958911</v>
      </c>
    </row>
    <row r="41" spans="1:15" ht="14.1" customHeight="1" x14ac:dyDescent="0.2">
      <c r="A41" s="11"/>
      <c r="B41" s="11"/>
      <c r="C41" s="11">
        <v>27</v>
      </c>
      <c r="D41" s="57">
        <f t="shared" si="9"/>
        <v>20344.762000000002</v>
      </c>
      <c r="E41" s="57">
        <f t="shared" si="3"/>
        <v>15602.99</v>
      </c>
      <c r="F41" s="52">
        <f>IF($F$9="A",Data!$N$6,IF($F$9="B",Data!$N$7,IF($F$9="C",Data!$N$8,IF($F$9="D",Data!$N$9,0))))</f>
        <v>618</v>
      </c>
      <c r="G41" s="55">
        <f t="shared" si="4"/>
        <v>36565.752</v>
      </c>
      <c r="H41" s="56">
        <f t="shared" si="0"/>
        <v>1695.3968333333335</v>
      </c>
      <c r="I41" s="56">
        <f t="shared" si="0"/>
        <v>1300.2491666666667</v>
      </c>
      <c r="J41" s="56">
        <f t="shared" si="5"/>
        <v>51.5</v>
      </c>
      <c r="K41" s="55">
        <f t="shared" si="6"/>
        <v>3047.1460000000002</v>
      </c>
      <c r="L41" s="53">
        <f t="shared" si="1"/>
        <v>55.739073972602746</v>
      </c>
      <c r="M41" s="53">
        <f t="shared" si="2"/>
        <v>42.747917808219178</v>
      </c>
      <c r="N41" s="53">
        <f t="shared" si="7"/>
        <v>1.6931506849315068</v>
      </c>
      <c r="O41" s="54">
        <f t="shared" si="8"/>
        <v>100.18014246575343</v>
      </c>
    </row>
    <row r="42" spans="1:15" ht="14.1" customHeight="1" x14ac:dyDescent="0.2">
      <c r="A42" s="11"/>
      <c r="B42" s="11"/>
      <c r="C42" s="11">
        <v>28</v>
      </c>
      <c r="D42" s="57">
        <f t="shared" si="9"/>
        <v>20681.968000000001</v>
      </c>
      <c r="E42" s="57">
        <f t="shared" si="3"/>
        <v>15602.99</v>
      </c>
      <c r="F42" s="52">
        <f>IF($F$9="A",Data!$N$6,IF($F$9="B",Data!$N$7,IF($F$9="C",Data!$N$8,IF($F$9="D",Data!$N$9,0))))</f>
        <v>618</v>
      </c>
      <c r="G42" s="55">
        <f t="shared" si="4"/>
        <v>36902.957999999999</v>
      </c>
      <c r="H42" s="56">
        <f t="shared" si="0"/>
        <v>1723.4973333333335</v>
      </c>
      <c r="I42" s="56">
        <f t="shared" si="0"/>
        <v>1300.2491666666667</v>
      </c>
      <c r="J42" s="56">
        <f t="shared" si="5"/>
        <v>51.5</v>
      </c>
      <c r="K42" s="55">
        <f t="shared" si="6"/>
        <v>3075.2465000000002</v>
      </c>
      <c r="L42" s="53">
        <f t="shared" si="1"/>
        <v>56.662926027397262</v>
      </c>
      <c r="M42" s="53">
        <f t="shared" si="2"/>
        <v>42.747917808219178</v>
      </c>
      <c r="N42" s="53">
        <f t="shared" si="7"/>
        <v>1.6931506849315068</v>
      </c>
      <c r="O42" s="54">
        <f t="shared" si="8"/>
        <v>101.10399452054796</v>
      </c>
    </row>
    <row r="43" spans="1:15" ht="14.1" customHeight="1" x14ac:dyDescent="0.2">
      <c r="A43" s="11"/>
      <c r="B43" s="11"/>
      <c r="C43" s="11">
        <v>29</v>
      </c>
      <c r="D43" s="57">
        <f t="shared" si="9"/>
        <v>21019.173999999999</v>
      </c>
      <c r="E43" s="57">
        <f t="shared" si="3"/>
        <v>15602.99</v>
      </c>
      <c r="F43" s="52">
        <f>IF($F$9="A",Data!$N$6,IF($F$9="B",Data!$N$7,IF($F$9="C",Data!$N$8,IF($F$9="D",Data!$N$9,0))))</f>
        <v>618</v>
      </c>
      <c r="G43" s="55">
        <f t="shared" si="4"/>
        <v>37240.163999999997</v>
      </c>
      <c r="H43" s="56">
        <f t="shared" si="0"/>
        <v>1751.5978333333333</v>
      </c>
      <c r="I43" s="56">
        <f t="shared" si="0"/>
        <v>1300.2491666666667</v>
      </c>
      <c r="J43" s="56">
        <f t="shared" si="5"/>
        <v>51.5</v>
      </c>
      <c r="K43" s="55">
        <f t="shared" si="6"/>
        <v>3103.3469999999998</v>
      </c>
      <c r="L43" s="53">
        <f t="shared" si="1"/>
        <v>57.586778082191778</v>
      </c>
      <c r="M43" s="53">
        <f t="shared" si="2"/>
        <v>42.747917808219178</v>
      </c>
      <c r="N43" s="53">
        <f t="shared" si="7"/>
        <v>1.6931506849315068</v>
      </c>
      <c r="O43" s="54">
        <f t="shared" si="8"/>
        <v>102.02784657534247</v>
      </c>
    </row>
    <row r="44" spans="1:15" ht="14.1" customHeight="1" x14ac:dyDescent="0.2">
      <c r="A44" s="11"/>
      <c r="B44" s="11"/>
      <c r="C44" s="11">
        <v>30</v>
      </c>
      <c r="D44" s="57">
        <f t="shared" si="9"/>
        <v>21356.38</v>
      </c>
      <c r="E44" s="57">
        <f t="shared" si="3"/>
        <v>15602.99</v>
      </c>
      <c r="F44" s="52">
        <f>IF($F$9="A",Data!$N$6,IF($F$9="B",Data!$N$7,IF($F$9="C",Data!$N$8,IF($F$9="D",Data!$N$9,0))))</f>
        <v>618</v>
      </c>
      <c r="G44" s="55">
        <f t="shared" si="4"/>
        <v>37577.370000000003</v>
      </c>
      <c r="H44" s="56">
        <f t="shared" si="0"/>
        <v>1779.6983333333335</v>
      </c>
      <c r="I44" s="56">
        <f t="shared" si="0"/>
        <v>1300.2491666666667</v>
      </c>
      <c r="J44" s="56">
        <f t="shared" si="5"/>
        <v>51.5</v>
      </c>
      <c r="K44" s="55">
        <f t="shared" si="6"/>
        <v>3131.4475000000002</v>
      </c>
      <c r="L44" s="53">
        <f t="shared" si="1"/>
        <v>58.510630136986308</v>
      </c>
      <c r="M44" s="53">
        <f t="shared" si="2"/>
        <v>42.747917808219178</v>
      </c>
      <c r="N44" s="53">
        <f t="shared" si="7"/>
        <v>1.6931506849315068</v>
      </c>
      <c r="O44" s="54">
        <f t="shared" si="8"/>
        <v>102.951698630137</v>
      </c>
    </row>
    <row r="45" spans="1:15" ht="14.1" customHeight="1" x14ac:dyDescent="0.2">
      <c r="A45" s="11"/>
      <c r="B45" s="11"/>
      <c r="C45" s="11">
        <v>31</v>
      </c>
      <c r="D45" s="57">
        <f t="shared" si="9"/>
        <v>21693.586000000003</v>
      </c>
      <c r="E45" s="57">
        <f t="shared" si="3"/>
        <v>15602.99</v>
      </c>
      <c r="F45" s="52">
        <f>IF($F$9="A",Data!$N$6,IF($F$9="B",Data!$N$7,IF($F$9="C",Data!$N$8,IF($F$9="D",Data!$N$9,0))))</f>
        <v>618</v>
      </c>
      <c r="G45" s="55">
        <f t="shared" si="4"/>
        <v>37914.576000000001</v>
      </c>
      <c r="H45" s="56">
        <f t="shared" si="0"/>
        <v>1807.7988333333335</v>
      </c>
      <c r="I45" s="56">
        <f t="shared" si="0"/>
        <v>1300.2491666666667</v>
      </c>
      <c r="J45" s="56">
        <f t="shared" si="5"/>
        <v>51.5</v>
      </c>
      <c r="K45" s="55">
        <f t="shared" si="6"/>
        <v>3159.5480000000002</v>
      </c>
      <c r="L45" s="53">
        <f t="shared" si="1"/>
        <v>59.43448219178083</v>
      </c>
      <c r="M45" s="53">
        <f t="shared" si="2"/>
        <v>42.747917808219178</v>
      </c>
      <c r="N45" s="53">
        <f t="shared" si="7"/>
        <v>1.6931506849315068</v>
      </c>
      <c r="O45" s="54">
        <f t="shared" si="8"/>
        <v>103.87555068493151</v>
      </c>
    </row>
    <row r="46" spans="1:15" ht="14.1" customHeight="1" x14ac:dyDescent="0.2">
      <c r="A46" s="11"/>
      <c r="B46" s="11"/>
      <c r="C46" s="11">
        <v>32</v>
      </c>
      <c r="D46" s="57">
        <f t="shared" si="9"/>
        <v>22030.792000000001</v>
      </c>
      <c r="E46" s="57">
        <f t="shared" si="3"/>
        <v>15602.99</v>
      </c>
      <c r="F46" s="52">
        <f>IF($F$9="A",Data!$N$6,IF($F$9="B",Data!$N$7,IF($F$9="C",Data!$N$8,IF($F$9="D",Data!$N$9,0))))</f>
        <v>618</v>
      </c>
      <c r="G46" s="55">
        <f t="shared" si="4"/>
        <v>38251.781999999999</v>
      </c>
      <c r="H46" s="56">
        <f t="shared" si="0"/>
        <v>1835.8993333333335</v>
      </c>
      <c r="I46" s="56">
        <f t="shared" si="0"/>
        <v>1300.2491666666667</v>
      </c>
      <c r="J46" s="56">
        <f t="shared" si="5"/>
        <v>51.5</v>
      </c>
      <c r="K46" s="55">
        <f t="shared" si="6"/>
        <v>3187.6485000000002</v>
      </c>
      <c r="L46" s="53">
        <f t="shared" si="1"/>
        <v>60.358334246575346</v>
      </c>
      <c r="M46" s="53">
        <f t="shared" si="2"/>
        <v>42.747917808219178</v>
      </c>
      <c r="N46" s="53">
        <f t="shared" si="7"/>
        <v>1.6931506849315068</v>
      </c>
      <c r="O46" s="54">
        <f t="shared" si="8"/>
        <v>104.79940273972603</v>
      </c>
    </row>
    <row r="47" spans="1:15" ht="14.1" customHeight="1" x14ac:dyDescent="0.2">
      <c r="A47" s="11"/>
      <c r="B47" s="11"/>
      <c r="C47" s="11">
        <v>33</v>
      </c>
      <c r="D47" s="57">
        <f t="shared" si="9"/>
        <v>22367.998</v>
      </c>
      <c r="E47" s="57">
        <f t="shared" si="3"/>
        <v>15602.99</v>
      </c>
      <c r="F47" s="52">
        <f>IF($F$9="A",Data!$N$6,IF($F$9="B",Data!$N$7,IF($F$9="C",Data!$N$8,IF($F$9="D",Data!$N$9,0))))</f>
        <v>618</v>
      </c>
      <c r="G47" s="55">
        <f t="shared" si="4"/>
        <v>38588.987999999998</v>
      </c>
      <c r="H47" s="56">
        <f t="shared" si="0"/>
        <v>1863.9998333333333</v>
      </c>
      <c r="I47" s="56">
        <f t="shared" si="0"/>
        <v>1300.2491666666667</v>
      </c>
      <c r="J47" s="56">
        <f t="shared" si="5"/>
        <v>51.5</v>
      </c>
      <c r="K47" s="55">
        <f t="shared" si="6"/>
        <v>3215.7489999999998</v>
      </c>
      <c r="L47" s="53">
        <f t="shared" si="1"/>
        <v>61.282186301369862</v>
      </c>
      <c r="M47" s="53">
        <f t="shared" si="2"/>
        <v>42.747917808219178</v>
      </c>
      <c r="N47" s="53">
        <f t="shared" si="7"/>
        <v>1.6931506849315068</v>
      </c>
      <c r="O47" s="54">
        <f t="shared" si="8"/>
        <v>105.72325479452056</v>
      </c>
    </row>
    <row r="48" spans="1:15" ht="14.1" customHeight="1" x14ac:dyDescent="0.2">
      <c r="A48" s="11"/>
      <c r="B48" s="11"/>
      <c r="C48" s="11">
        <v>34</v>
      </c>
      <c r="D48" s="57">
        <f t="shared" si="9"/>
        <v>22705.204000000002</v>
      </c>
      <c r="E48" s="57">
        <f t="shared" si="3"/>
        <v>15602.99</v>
      </c>
      <c r="F48" s="52">
        <f>IF($F$9="A",Data!$N$6,IF($F$9="B",Data!$N$7,IF($F$9="C",Data!$N$8,IF($F$9="D",Data!$N$9,0))))</f>
        <v>618</v>
      </c>
      <c r="G48" s="55">
        <f t="shared" si="4"/>
        <v>38926.194000000003</v>
      </c>
      <c r="H48" s="56">
        <f t="shared" si="0"/>
        <v>1892.1003333333335</v>
      </c>
      <c r="I48" s="56">
        <f t="shared" si="0"/>
        <v>1300.2491666666667</v>
      </c>
      <c r="J48" s="56">
        <f t="shared" si="5"/>
        <v>51.5</v>
      </c>
      <c r="K48" s="55">
        <f t="shared" si="6"/>
        <v>3243.8495000000003</v>
      </c>
      <c r="L48" s="53">
        <f t="shared" si="1"/>
        <v>62.206038356164385</v>
      </c>
      <c r="M48" s="53">
        <f t="shared" si="2"/>
        <v>42.747917808219178</v>
      </c>
      <c r="N48" s="53">
        <f t="shared" si="7"/>
        <v>1.6931506849315068</v>
      </c>
      <c r="O48" s="54">
        <f t="shared" si="8"/>
        <v>106.64710684931507</v>
      </c>
    </row>
    <row r="49" spans="1:15" ht="14.1" customHeight="1" x14ac:dyDescent="0.2">
      <c r="A49" s="11"/>
      <c r="B49" s="11"/>
      <c r="C49" s="11">
        <v>35</v>
      </c>
      <c r="D49" s="57">
        <f t="shared" si="9"/>
        <v>23042.410000000003</v>
      </c>
      <c r="E49" s="57">
        <f t="shared" si="3"/>
        <v>15602.99</v>
      </c>
      <c r="F49" s="52">
        <f>IF($F$9="A",Data!$N$6,IF($F$9="B",Data!$N$7,IF($F$9="C",Data!$N$8,IF($F$9="D",Data!$N$9,0))))</f>
        <v>618</v>
      </c>
      <c r="G49" s="55">
        <f t="shared" si="4"/>
        <v>39263.4</v>
      </c>
      <c r="H49" s="56">
        <f t="shared" si="0"/>
        <v>1920.2008333333335</v>
      </c>
      <c r="I49" s="56">
        <f t="shared" si="0"/>
        <v>1300.2491666666667</v>
      </c>
      <c r="J49" s="56">
        <f t="shared" si="5"/>
        <v>51.5</v>
      </c>
      <c r="K49" s="55">
        <f t="shared" si="6"/>
        <v>3271.9500000000003</v>
      </c>
      <c r="L49" s="53">
        <f t="shared" si="1"/>
        <v>63.129890410958915</v>
      </c>
      <c r="M49" s="53">
        <f t="shared" si="2"/>
        <v>42.747917808219178</v>
      </c>
      <c r="N49" s="53">
        <f t="shared" si="7"/>
        <v>1.6931506849315068</v>
      </c>
      <c r="O49" s="54">
        <f t="shared" si="8"/>
        <v>107.5709589041096</v>
      </c>
    </row>
    <row r="50" spans="1:15" ht="14.1" customHeight="1" x14ac:dyDescent="0.2">
      <c r="A50" s="11"/>
      <c r="B50" s="11"/>
      <c r="C50" s="11">
        <v>36</v>
      </c>
      <c r="D50" s="57">
        <f t="shared" si="9"/>
        <v>23379.616000000002</v>
      </c>
      <c r="E50" s="57">
        <f t="shared" si="3"/>
        <v>15602.99</v>
      </c>
      <c r="F50" s="52">
        <f>IF($F$9="A",Data!$N$6,IF($F$9="B",Data!$N$7,IF($F$9="C",Data!$N$8,IF($F$9="D",Data!$N$9,0))))</f>
        <v>618</v>
      </c>
      <c r="G50" s="55">
        <f t="shared" si="4"/>
        <v>39600.606</v>
      </c>
      <c r="H50" s="56">
        <f t="shared" si="0"/>
        <v>1948.3013333333336</v>
      </c>
      <c r="I50" s="56">
        <f t="shared" si="0"/>
        <v>1300.2491666666667</v>
      </c>
      <c r="J50" s="56">
        <f t="shared" si="5"/>
        <v>51.5</v>
      </c>
      <c r="K50" s="55">
        <f t="shared" si="6"/>
        <v>3300.0505000000003</v>
      </c>
      <c r="L50" s="53">
        <f t="shared" si="1"/>
        <v>64.05374246575343</v>
      </c>
      <c r="M50" s="53">
        <f t="shared" si="2"/>
        <v>42.747917808219178</v>
      </c>
      <c r="N50" s="53">
        <f t="shared" si="7"/>
        <v>1.6931506849315068</v>
      </c>
      <c r="O50" s="54">
        <f t="shared" si="8"/>
        <v>108.49481095890411</v>
      </c>
    </row>
    <row r="51" spans="1:15" ht="14.1" customHeight="1" x14ac:dyDescent="0.2">
      <c r="A51" s="11"/>
      <c r="B51" s="11"/>
      <c r="C51" s="11">
        <v>37</v>
      </c>
      <c r="D51" s="57">
        <f t="shared" si="9"/>
        <v>23716.822</v>
      </c>
      <c r="E51" s="57">
        <f t="shared" si="3"/>
        <v>15602.99</v>
      </c>
      <c r="F51" s="52">
        <f>IF($F$9="A",Data!$N$6,IF($F$9="B",Data!$N$7,IF($F$9="C",Data!$N$8,IF($F$9="D",Data!$N$9,0))))</f>
        <v>618</v>
      </c>
      <c r="G51" s="55">
        <f t="shared" si="4"/>
        <v>39937.811999999998</v>
      </c>
      <c r="H51" s="56">
        <f t="shared" si="0"/>
        <v>1976.4018333333333</v>
      </c>
      <c r="I51" s="56">
        <f t="shared" si="0"/>
        <v>1300.2491666666667</v>
      </c>
      <c r="J51" s="56">
        <f t="shared" si="5"/>
        <v>51.5</v>
      </c>
      <c r="K51" s="55">
        <f t="shared" si="6"/>
        <v>3328.1509999999998</v>
      </c>
      <c r="L51" s="53">
        <f t="shared" si="1"/>
        <v>64.977594520547939</v>
      </c>
      <c r="M51" s="53">
        <f t="shared" si="2"/>
        <v>42.747917808219178</v>
      </c>
      <c r="N51" s="53">
        <f t="shared" si="7"/>
        <v>1.6931506849315068</v>
      </c>
      <c r="O51" s="54">
        <f t="shared" si="8"/>
        <v>109.41866301369862</v>
      </c>
    </row>
    <row r="52" spans="1:15" ht="14.1" customHeight="1" x14ac:dyDescent="0.2">
      <c r="A52" s="11"/>
      <c r="B52" s="11"/>
      <c r="C52" s="11">
        <v>38</v>
      </c>
      <c r="D52" s="57">
        <f t="shared" si="9"/>
        <v>24054.028000000002</v>
      </c>
      <c r="E52" s="57">
        <f t="shared" si="3"/>
        <v>15602.99</v>
      </c>
      <c r="F52" s="52">
        <f>IF($F$9="A",Data!$N$6,IF($F$9="B",Data!$N$7,IF($F$9="C",Data!$N$8,IF($F$9="D",Data!$N$9,0))))</f>
        <v>618</v>
      </c>
      <c r="G52" s="55">
        <f t="shared" si="4"/>
        <v>40275.018000000004</v>
      </c>
      <c r="H52" s="56">
        <f t="shared" si="0"/>
        <v>2004.5023333333336</v>
      </c>
      <c r="I52" s="56">
        <f t="shared" si="0"/>
        <v>1300.2491666666667</v>
      </c>
      <c r="J52" s="56">
        <f t="shared" si="5"/>
        <v>51.5</v>
      </c>
      <c r="K52" s="55">
        <f t="shared" si="6"/>
        <v>3356.2515000000003</v>
      </c>
      <c r="L52" s="53">
        <f t="shared" si="1"/>
        <v>65.901446575342476</v>
      </c>
      <c r="M52" s="53">
        <f t="shared" si="2"/>
        <v>42.747917808219178</v>
      </c>
      <c r="N52" s="53">
        <f t="shared" si="7"/>
        <v>1.6931506849315068</v>
      </c>
      <c r="O52" s="54">
        <f t="shared" si="8"/>
        <v>110.34251506849316</v>
      </c>
    </row>
    <row r="53" spans="1:15" ht="14.1" customHeight="1" x14ac:dyDescent="0.2">
      <c r="A53" s="11"/>
      <c r="B53" s="11"/>
      <c r="C53" s="11">
        <v>39</v>
      </c>
      <c r="D53" s="57">
        <f t="shared" si="9"/>
        <v>24391.234000000004</v>
      </c>
      <c r="E53" s="57">
        <f t="shared" si="3"/>
        <v>15602.99</v>
      </c>
      <c r="F53" s="52">
        <f>IF($F$9="A",Data!$N$6,IF($F$9="B",Data!$N$7,IF($F$9="C",Data!$N$8,IF($F$9="D",Data!$N$9,0))))</f>
        <v>618</v>
      </c>
      <c r="G53" s="55">
        <f t="shared" si="4"/>
        <v>40612.224000000002</v>
      </c>
      <c r="H53" s="56">
        <f t="shared" si="0"/>
        <v>2032.6028333333336</v>
      </c>
      <c r="I53" s="56">
        <f t="shared" si="0"/>
        <v>1300.2491666666667</v>
      </c>
      <c r="J53" s="56">
        <f t="shared" si="5"/>
        <v>51.5</v>
      </c>
      <c r="K53" s="55">
        <f t="shared" si="6"/>
        <v>3384.3520000000003</v>
      </c>
      <c r="L53" s="53">
        <f t="shared" si="1"/>
        <v>66.825298630136999</v>
      </c>
      <c r="M53" s="53">
        <f t="shared" si="2"/>
        <v>42.747917808219178</v>
      </c>
      <c r="N53" s="53">
        <f t="shared" si="7"/>
        <v>1.6931506849315068</v>
      </c>
      <c r="O53" s="54">
        <f t="shared" si="8"/>
        <v>111.26636712328769</v>
      </c>
    </row>
    <row r="54" spans="1:15" ht="14.1" customHeight="1" x14ac:dyDescent="0.2">
      <c r="A54" s="11"/>
      <c r="B54" s="11"/>
      <c r="C54" s="11">
        <v>40</v>
      </c>
      <c r="D54" s="57">
        <f t="shared" si="9"/>
        <v>24728.440000000002</v>
      </c>
      <c r="E54" s="57">
        <f t="shared" si="3"/>
        <v>15602.99</v>
      </c>
      <c r="F54" s="52">
        <f>IF($F$9="A",Data!$N$6,IF($F$9="B",Data!$N$7,IF($F$9="C",Data!$N$8,IF($F$9="D",Data!$N$9,0))))</f>
        <v>618</v>
      </c>
      <c r="G54" s="55">
        <f t="shared" si="4"/>
        <v>40949.43</v>
      </c>
      <c r="H54" s="56">
        <f t="shared" si="0"/>
        <v>2060.7033333333334</v>
      </c>
      <c r="I54" s="56">
        <f t="shared" si="0"/>
        <v>1300.2491666666667</v>
      </c>
      <c r="J54" s="56">
        <f t="shared" si="5"/>
        <v>51.5</v>
      </c>
      <c r="K54" s="55">
        <f t="shared" si="6"/>
        <v>3412.4525000000003</v>
      </c>
      <c r="L54" s="53">
        <f t="shared" si="1"/>
        <v>67.749150684931507</v>
      </c>
      <c r="M54" s="53">
        <f t="shared" si="2"/>
        <v>42.747917808219178</v>
      </c>
      <c r="N54" s="53">
        <f t="shared" si="7"/>
        <v>1.6931506849315068</v>
      </c>
      <c r="O54" s="54">
        <f>SUM(L54:N54)</f>
        <v>112.1902191780822</v>
      </c>
    </row>
    <row r="55" spans="1:15" ht="10.5" customHeight="1" x14ac:dyDescent="0.2"/>
  </sheetData>
  <sheetProtection algorithmName="SHA-512" hashValue="zjSpoOEN0bO8+PpEp6e1MPWYblafytmfzmUxUt7Jvbb+ZD/2hS3v63uKrVBjtKNu57QsYaSw+yBY52bP5X/b8Q==" saltValue="lgNQHa/tZXoA65Vcdar1gg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52F96-1964-4DE9-BEFA-FDD0B56A92FB}">
          <x14:formula1>
            <xm:f>Data!$M$11:$M$15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374A1-32D7-43B1-8D69-7221FA39F8B9}">
  <sheetPr>
    <tabColor indexed="10"/>
    <pageSetUpPr fitToPage="1"/>
  </sheetPr>
  <dimension ref="A1:O55"/>
  <sheetViews>
    <sheetView zoomScaleNormal="100" workbookViewId="0">
      <selection activeCell="Q8" sqref="Q8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8" width="8.140625" style="6" bestFit="1" customWidth="1"/>
    <col min="9" max="9" width="9" style="6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>
        <v>3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58</v>
      </c>
      <c r="G9" s="70" t="s">
        <v>9</v>
      </c>
      <c r="H9" s="70" t="s">
        <v>4</v>
      </c>
      <c r="I9" s="70" t="s">
        <v>5</v>
      </c>
      <c r="J9" s="63" t="str">
        <f>F9</f>
        <v>D</v>
      </c>
      <c r="K9" s="70" t="s">
        <v>9</v>
      </c>
      <c r="L9" s="70" t="s">
        <v>4</v>
      </c>
      <c r="M9" s="70" t="s">
        <v>5</v>
      </c>
      <c r="N9" s="63" t="str">
        <f>F9</f>
        <v>D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67">
        <v>9539.0300000000007</v>
      </c>
      <c r="E10" s="68">
        <v>15822.43</v>
      </c>
      <c r="F10" s="52">
        <f>IF($F$9="A",Data!$N$6,IF($F$9="B",Data!$N$7,IF($F$9="C",Data!$N$8,IF($F$9="D",Data!$N$9,0))))</f>
        <v>618</v>
      </c>
      <c r="G10" s="55">
        <f>SUM(D10:F10)</f>
        <v>25979.46</v>
      </c>
      <c r="H10" s="56">
        <f t="shared" ref="H10:I54" si="0">D10/$H$7</f>
        <v>794.91916666666668</v>
      </c>
      <c r="I10" s="56">
        <f>E10/$H$7</f>
        <v>1318.5358333333334</v>
      </c>
      <c r="J10" s="56">
        <f>$F$10/12</f>
        <v>51.5</v>
      </c>
      <c r="K10" s="55">
        <f>SUM(H10:J10)</f>
        <v>2164.9549999999999</v>
      </c>
      <c r="L10" s="53">
        <f t="shared" ref="L10:L54" si="1">D10/$L$7</f>
        <v>26.134328767123289</v>
      </c>
      <c r="M10" s="53">
        <f t="shared" ref="M10:M54" si="2">E10/$L$7</f>
        <v>43.349123287671233</v>
      </c>
      <c r="N10" s="53">
        <f>$F$10/$L$7</f>
        <v>1.6931506849315068</v>
      </c>
      <c r="O10" s="54">
        <f>SUM(L10:N10)</f>
        <v>71.176602739726036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10111.371800000001</v>
      </c>
      <c r="E11" s="57">
        <f t="shared" ref="E11:E54" si="3">E10</f>
        <v>15822.43</v>
      </c>
      <c r="F11" s="52">
        <f>IF($F$9="A",Data!$N$6,IF($F$9="B",Data!$N$7,IF($F$9="C",Data!$N$8,IF($F$9="D",Data!$N$9,0))))</f>
        <v>618</v>
      </c>
      <c r="G11" s="55">
        <f t="shared" ref="G11:G53" si="4">SUM(D11:F11)</f>
        <v>26551.801800000001</v>
      </c>
      <c r="H11" s="56">
        <f t="shared" si="0"/>
        <v>842.6143166666667</v>
      </c>
      <c r="I11" s="56">
        <f t="shared" si="0"/>
        <v>1318.5358333333334</v>
      </c>
      <c r="J11" s="56">
        <f t="shared" ref="J11:J54" si="5">$F$10/12</f>
        <v>51.5</v>
      </c>
      <c r="K11" s="55">
        <f t="shared" ref="K11:K53" si="6">SUM(H11:J11)</f>
        <v>2212.6501499999999</v>
      </c>
      <c r="L11" s="53">
        <f t="shared" si="1"/>
        <v>27.702388493150686</v>
      </c>
      <c r="M11" s="53">
        <f t="shared" si="2"/>
        <v>43.349123287671233</v>
      </c>
      <c r="N11" s="53">
        <f t="shared" ref="N11:N54" si="7">$F$10/$L$7</f>
        <v>1.6931506849315068</v>
      </c>
      <c r="O11" s="54">
        <f t="shared" ref="O11:O53" si="8">SUM(L11:N11)</f>
        <v>72.744662465753436</v>
      </c>
    </row>
    <row r="12" spans="1:15" ht="14.1" customHeight="1" x14ac:dyDescent="0.2">
      <c r="A12" s="11"/>
      <c r="B12" s="11">
        <v>2</v>
      </c>
      <c r="C12" s="11">
        <v>0</v>
      </c>
      <c r="D12" s="57">
        <f>$D$10*1.12</f>
        <v>10683.713600000001</v>
      </c>
      <c r="E12" s="57">
        <f t="shared" si="3"/>
        <v>15822.43</v>
      </c>
      <c r="F12" s="52">
        <f>IF($F$9="A",Data!$N$6,IF($F$9="B",Data!$N$7,IF($F$9="C",Data!$N$8,IF($F$9="D",Data!$N$9,0))))</f>
        <v>618</v>
      </c>
      <c r="G12" s="55">
        <f t="shared" si="4"/>
        <v>27124.143600000003</v>
      </c>
      <c r="H12" s="56">
        <f t="shared" si="0"/>
        <v>890.30946666666671</v>
      </c>
      <c r="I12" s="56">
        <f t="shared" si="0"/>
        <v>1318.5358333333334</v>
      </c>
      <c r="J12" s="56">
        <f t="shared" si="5"/>
        <v>51.5</v>
      </c>
      <c r="K12" s="55">
        <f t="shared" si="6"/>
        <v>2260.3453</v>
      </c>
      <c r="L12" s="53">
        <f t="shared" si="1"/>
        <v>29.270448219178085</v>
      </c>
      <c r="M12" s="53">
        <f t="shared" si="2"/>
        <v>43.349123287671233</v>
      </c>
      <c r="N12" s="53">
        <f t="shared" si="7"/>
        <v>1.6931506849315068</v>
      </c>
      <c r="O12" s="54">
        <f t="shared" si="8"/>
        <v>74.312722191780836</v>
      </c>
    </row>
    <row r="13" spans="1:15" ht="14.1" customHeight="1" x14ac:dyDescent="0.2">
      <c r="A13" s="11"/>
      <c r="B13" s="11">
        <v>3</v>
      </c>
      <c r="C13" s="11">
        <v>0</v>
      </c>
      <c r="D13" s="57">
        <f>$D$10*1.18</f>
        <v>11256.055399999999</v>
      </c>
      <c r="E13" s="57">
        <f t="shared" si="3"/>
        <v>15822.43</v>
      </c>
      <c r="F13" s="52">
        <f>IF($F$9="A",Data!$N$6,IF($F$9="B",Data!$N$7,IF($F$9="C",Data!$N$8,IF($F$9="D",Data!$N$9,0))))</f>
        <v>618</v>
      </c>
      <c r="G13" s="55">
        <f t="shared" si="4"/>
        <v>27696.485399999998</v>
      </c>
      <c r="H13" s="56">
        <f t="shared" si="0"/>
        <v>938.00461666666661</v>
      </c>
      <c r="I13" s="56">
        <f t="shared" si="0"/>
        <v>1318.5358333333334</v>
      </c>
      <c r="J13" s="56">
        <f t="shared" si="5"/>
        <v>51.5</v>
      </c>
      <c r="K13" s="55">
        <f t="shared" si="6"/>
        <v>2308.04045</v>
      </c>
      <c r="L13" s="53">
        <f t="shared" si="1"/>
        <v>30.838507945205478</v>
      </c>
      <c r="M13" s="53">
        <f t="shared" si="2"/>
        <v>43.349123287671233</v>
      </c>
      <c r="N13" s="53">
        <f t="shared" si="7"/>
        <v>1.6931506849315068</v>
      </c>
      <c r="O13" s="54">
        <f t="shared" si="8"/>
        <v>75.880781917808221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67">
        <v>12292.27</v>
      </c>
      <c r="E14" s="68">
        <f t="shared" si="3"/>
        <v>15822.43</v>
      </c>
      <c r="F14" s="52">
        <f>IF($F$9="A",Data!$N$6,IF($F$9="B",Data!$N$7,IF($F$9="C",Data!$N$8,IF($F$9="D",Data!$N$9,0))))</f>
        <v>618</v>
      </c>
      <c r="G14" s="55">
        <f t="shared" si="4"/>
        <v>28732.7</v>
      </c>
      <c r="H14" s="56">
        <f t="shared" si="0"/>
        <v>1024.3558333333333</v>
      </c>
      <c r="I14" s="56">
        <f t="shared" si="0"/>
        <v>1318.5358333333334</v>
      </c>
      <c r="J14" s="56">
        <f t="shared" si="5"/>
        <v>51.5</v>
      </c>
      <c r="K14" s="55">
        <f t="shared" si="6"/>
        <v>2394.3916666666664</v>
      </c>
      <c r="L14" s="53">
        <f t="shared" si="1"/>
        <v>33.677452054794522</v>
      </c>
      <c r="M14" s="53">
        <f t="shared" si="2"/>
        <v>43.349123287671233</v>
      </c>
      <c r="N14" s="53">
        <f t="shared" si="7"/>
        <v>1.6931506849315068</v>
      </c>
      <c r="O14" s="54">
        <f t="shared" si="8"/>
        <v>78.719726027397257</v>
      </c>
    </row>
    <row r="15" spans="1:15" ht="14.1" customHeight="1" x14ac:dyDescent="0.2">
      <c r="A15" s="23">
        <v>0.03</v>
      </c>
      <c r="B15" s="11"/>
      <c r="C15" s="11">
        <v>1</v>
      </c>
      <c r="D15" s="57">
        <f>$D$14+$D$14*$A$15*C15</f>
        <v>12661.0381</v>
      </c>
      <c r="E15" s="57">
        <f t="shared" si="3"/>
        <v>15822.43</v>
      </c>
      <c r="F15" s="52">
        <f>IF($F$9="A",Data!$N$6,IF($F$9="B",Data!$N$7,IF($F$9="C",Data!$N$8,IF($F$9="D",Data!$N$9,0))))</f>
        <v>618</v>
      </c>
      <c r="G15" s="55">
        <f t="shared" si="4"/>
        <v>29101.468099999998</v>
      </c>
      <c r="H15" s="56">
        <f t="shared" si="0"/>
        <v>1055.0865083333333</v>
      </c>
      <c r="I15" s="56">
        <f t="shared" si="0"/>
        <v>1318.5358333333334</v>
      </c>
      <c r="J15" s="56">
        <f t="shared" si="5"/>
        <v>51.5</v>
      </c>
      <c r="K15" s="55">
        <f t="shared" si="6"/>
        <v>2425.1223416666667</v>
      </c>
      <c r="L15" s="53">
        <f t="shared" si="1"/>
        <v>34.687775616438358</v>
      </c>
      <c r="M15" s="53">
        <f t="shared" si="2"/>
        <v>43.349123287671233</v>
      </c>
      <c r="N15" s="53">
        <f t="shared" si="7"/>
        <v>1.6931506849315068</v>
      </c>
      <c r="O15" s="54">
        <f t="shared" si="8"/>
        <v>79.730049589041101</v>
      </c>
    </row>
    <row r="16" spans="1:15" ht="14.1" customHeight="1" x14ac:dyDescent="0.2">
      <c r="A16" s="11"/>
      <c r="B16" s="11"/>
      <c r="C16" s="11">
        <v>2</v>
      </c>
      <c r="D16" s="57">
        <f t="shared" ref="D16:D54" si="9">$D$14+$D$14*$A$15*C16</f>
        <v>13029.806200000001</v>
      </c>
      <c r="E16" s="57">
        <f t="shared" si="3"/>
        <v>15822.43</v>
      </c>
      <c r="F16" s="52">
        <f>IF($F$9="A",Data!$N$6,IF($F$9="B",Data!$N$7,IF($F$9="C",Data!$N$8,IF($F$9="D",Data!$N$9,0))))</f>
        <v>618</v>
      </c>
      <c r="G16" s="55">
        <f t="shared" si="4"/>
        <v>29470.236199999999</v>
      </c>
      <c r="H16" s="56">
        <f t="shared" si="0"/>
        <v>1085.8171833333333</v>
      </c>
      <c r="I16" s="56">
        <f t="shared" si="0"/>
        <v>1318.5358333333334</v>
      </c>
      <c r="J16" s="56">
        <f t="shared" si="5"/>
        <v>51.5</v>
      </c>
      <c r="K16" s="55">
        <f t="shared" si="6"/>
        <v>2455.8530166666669</v>
      </c>
      <c r="L16" s="53">
        <f t="shared" si="1"/>
        <v>35.698099178082195</v>
      </c>
      <c r="M16" s="53">
        <f t="shared" si="2"/>
        <v>43.349123287671233</v>
      </c>
      <c r="N16" s="53">
        <f t="shared" si="7"/>
        <v>1.6931506849315068</v>
      </c>
      <c r="O16" s="54">
        <f t="shared" si="8"/>
        <v>80.740373150684945</v>
      </c>
    </row>
    <row r="17" spans="1:15" ht="14.1" customHeight="1" x14ac:dyDescent="0.2">
      <c r="A17" s="11"/>
      <c r="B17" s="11"/>
      <c r="C17" s="11">
        <v>3</v>
      </c>
      <c r="D17" s="57">
        <f t="shared" si="9"/>
        <v>13398.5743</v>
      </c>
      <c r="E17" s="57">
        <f t="shared" si="3"/>
        <v>15822.43</v>
      </c>
      <c r="F17" s="52">
        <f>IF($F$9="A",Data!$N$6,IF($F$9="B",Data!$N$7,IF($F$9="C",Data!$N$8,IF($F$9="D",Data!$N$9,0))))</f>
        <v>618</v>
      </c>
      <c r="G17" s="55">
        <f t="shared" si="4"/>
        <v>29839.004300000001</v>
      </c>
      <c r="H17" s="56">
        <f t="shared" si="0"/>
        <v>1116.5478583333334</v>
      </c>
      <c r="I17" s="56">
        <f t="shared" si="0"/>
        <v>1318.5358333333334</v>
      </c>
      <c r="J17" s="56">
        <f t="shared" si="5"/>
        <v>51.5</v>
      </c>
      <c r="K17" s="55">
        <f t="shared" si="6"/>
        <v>2486.5836916666667</v>
      </c>
      <c r="L17" s="53">
        <f t="shared" si="1"/>
        <v>36.708422739726025</v>
      </c>
      <c r="M17" s="53">
        <f t="shared" si="2"/>
        <v>43.349123287671233</v>
      </c>
      <c r="N17" s="53">
        <f t="shared" si="7"/>
        <v>1.6931506849315068</v>
      </c>
      <c r="O17" s="54">
        <f>SUM(L17:N17)</f>
        <v>81.750696712328761</v>
      </c>
    </row>
    <row r="18" spans="1:15" ht="14.1" customHeight="1" x14ac:dyDescent="0.2">
      <c r="A18" s="11"/>
      <c r="B18" s="11"/>
      <c r="C18" s="11">
        <v>4</v>
      </c>
      <c r="D18" s="57">
        <f t="shared" si="9"/>
        <v>13767.342400000001</v>
      </c>
      <c r="E18" s="57">
        <f t="shared" si="3"/>
        <v>15822.43</v>
      </c>
      <c r="F18" s="52">
        <f>IF($F$9="A",Data!$N$6,IF($F$9="B",Data!$N$7,IF($F$9="C",Data!$N$8,IF($F$9="D",Data!$N$9,0))))</f>
        <v>618</v>
      </c>
      <c r="G18" s="55">
        <f t="shared" si="4"/>
        <v>30207.772400000002</v>
      </c>
      <c r="H18" s="56">
        <f t="shared" si="0"/>
        <v>1147.2785333333334</v>
      </c>
      <c r="I18" s="56">
        <f t="shared" si="0"/>
        <v>1318.5358333333334</v>
      </c>
      <c r="J18" s="56">
        <f t="shared" si="5"/>
        <v>51.5</v>
      </c>
      <c r="K18" s="55">
        <f t="shared" si="6"/>
        <v>2517.3143666666665</v>
      </c>
      <c r="L18" s="53">
        <f t="shared" si="1"/>
        <v>37.718746301369869</v>
      </c>
      <c r="M18" s="53">
        <f t="shared" si="2"/>
        <v>43.349123287671233</v>
      </c>
      <c r="N18" s="53">
        <f t="shared" si="7"/>
        <v>1.6931506849315068</v>
      </c>
      <c r="O18" s="54">
        <f t="shared" si="8"/>
        <v>82.761020273972605</v>
      </c>
    </row>
    <row r="19" spans="1:15" ht="14.1" customHeight="1" x14ac:dyDescent="0.2">
      <c r="A19" s="11"/>
      <c r="B19" s="11"/>
      <c r="C19" s="11">
        <v>5</v>
      </c>
      <c r="D19" s="57">
        <f t="shared" si="9"/>
        <v>14136.110500000001</v>
      </c>
      <c r="E19" s="57">
        <f t="shared" si="3"/>
        <v>15822.43</v>
      </c>
      <c r="F19" s="52">
        <f>IF($F$9="A",Data!$N$6,IF($F$9="B",Data!$N$7,IF($F$9="C",Data!$N$8,IF($F$9="D",Data!$N$9,0))))</f>
        <v>618</v>
      </c>
      <c r="G19" s="55">
        <f t="shared" si="4"/>
        <v>30576.540500000003</v>
      </c>
      <c r="H19" s="56">
        <f t="shared" si="0"/>
        <v>1178.0092083333334</v>
      </c>
      <c r="I19" s="56">
        <f t="shared" si="0"/>
        <v>1318.5358333333334</v>
      </c>
      <c r="J19" s="56">
        <f t="shared" si="5"/>
        <v>51.5</v>
      </c>
      <c r="K19" s="55">
        <f t="shared" si="6"/>
        <v>2548.0450416666667</v>
      </c>
      <c r="L19" s="53">
        <f t="shared" si="1"/>
        <v>38.729069863013699</v>
      </c>
      <c r="M19" s="53">
        <f t="shared" si="2"/>
        <v>43.349123287671233</v>
      </c>
      <c r="N19" s="53">
        <f t="shared" si="7"/>
        <v>1.6931506849315068</v>
      </c>
      <c r="O19" s="54">
        <f t="shared" si="8"/>
        <v>83.771343835616449</v>
      </c>
    </row>
    <row r="20" spans="1:15" ht="14.1" customHeight="1" x14ac:dyDescent="0.2">
      <c r="A20" s="11"/>
      <c r="B20" s="11"/>
      <c r="C20" s="11">
        <v>6</v>
      </c>
      <c r="D20" s="57">
        <f t="shared" si="9"/>
        <v>14504.8786</v>
      </c>
      <c r="E20" s="57">
        <f t="shared" si="3"/>
        <v>15822.43</v>
      </c>
      <c r="F20" s="52">
        <f>IF($F$9="A",Data!$N$6,IF($F$9="B",Data!$N$7,IF($F$9="C",Data!$N$8,IF($F$9="D",Data!$N$9,0))))</f>
        <v>618</v>
      </c>
      <c r="G20" s="55">
        <f t="shared" si="4"/>
        <v>30945.3086</v>
      </c>
      <c r="H20" s="56">
        <f t="shared" si="0"/>
        <v>1208.7398833333334</v>
      </c>
      <c r="I20" s="56">
        <f t="shared" si="0"/>
        <v>1318.5358333333334</v>
      </c>
      <c r="J20" s="56">
        <f t="shared" si="5"/>
        <v>51.5</v>
      </c>
      <c r="K20" s="55">
        <f t="shared" si="6"/>
        <v>2578.775716666667</v>
      </c>
      <c r="L20" s="53">
        <f t="shared" si="1"/>
        <v>39.739393424657536</v>
      </c>
      <c r="M20" s="53">
        <f t="shared" si="2"/>
        <v>43.349123287671233</v>
      </c>
      <c r="N20" s="53">
        <f t="shared" si="7"/>
        <v>1.6931506849315068</v>
      </c>
      <c r="O20" s="54">
        <f t="shared" si="8"/>
        <v>84.781667397260279</v>
      </c>
    </row>
    <row r="21" spans="1:15" ht="14.1" customHeight="1" x14ac:dyDescent="0.2">
      <c r="A21" s="11"/>
      <c r="B21" s="11"/>
      <c r="C21" s="11">
        <v>7</v>
      </c>
      <c r="D21" s="57">
        <f t="shared" si="9"/>
        <v>14873.646700000001</v>
      </c>
      <c r="E21" s="57">
        <f t="shared" si="3"/>
        <v>15822.43</v>
      </c>
      <c r="F21" s="52">
        <f>IF($F$9="A",Data!$N$6,IF($F$9="B",Data!$N$7,IF($F$9="C",Data!$N$8,IF($F$9="D",Data!$N$9,0))))</f>
        <v>618</v>
      </c>
      <c r="G21" s="55">
        <f t="shared" si="4"/>
        <v>31314.076700000001</v>
      </c>
      <c r="H21" s="56">
        <f t="shared" si="0"/>
        <v>1239.4705583333334</v>
      </c>
      <c r="I21" s="56">
        <f t="shared" si="0"/>
        <v>1318.5358333333334</v>
      </c>
      <c r="J21" s="56">
        <f t="shared" si="5"/>
        <v>51.5</v>
      </c>
      <c r="K21" s="55">
        <f t="shared" si="6"/>
        <v>2609.5063916666668</v>
      </c>
      <c r="L21" s="53">
        <f t="shared" si="1"/>
        <v>40.749716986301372</v>
      </c>
      <c r="M21" s="53">
        <f t="shared" si="2"/>
        <v>43.349123287671233</v>
      </c>
      <c r="N21" s="53">
        <f t="shared" si="7"/>
        <v>1.6931506849315068</v>
      </c>
      <c r="O21" s="54">
        <f t="shared" si="8"/>
        <v>85.791990958904108</v>
      </c>
    </row>
    <row r="22" spans="1:15" ht="14.1" customHeight="1" x14ac:dyDescent="0.2">
      <c r="A22" s="11"/>
      <c r="B22" s="11"/>
      <c r="C22" s="11">
        <v>8</v>
      </c>
      <c r="D22" s="57">
        <f t="shared" si="9"/>
        <v>15242.4148</v>
      </c>
      <c r="E22" s="57">
        <f t="shared" si="3"/>
        <v>15822.43</v>
      </c>
      <c r="F22" s="52">
        <f>IF($F$9="A",Data!$N$6,IF($F$9="B",Data!$N$7,IF($F$9="C",Data!$N$8,IF($F$9="D",Data!$N$9,0))))</f>
        <v>618</v>
      </c>
      <c r="G22" s="55">
        <f t="shared" si="4"/>
        <v>31682.844799999999</v>
      </c>
      <c r="H22" s="56">
        <f t="shared" si="0"/>
        <v>1270.2012333333334</v>
      </c>
      <c r="I22" s="56">
        <f t="shared" si="0"/>
        <v>1318.5358333333334</v>
      </c>
      <c r="J22" s="56">
        <f t="shared" si="5"/>
        <v>51.5</v>
      </c>
      <c r="K22" s="55">
        <f t="shared" si="6"/>
        <v>2640.2370666666666</v>
      </c>
      <c r="L22" s="53">
        <f t="shared" si="1"/>
        <v>41.760040547945209</v>
      </c>
      <c r="M22" s="53">
        <f t="shared" si="2"/>
        <v>43.349123287671233</v>
      </c>
      <c r="N22" s="53">
        <f t="shared" si="7"/>
        <v>1.6931506849315068</v>
      </c>
      <c r="O22" s="54">
        <f t="shared" si="8"/>
        <v>86.802314520547952</v>
      </c>
    </row>
    <row r="23" spans="1:15" ht="14.1" customHeight="1" x14ac:dyDescent="0.2">
      <c r="A23" s="11"/>
      <c r="B23" s="11"/>
      <c r="C23" s="11">
        <v>9</v>
      </c>
      <c r="D23" s="57">
        <f t="shared" si="9"/>
        <v>15611.1829</v>
      </c>
      <c r="E23" s="57">
        <f t="shared" si="3"/>
        <v>15822.43</v>
      </c>
      <c r="F23" s="52">
        <f>IF($F$9="A",Data!$N$6,IF($F$9="B",Data!$N$7,IF($F$9="C",Data!$N$8,IF($F$9="D",Data!$N$9,0))))</f>
        <v>618</v>
      </c>
      <c r="G23" s="55">
        <f t="shared" si="4"/>
        <v>32051.6129</v>
      </c>
      <c r="H23" s="56">
        <f t="shared" si="0"/>
        <v>1300.9319083333332</v>
      </c>
      <c r="I23" s="56">
        <f t="shared" si="0"/>
        <v>1318.5358333333334</v>
      </c>
      <c r="J23" s="56">
        <f t="shared" si="5"/>
        <v>51.5</v>
      </c>
      <c r="K23" s="55">
        <f t="shared" si="6"/>
        <v>2670.9677416666664</v>
      </c>
      <c r="L23" s="53">
        <f t="shared" si="1"/>
        <v>42.770364109589039</v>
      </c>
      <c r="M23" s="53">
        <f t="shared" si="2"/>
        <v>43.349123287671233</v>
      </c>
      <c r="N23" s="53">
        <f t="shared" si="7"/>
        <v>1.6931506849315068</v>
      </c>
      <c r="O23" s="54">
        <f t="shared" si="8"/>
        <v>87.812638082191782</v>
      </c>
    </row>
    <row r="24" spans="1:15" ht="14.1" customHeight="1" x14ac:dyDescent="0.2">
      <c r="A24" s="11"/>
      <c r="B24" s="11"/>
      <c r="C24" s="11">
        <v>10</v>
      </c>
      <c r="D24" s="57">
        <f t="shared" si="9"/>
        <v>15979.951000000001</v>
      </c>
      <c r="E24" s="57">
        <f t="shared" si="3"/>
        <v>15822.43</v>
      </c>
      <c r="F24" s="52">
        <f>IF($F$9="A",Data!$N$6,IF($F$9="B",Data!$N$7,IF($F$9="C",Data!$N$8,IF($F$9="D",Data!$N$9,0))))</f>
        <v>618</v>
      </c>
      <c r="G24" s="55">
        <f t="shared" si="4"/>
        <v>32420.381000000001</v>
      </c>
      <c r="H24" s="56">
        <f t="shared" si="0"/>
        <v>1331.6625833333335</v>
      </c>
      <c r="I24" s="56">
        <f t="shared" si="0"/>
        <v>1318.5358333333334</v>
      </c>
      <c r="J24" s="56">
        <f t="shared" si="5"/>
        <v>51.5</v>
      </c>
      <c r="K24" s="55">
        <f t="shared" si="6"/>
        <v>2701.6984166666671</v>
      </c>
      <c r="L24" s="53">
        <f t="shared" si="1"/>
        <v>43.780687671232876</v>
      </c>
      <c r="M24" s="53">
        <f t="shared" si="2"/>
        <v>43.349123287671233</v>
      </c>
      <c r="N24" s="53">
        <f t="shared" si="7"/>
        <v>1.6931506849315068</v>
      </c>
      <c r="O24" s="54">
        <f t="shared" si="8"/>
        <v>88.822961643835612</v>
      </c>
    </row>
    <row r="25" spans="1:15" ht="14.1" customHeight="1" x14ac:dyDescent="0.2">
      <c r="A25" s="11"/>
      <c r="B25" s="11"/>
      <c r="C25" s="11">
        <v>11</v>
      </c>
      <c r="D25" s="57">
        <f t="shared" si="9"/>
        <v>16348.7191</v>
      </c>
      <c r="E25" s="57">
        <f t="shared" si="3"/>
        <v>15822.43</v>
      </c>
      <c r="F25" s="52">
        <f>IF($F$9="A",Data!$N$6,IF($F$9="B",Data!$N$7,IF($F$9="C",Data!$N$8,IF($F$9="D",Data!$N$9,0))))</f>
        <v>618</v>
      </c>
      <c r="G25" s="55">
        <f t="shared" si="4"/>
        <v>32789.149100000002</v>
      </c>
      <c r="H25" s="56">
        <f t="shared" si="0"/>
        <v>1362.3932583333333</v>
      </c>
      <c r="I25" s="56">
        <f t="shared" si="0"/>
        <v>1318.5358333333334</v>
      </c>
      <c r="J25" s="56">
        <f t="shared" si="5"/>
        <v>51.5</v>
      </c>
      <c r="K25" s="55">
        <f t="shared" si="6"/>
        <v>2732.4290916666669</v>
      </c>
      <c r="L25" s="53">
        <f t="shared" si="1"/>
        <v>44.791011232876713</v>
      </c>
      <c r="M25" s="53">
        <f t="shared" si="2"/>
        <v>43.349123287671233</v>
      </c>
      <c r="N25" s="53">
        <f t="shared" si="7"/>
        <v>1.6931506849315068</v>
      </c>
      <c r="O25" s="54">
        <f t="shared" si="8"/>
        <v>89.833285205479456</v>
      </c>
    </row>
    <row r="26" spans="1:15" ht="14.1" customHeight="1" x14ac:dyDescent="0.2">
      <c r="A26" s="11"/>
      <c r="B26" s="11"/>
      <c r="C26" s="11">
        <v>12</v>
      </c>
      <c r="D26" s="57">
        <f t="shared" si="9"/>
        <v>16717.4872</v>
      </c>
      <c r="E26" s="57">
        <f t="shared" si="3"/>
        <v>15822.43</v>
      </c>
      <c r="F26" s="52">
        <f>IF($F$9="A",Data!$N$6,IF($F$9="B",Data!$N$7,IF($F$9="C",Data!$N$8,IF($F$9="D",Data!$N$9,0))))</f>
        <v>618</v>
      </c>
      <c r="G26" s="55">
        <f t="shared" si="4"/>
        <v>33157.917199999996</v>
      </c>
      <c r="H26" s="56">
        <f t="shared" si="0"/>
        <v>1393.1239333333333</v>
      </c>
      <c r="I26" s="56">
        <f t="shared" si="0"/>
        <v>1318.5358333333334</v>
      </c>
      <c r="J26" s="56">
        <f t="shared" si="5"/>
        <v>51.5</v>
      </c>
      <c r="K26" s="55">
        <f t="shared" si="6"/>
        <v>2763.1597666666667</v>
      </c>
      <c r="L26" s="53">
        <f t="shared" si="1"/>
        <v>45.80133479452055</v>
      </c>
      <c r="M26" s="53">
        <f t="shared" si="2"/>
        <v>43.349123287671233</v>
      </c>
      <c r="N26" s="53">
        <f t="shared" si="7"/>
        <v>1.6931506849315068</v>
      </c>
      <c r="O26" s="54">
        <f t="shared" si="8"/>
        <v>90.8436087671233</v>
      </c>
    </row>
    <row r="27" spans="1:15" ht="14.1" customHeight="1" x14ac:dyDescent="0.2">
      <c r="A27" s="11"/>
      <c r="B27" s="11"/>
      <c r="C27" s="11">
        <v>13</v>
      </c>
      <c r="D27" s="57">
        <f t="shared" si="9"/>
        <v>17086.255300000001</v>
      </c>
      <c r="E27" s="57">
        <f t="shared" si="3"/>
        <v>15822.43</v>
      </c>
      <c r="F27" s="52">
        <f>IF($F$9="A",Data!$N$6,IF($F$9="B",Data!$N$7,IF($F$9="C",Data!$N$8,IF($F$9="D",Data!$N$9,0))))</f>
        <v>618</v>
      </c>
      <c r="G27" s="55">
        <f t="shared" si="4"/>
        <v>33526.685299999997</v>
      </c>
      <c r="H27" s="56">
        <f t="shared" si="0"/>
        <v>1423.8546083333333</v>
      </c>
      <c r="I27" s="56">
        <f t="shared" si="0"/>
        <v>1318.5358333333334</v>
      </c>
      <c r="J27" s="56">
        <f t="shared" si="5"/>
        <v>51.5</v>
      </c>
      <c r="K27" s="55">
        <f t="shared" si="6"/>
        <v>2793.8904416666664</v>
      </c>
      <c r="L27" s="53">
        <f t="shared" si="1"/>
        <v>46.811658356164386</v>
      </c>
      <c r="M27" s="53">
        <f t="shared" si="2"/>
        <v>43.349123287671233</v>
      </c>
      <c r="N27" s="53">
        <f t="shared" si="7"/>
        <v>1.6931506849315068</v>
      </c>
      <c r="O27" s="54">
        <f t="shared" si="8"/>
        <v>91.853932328767129</v>
      </c>
    </row>
    <row r="28" spans="1:15" ht="14.1" customHeight="1" x14ac:dyDescent="0.2">
      <c r="A28" s="11"/>
      <c r="B28" s="11"/>
      <c r="C28" s="11">
        <v>14</v>
      </c>
      <c r="D28" s="57">
        <f t="shared" si="9"/>
        <v>17455.023399999998</v>
      </c>
      <c r="E28" s="57">
        <f t="shared" si="3"/>
        <v>15822.43</v>
      </c>
      <c r="F28" s="52">
        <f>IF($F$9="A",Data!$N$6,IF($F$9="B",Data!$N$7,IF($F$9="C",Data!$N$8,IF($F$9="D",Data!$N$9,0))))</f>
        <v>618</v>
      </c>
      <c r="G28" s="55">
        <f t="shared" si="4"/>
        <v>33895.453399999999</v>
      </c>
      <c r="H28" s="56">
        <f t="shared" si="0"/>
        <v>1454.5852833333331</v>
      </c>
      <c r="I28" s="56">
        <f t="shared" si="0"/>
        <v>1318.5358333333334</v>
      </c>
      <c r="J28" s="56">
        <f t="shared" si="5"/>
        <v>51.5</v>
      </c>
      <c r="K28" s="55">
        <f t="shared" si="6"/>
        <v>2824.6211166666662</v>
      </c>
      <c r="L28" s="53">
        <f t="shared" si="1"/>
        <v>47.821981917808216</v>
      </c>
      <c r="M28" s="53">
        <f t="shared" si="2"/>
        <v>43.349123287671233</v>
      </c>
      <c r="N28" s="53">
        <f t="shared" si="7"/>
        <v>1.6931506849315068</v>
      </c>
      <c r="O28" s="54">
        <f t="shared" si="8"/>
        <v>92.864255890410959</v>
      </c>
    </row>
    <row r="29" spans="1:15" ht="14.1" customHeight="1" x14ac:dyDescent="0.2">
      <c r="A29" s="11"/>
      <c r="B29" s="11"/>
      <c r="C29" s="11">
        <v>15</v>
      </c>
      <c r="D29" s="57">
        <f t="shared" si="9"/>
        <v>17823.791499999999</v>
      </c>
      <c r="E29" s="57">
        <f t="shared" si="3"/>
        <v>15822.43</v>
      </c>
      <c r="F29" s="52">
        <f>IF($F$9="A",Data!$N$6,IF($F$9="B",Data!$N$7,IF($F$9="C",Data!$N$8,IF($F$9="D",Data!$N$9,0))))</f>
        <v>618</v>
      </c>
      <c r="G29" s="55">
        <f t="shared" si="4"/>
        <v>34264.2215</v>
      </c>
      <c r="H29" s="56">
        <f t="shared" si="0"/>
        <v>1485.3159583333334</v>
      </c>
      <c r="I29" s="56">
        <f t="shared" si="0"/>
        <v>1318.5358333333334</v>
      </c>
      <c r="J29" s="56">
        <f t="shared" si="5"/>
        <v>51.5</v>
      </c>
      <c r="K29" s="55">
        <f t="shared" si="6"/>
        <v>2855.3517916666669</v>
      </c>
      <c r="L29" s="53">
        <f t="shared" si="1"/>
        <v>48.832305479452053</v>
      </c>
      <c r="M29" s="53">
        <f t="shared" si="2"/>
        <v>43.349123287671233</v>
      </c>
      <c r="N29" s="53">
        <f t="shared" si="7"/>
        <v>1.6931506849315068</v>
      </c>
      <c r="O29" s="54">
        <f t="shared" si="8"/>
        <v>93.874579452054803</v>
      </c>
    </row>
    <row r="30" spans="1:15" ht="14.1" customHeight="1" x14ac:dyDescent="0.2">
      <c r="A30" s="11"/>
      <c r="B30" s="11"/>
      <c r="C30" s="11">
        <v>16</v>
      </c>
      <c r="D30" s="57">
        <f t="shared" si="9"/>
        <v>18192.559600000001</v>
      </c>
      <c r="E30" s="57">
        <f t="shared" si="3"/>
        <v>15822.43</v>
      </c>
      <c r="F30" s="52">
        <f>IF($F$9="A",Data!$N$6,IF($F$9="B",Data!$N$7,IF($F$9="C",Data!$N$8,IF($F$9="D",Data!$N$9,0))))</f>
        <v>618</v>
      </c>
      <c r="G30" s="55">
        <f t="shared" si="4"/>
        <v>34632.989600000001</v>
      </c>
      <c r="H30" s="56">
        <f t="shared" si="0"/>
        <v>1516.0466333333334</v>
      </c>
      <c r="I30" s="56">
        <f t="shared" si="0"/>
        <v>1318.5358333333334</v>
      </c>
      <c r="J30" s="56">
        <f t="shared" si="5"/>
        <v>51.5</v>
      </c>
      <c r="K30" s="55">
        <f t="shared" si="6"/>
        <v>2886.0824666666667</v>
      </c>
      <c r="L30" s="53">
        <f t="shared" si="1"/>
        <v>49.84262904109589</v>
      </c>
      <c r="M30" s="53">
        <f t="shared" si="2"/>
        <v>43.349123287671233</v>
      </c>
      <c r="N30" s="53">
        <f t="shared" si="7"/>
        <v>1.6931506849315068</v>
      </c>
      <c r="O30" s="54">
        <f t="shared" si="8"/>
        <v>94.884903013698633</v>
      </c>
    </row>
    <row r="31" spans="1:15" ht="14.1" customHeight="1" x14ac:dyDescent="0.2">
      <c r="A31" s="11"/>
      <c r="B31" s="11"/>
      <c r="C31" s="11">
        <v>17</v>
      </c>
      <c r="D31" s="57">
        <f t="shared" si="9"/>
        <v>18561.327700000002</v>
      </c>
      <c r="E31" s="57">
        <f t="shared" si="3"/>
        <v>15822.43</v>
      </c>
      <c r="F31" s="52">
        <f>IF($F$9="A",Data!$N$6,IF($F$9="B",Data!$N$7,IF($F$9="C",Data!$N$8,IF($F$9="D",Data!$N$9,0))))</f>
        <v>618</v>
      </c>
      <c r="G31" s="55">
        <f t="shared" si="4"/>
        <v>35001.757700000002</v>
      </c>
      <c r="H31" s="56">
        <f t="shared" si="0"/>
        <v>1546.7773083333334</v>
      </c>
      <c r="I31" s="56">
        <f t="shared" si="0"/>
        <v>1318.5358333333334</v>
      </c>
      <c r="J31" s="56">
        <f t="shared" si="5"/>
        <v>51.5</v>
      </c>
      <c r="K31" s="55">
        <f t="shared" si="6"/>
        <v>2916.8131416666665</v>
      </c>
      <c r="L31" s="53">
        <f t="shared" si="1"/>
        <v>50.852952602739734</v>
      </c>
      <c r="M31" s="53">
        <f t="shared" si="2"/>
        <v>43.349123287671233</v>
      </c>
      <c r="N31" s="53">
        <f t="shared" si="7"/>
        <v>1.6931506849315068</v>
      </c>
      <c r="O31" s="54">
        <f t="shared" si="8"/>
        <v>95.895226575342477</v>
      </c>
    </row>
    <row r="32" spans="1:15" ht="14.1" customHeight="1" x14ac:dyDescent="0.2">
      <c r="A32" s="11"/>
      <c r="B32" s="11"/>
      <c r="C32" s="11">
        <v>18</v>
      </c>
      <c r="D32" s="57">
        <f t="shared" si="9"/>
        <v>18930.095800000003</v>
      </c>
      <c r="E32" s="57">
        <f t="shared" si="3"/>
        <v>15822.43</v>
      </c>
      <c r="F32" s="52">
        <f>IF($F$9="A",Data!$N$6,IF($F$9="B",Data!$N$7,IF($F$9="C",Data!$N$8,IF($F$9="D",Data!$N$9,0))))</f>
        <v>618</v>
      </c>
      <c r="G32" s="55">
        <f t="shared" si="4"/>
        <v>35370.525800000003</v>
      </c>
      <c r="H32" s="56">
        <f t="shared" si="0"/>
        <v>1577.5079833333336</v>
      </c>
      <c r="I32" s="56">
        <f t="shared" si="0"/>
        <v>1318.5358333333334</v>
      </c>
      <c r="J32" s="56">
        <f t="shared" si="5"/>
        <v>51.5</v>
      </c>
      <c r="K32" s="55">
        <f t="shared" si="6"/>
        <v>2947.5438166666672</v>
      </c>
      <c r="L32" s="53">
        <f t="shared" si="1"/>
        <v>51.863276164383571</v>
      </c>
      <c r="M32" s="53">
        <f t="shared" si="2"/>
        <v>43.349123287671233</v>
      </c>
      <c r="N32" s="53">
        <f t="shared" si="7"/>
        <v>1.6931506849315068</v>
      </c>
      <c r="O32" s="54">
        <f t="shared" si="8"/>
        <v>96.905550136986307</v>
      </c>
    </row>
    <row r="33" spans="1:15" ht="14.1" customHeight="1" x14ac:dyDescent="0.2">
      <c r="A33" s="11"/>
      <c r="B33" s="11"/>
      <c r="C33" s="11">
        <v>19</v>
      </c>
      <c r="D33" s="57">
        <f t="shared" si="9"/>
        <v>19298.8639</v>
      </c>
      <c r="E33" s="57">
        <f t="shared" si="3"/>
        <v>15822.43</v>
      </c>
      <c r="F33" s="52">
        <f>IF($F$9="A",Data!$N$6,IF($F$9="B",Data!$N$7,IF($F$9="C",Data!$N$8,IF($F$9="D",Data!$N$9,0))))</f>
        <v>618</v>
      </c>
      <c r="G33" s="55">
        <f t="shared" si="4"/>
        <v>35739.293900000004</v>
      </c>
      <c r="H33" s="56">
        <f t="shared" si="0"/>
        <v>1608.2386583333334</v>
      </c>
      <c r="I33" s="56">
        <f t="shared" si="0"/>
        <v>1318.5358333333334</v>
      </c>
      <c r="J33" s="56">
        <f t="shared" si="5"/>
        <v>51.5</v>
      </c>
      <c r="K33" s="55">
        <f t="shared" si="6"/>
        <v>2978.274491666667</v>
      </c>
      <c r="L33" s="53">
        <f t="shared" si="1"/>
        <v>52.8735997260274</v>
      </c>
      <c r="M33" s="53">
        <f t="shared" si="2"/>
        <v>43.349123287671233</v>
      </c>
      <c r="N33" s="53">
        <f t="shared" si="7"/>
        <v>1.6931506849315068</v>
      </c>
      <c r="O33" s="54">
        <f t="shared" si="8"/>
        <v>97.915873698630151</v>
      </c>
    </row>
    <row r="34" spans="1:15" ht="14.1" customHeight="1" x14ac:dyDescent="0.2">
      <c r="A34" s="11"/>
      <c r="B34" s="11"/>
      <c r="C34" s="11">
        <v>20</v>
      </c>
      <c r="D34" s="57">
        <f t="shared" si="9"/>
        <v>19667.632000000001</v>
      </c>
      <c r="E34" s="57">
        <f t="shared" si="3"/>
        <v>15822.43</v>
      </c>
      <c r="F34" s="52">
        <f>IF($F$9="A",Data!$N$6,IF($F$9="B",Data!$N$7,IF($F$9="C",Data!$N$8,IF($F$9="D",Data!$N$9,0))))</f>
        <v>618</v>
      </c>
      <c r="G34" s="55">
        <f t="shared" si="4"/>
        <v>36108.062000000005</v>
      </c>
      <c r="H34" s="56">
        <f t="shared" si="0"/>
        <v>1638.9693333333335</v>
      </c>
      <c r="I34" s="56">
        <f t="shared" si="0"/>
        <v>1318.5358333333334</v>
      </c>
      <c r="J34" s="56">
        <f t="shared" si="5"/>
        <v>51.5</v>
      </c>
      <c r="K34" s="55">
        <f t="shared" si="6"/>
        <v>3009.0051666666668</v>
      </c>
      <c r="L34" s="53">
        <f t="shared" si="1"/>
        <v>53.883923287671237</v>
      </c>
      <c r="M34" s="53">
        <f t="shared" si="2"/>
        <v>43.349123287671233</v>
      </c>
      <c r="N34" s="53">
        <f t="shared" si="7"/>
        <v>1.6931506849315068</v>
      </c>
      <c r="O34" s="54">
        <f t="shared" si="8"/>
        <v>98.92619726027398</v>
      </c>
    </row>
    <row r="35" spans="1:15" ht="14.1" customHeight="1" x14ac:dyDescent="0.2">
      <c r="A35" s="11"/>
      <c r="B35" s="11"/>
      <c r="C35" s="11">
        <v>21</v>
      </c>
      <c r="D35" s="57">
        <f t="shared" si="9"/>
        <v>20036.400099999999</v>
      </c>
      <c r="E35" s="57">
        <f t="shared" si="3"/>
        <v>15822.43</v>
      </c>
      <c r="F35" s="52">
        <f>IF($F$9="A",Data!$N$6,IF($F$9="B",Data!$N$7,IF($F$9="C",Data!$N$8,IF($F$9="D",Data!$N$9,0))))</f>
        <v>618</v>
      </c>
      <c r="G35" s="55">
        <f t="shared" si="4"/>
        <v>36476.830099999999</v>
      </c>
      <c r="H35" s="56">
        <f t="shared" si="0"/>
        <v>1669.7000083333332</v>
      </c>
      <c r="I35" s="56">
        <f t="shared" si="0"/>
        <v>1318.5358333333334</v>
      </c>
      <c r="J35" s="56">
        <f t="shared" si="5"/>
        <v>51.5</v>
      </c>
      <c r="K35" s="55">
        <f t="shared" si="6"/>
        <v>3039.7358416666666</v>
      </c>
      <c r="L35" s="53">
        <f t="shared" si="1"/>
        <v>54.894246849315067</v>
      </c>
      <c r="M35" s="53">
        <f t="shared" si="2"/>
        <v>43.349123287671233</v>
      </c>
      <c r="N35" s="53">
        <f t="shared" si="7"/>
        <v>1.6931506849315068</v>
      </c>
      <c r="O35" s="54">
        <f t="shared" si="8"/>
        <v>99.93652082191781</v>
      </c>
    </row>
    <row r="36" spans="1:15" ht="14.1" customHeight="1" x14ac:dyDescent="0.2">
      <c r="A36" s="11"/>
      <c r="B36" s="11"/>
      <c r="C36" s="11">
        <v>22</v>
      </c>
      <c r="D36" s="57">
        <f t="shared" si="9"/>
        <v>20405.1682</v>
      </c>
      <c r="E36" s="57">
        <f t="shared" si="3"/>
        <v>15822.43</v>
      </c>
      <c r="F36" s="52">
        <f>IF($F$9="A",Data!$N$6,IF($F$9="B",Data!$N$7,IF($F$9="C",Data!$N$8,IF($F$9="D",Data!$N$9,0))))</f>
        <v>618</v>
      </c>
      <c r="G36" s="55">
        <f t="shared" si="4"/>
        <v>36845.5982</v>
      </c>
      <c r="H36" s="56">
        <f t="shared" si="0"/>
        <v>1700.4306833333333</v>
      </c>
      <c r="I36" s="56">
        <f t="shared" si="0"/>
        <v>1318.5358333333334</v>
      </c>
      <c r="J36" s="56">
        <f t="shared" si="5"/>
        <v>51.5</v>
      </c>
      <c r="K36" s="55">
        <f t="shared" si="6"/>
        <v>3070.4665166666664</v>
      </c>
      <c r="L36" s="53">
        <f t="shared" si="1"/>
        <v>55.904570410958904</v>
      </c>
      <c r="M36" s="53">
        <f t="shared" si="2"/>
        <v>43.349123287671233</v>
      </c>
      <c r="N36" s="53">
        <f t="shared" si="7"/>
        <v>1.6931506849315068</v>
      </c>
      <c r="O36" s="54">
        <f t="shared" si="8"/>
        <v>100.94684438356165</v>
      </c>
    </row>
    <row r="37" spans="1:15" ht="14.1" customHeight="1" x14ac:dyDescent="0.2">
      <c r="A37" s="11"/>
      <c r="B37" s="11"/>
      <c r="C37" s="11">
        <v>23</v>
      </c>
      <c r="D37" s="57">
        <f t="shared" si="9"/>
        <v>20773.936300000001</v>
      </c>
      <c r="E37" s="57">
        <f t="shared" si="3"/>
        <v>15822.43</v>
      </c>
      <c r="F37" s="52">
        <f>IF($F$9="A",Data!$N$6,IF($F$9="B",Data!$N$7,IF($F$9="C",Data!$N$8,IF($F$9="D",Data!$N$9,0))))</f>
        <v>618</v>
      </c>
      <c r="G37" s="55">
        <f t="shared" si="4"/>
        <v>37214.366300000002</v>
      </c>
      <c r="H37" s="56">
        <f t="shared" si="0"/>
        <v>1731.1613583333335</v>
      </c>
      <c r="I37" s="56">
        <f t="shared" si="0"/>
        <v>1318.5358333333334</v>
      </c>
      <c r="J37" s="56">
        <f t="shared" si="5"/>
        <v>51.5</v>
      </c>
      <c r="K37" s="55">
        <f t="shared" si="6"/>
        <v>3101.1971916666671</v>
      </c>
      <c r="L37" s="53">
        <f t="shared" si="1"/>
        <v>56.914893972602741</v>
      </c>
      <c r="M37" s="53">
        <f t="shared" si="2"/>
        <v>43.349123287671233</v>
      </c>
      <c r="N37" s="53">
        <f t="shared" si="7"/>
        <v>1.6931506849315068</v>
      </c>
      <c r="O37" s="54">
        <f t="shared" si="8"/>
        <v>101.95716794520548</v>
      </c>
    </row>
    <row r="38" spans="1:15" ht="14.1" customHeight="1" x14ac:dyDescent="0.2">
      <c r="A38" s="11"/>
      <c r="B38" s="11"/>
      <c r="C38" s="11">
        <v>24</v>
      </c>
      <c r="D38" s="57">
        <f t="shared" si="9"/>
        <v>21142.704400000002</v>
      </c>
      <c r="E38" s="57">
        <f t="shared" si="3"/>
        <v>15822.43</v>
      </c>
      <c r="F38" s="52">
        <f>IF($F$9="A",Data!$N$6,IF($F$9="B",Data!$N$7,IF($F$9="C",Data!$N$8,IF($F$9="D",Data!$N$9,0))))</f>
        <v>618</v>
      </c>
      <c r="G38" s="55">
        <f t="shared" si="4"/>
        <v>37583.134400000003</v>
      </c>
      <c r="H38" s="56">
        <f t="shared" si="0"/>
        <v>1761.8920333333335</v>
      </c>
      <c r="I38" s="56">
        <f t="shared" si="0"/>
        <v>1318.5358333333334</v>
      </c>
      <c r="J38" s="56">
        <f t="shared" si="5"/>
        <v>51.5</v>
      </c>
      <c r="K38" s="55">
        <f t="shared" si="6"/>
        <v>3131.9278666666669</v>
      </c>
      <c r="L38" s="53">
        <f t="shared" si="1"/>
        <v>57.925217534246585</v>
      </c>
      <c r="M38" s="53">
        <f t="shared" si="2"/>
        <v>43.349123287671233</v>
      </c>
      <c r="N38" s="53">
        <f t="shared" si="7"/>
        <v>1.6931506849315068</v>
      </c>
      <c r="O38" s="54">
        <f t="shared" si="8"/>
        <v>102.96749150684933</v>
      </c>
    </row>
    <row r="39" spans="1:15" ht="14.1" customHeight="1" x14ac:dyDescent="0.2">
      <c r="A39" s="11"/>
      <c r="B39" s="11"/>
      <c r="C39" s="11">
        <v>25</v>
      </c>
      <c r="D39" s="57">
        <f t="shared" si="9"/>
        <v>21511.4725</v>
      </c>
      <c r="E39" s="57">
        <f t="shared" si="3"/>
        <v>15822.43</v>
      </c>
      <c r="F39" s="52">
        <f>IF($F$9="A",Data!$N$6,IF($F$9="B",Data!$N$7,IF($F$9="C",Data!$N$8,IF($F$9="D",Data!$N$9,0))))</f>
        <v>618</v>
      </c>
      <c r="G39" s="55">
        <f t="shared" si="4"/>
        <v>37951.902499999997</v>
      </c>
      <c r="H39" s="56">
        <f t="shared" si="0"/>
        <v>1792.6227083333333</v>
      </c>
      <c r="I39" s="56">
        <f t="shared" si="0"/>
        <v>1318.5358333333334</v>
      </c>
      <c r="J39" s="56">
        <f t="shared" si="5"/>
        <v>51.5</v>
      </c>
      <c r="K39" s="55">
        <f t="shared" si="6"/>
        <v>3162.6585416666667</v>
      </c>
      <c r="L39" s="53">
        <f t="shared" si="1"/>
        <v>58.935541095890407</v>
      </c>
      <c r="M39" s="53">
        <f t="shared" si="2"/>
        <v>43.349123287671233</v>
      </c>
      <c r="N39" s="53">
        <f t="shared" si="7"/>
        <v>1.6931506849315068</v>
      </c>
      <c r="O39" s="54">
        <f t="shared" si="8"/>
        <v>103.97781506849316</v>
      </c>
    </row>
    <row r="40" spans="1:15" ht="14.1" customHeight="1" x14ac:dyDescent="0.2">
      <c r="A40" s="11"/>
      <c r="B40" s="11"/>
      <c r="C40" s="11">
        <v>26</v>
      </c>
      <c r="D40" s="57">
        <f t="shared" si="9"/>
        <v>21880.240600000001</v>
      </c>
      <c r="E40" s="57">
        <f t="shared" si="3"/>
        <v>15822.43</v>
      </c>
      <c r="F40" s="52">
        <f>IF($F$9="A",Data!$N$6,IF($F$9="B",Data!$N$7,IF($F$9="C",Data!$N$8,IF($F$9="D",Data!$N$9,0))))</f>
        <v>618</v>
      </c>
      <c r="G40" s="55">
        <f t="shared" si="4"/>
        <v>38320.670599999998</v>
      </c>
      <c r="H40" s="56">
        <f t="shared" si="0"/>
        <v>1823.3533833333333</v>
      </c>
      <c r="I40" s="56">
        <f t="shared" si="0"/>
        <v>1318.5358333333334</v>
      </c>
      <c r="J40" s="56">
        <f t="shared" si="5"/>
        <v>51.5</v>
      </c>
      <c r="K40" s="55">
        <f t="shared" si="6"/>
        <v>3193.3892166666665</v>
      </c>
      <c r="L40" s="53">
        <f t="shared" si="1"/>
        <v>59.945864657534251</v>
      </c>
      <c r="M40" s="53">
        <f t="shared" si="2"/>
        <v>43.349123287671233</v>
      </c>
      <c r="N40" s="53">
        <f t="shared" si="7"/>
        <v>1.6931506849315068</v>
      </c>
      <c r="O40" s="54">
        <f t="shared" si="8"/>
        <v>104.988138630137</v>
      </c>
    </row>
    <row r="41" spans="1:15" ht="14.1" customHeight="1" x14ac:dyDescent="0.2">
      <c r="A41" s="11"/>
      <c r="B41" s="11"/>
      <c r="C41" s="11">
        <v>27</v>
      </c>
      <c r="D41" s="57">
        <f t="shared" si="9"/>
        <v>22249.008699999998</v>
      </c>
      <c r="E41" s="57">
        <f t="shared" si="3"/>
        <v>15822.43</v>
      </c>
      <c r="F41" s="52">
        <f>IF($F$9="A",Data!$N$6,IF($F$9="B",Data!$N$7,IF($F$9="C",Data!$N$8,IF($F$9="D",Data!$N$9,0))))</f>
        <v>618</v>
      </c>
      <c r="G41" s="55">
        <f t="shared" si="4"/>
        <v>38689.438699999999</v>
      </c>
      <c r="H41" s="56">
        <f t="shared" si="0"/>
        <v>1854.0840583333331</v>
      </c>
      <c r="I41" s="56">
        <f t="shared" si="0"/>
        <v>1318.5358333333334</v>
      </c>
      <c r="J41" s="56">
        <f t="shared" si="5"/>
        <v>51.5</v>
      </c>
      <c r="K41" s="55">
        <f t="shared" si="6"/>
        <v>3224.1198916666663</v>
      </c>
      <c r="L41" s="53">
        <f t="shared" si="1"/>
        <v>60.956188219178081</v>
      </c>
      <c r="M41" s="53">
        <f t="shared" si="2"/>
        <v>43.349123287671233</v>
      </c>
      <c r="N41" s="53">
        <f t="shared" si="7"/>
        <v>1.6931506849315068</v>
      </c>
      <c r="O41" s="54">
        <f t="shared" si="8"/>
        <v>105.99846219178082</v>
      </c>
    </row>
    <row r="42" spans="1:15" ht="14.1" customHeight="1" x14ac:dyDescent="0.2">
      <c r="A42" s="11"/>
      <c r="B42" s="11"/>
      <c r="C42" s="11">
        <v>28</v>
      </c>
      <c r="D42" s="57">
        <f t="shared" si="9"/>
        <v>22617.7768</v>
      </c>
      <c r="E42" s="57">
        <f t="shared" si="3"/>
        <v>15822.43</v>
      </c>
      <c r="F42" s="52">
        <f>IF($F$9="A",Data!$N$6,IF($F$9="B",Data!$N$7,IF($F$9="C",Data!$N$8,IF($F$9="D",Data!$N$9,0))))</f>
        <v>618</v>
      </c>
      <c r="G42" s="55">
        <f t="shared" si="4"/>
        <v>39058.2068</v>
      </c>
      <c r="H42" s="56">
        <f t="shared" si="0"/>
        <v>1884.8147333333334</v>
      </c>
      <c r="I42" s="56">
        <f t="shared" si="0"/>
        <v>1318.5358333333334</v>
      </c>
      <c r="J42" s="56">
        <f t="shared" si="5"/>
        <v>51.5</v>
      </c>
      <c r="K42" s="55">
        <f t="shared" si="6"/>
        <v>3254.850566666667</v>
      </c>
      <c r="L42" s="53">
        <f t="shared" si="1"/>
        <v>61.966511780821918</v>
      </c>
      <c r="M42" s="53">
        <f t="shared" si="2"/>
        <v>43.349123287671233</v>
      </c>
      <c r="N42" s="53">
        <f t="shared" si="7"/>
        <v>1.6931506849315068</v>
      </c>
      <c r="O42" s="54">
        <f t="shared" si="8"/>
        <v>107.00878575342466</v>
      </c>
    </row>
    <row r="43" spans="1:15" ht="14.1" customHeight="1" x14ac:dyDescent="0.2">
      <c r="A43" s="11"/>
      <c r="B43" s="11"/>
      <c r="C43" s="11">
        <v>29</v>
      </c>
      <c r="D43" s="57">
        <f t="shared" si="9"/>
        <v>22986.544900000001</v>
      </c>
      <c r="E43" s="57">
        <f t="shared" si="3"/>
        <v>15822.43</v>
      </c>
      <c r="F43" s="52">
        <f>IF($F$9="A",Data!$N$6,IF($F$9="B",Data!$N$7,IF($F$9="C",Data!$N$8,IF($F$9="D",Data!$N$9,0))))</f>
        <v>618</v>
      </c>
      <c r="G43" s="55">
        <f t="shared" si="4"/>
        <v>39426.974900000001</v>
      </c>
      <c r="H43" s="56">
        <f t="shared" si="0"/>
        <v>1915.5454083333334</v>
      </c>
      <c r="I43" s="56">
        <f t="shared" si="0"/>
        <v>1318.5358333333334</v>
      </c>
      <c r="J43" s="56">
        <f t="shared" si="5"/>
        <v>51.5</v>
      </c>
      <c r="K43" s="55">
        <f t="shared" si="6"/>
        <v>3285.5812416666668</v>
      </c>
      <c r="L43" s="53">
        <f t="shared" si="1"/>
        <v>62.976835342465755</v>
      </c>
      <c r="M43" s="53">
        <f t="shared" si="2"/>
        <v>43.349123287671233</v>
      </c>
      <c r="N43" s="53">
        <f t="shared" si="7"/>
        <v>1.6931506849315068</v>
      </c>
      <c r="O43" s="54">
        <f t="shared" si="8"/>
        <v>108.0191093150685</v>
      </c>
    </row>
    <row r="44" spans="1:15" ht="14.1" customHeight="1" x14ac:dyDescent="0.2">
      <c r="A44" s="11"/>
      <c r="B44" s="11"/>
      <c r="C44" s="11">
        <v>30</v>
      </c>
      <c r="D44" s="57">
        <f t="shared" si="9"/>
        <v>23355.313000000002</v>
      </c>
      <c r="E44" s="57">
        <f t="shared" si="3"/>
        <v>15822.43</v>
      </c>
      <c r="F44" s="52">
        <f>IF($F$9="A",Data!$N$6,IF($F$9="B",Data!$N$7,IF($F$9="C",Data!$N$8,IF($F$9="D",Data!$N$9,0))))</f>
        <v>618</v>
      </c>
      <c r="G44" s="55">
        <f t="shared" si="4"/>
        <v>39795.743000000002</v>
      </c>
      <c r="H44" s="56">
        <f t="shared" si="0"/>
        <v>1946.2760833333334</v>
      </c>
      <c r="I44" s="56">
        <f t="shared" si="0"/>
        <v>1318.5358333333334</v>
      </c>
      <c r="J44" s="56">
        <f t="shared" si="5"/>
        <v>51.5</v>
      </c>
      <c r="K44" s="55">
        <f t="shared" si="6"/>
        <v>3316.3119166666665</v>
      </c>
      <c r="L44" s="53">
        <f t="shared" si="1"/>
        <v>63.987158904109592</v>
      </c>
      <c r="M44" s="53">
        <f t="shared" si="2"/>
        <v>43.349123287671233</v>
      </c>
      <c r="N44" s="53">
        <f t="shared" si="7"/>
        <v>1.6931506849315068</v>
      </c>
      <c r="O44" s="54">
        <f t="shared" si="8"/>
        <v>109.02943287671233</v>
      </c>
    </row>
    <row r="45" spans="1:15" ht="14.1" customHeight="1" x14ac:dyDescent="0.2">
      <c r="A45" s="11"/>
      <c r="B45" s="11"/>
      <c r="C45" s="11">
        <v>31</v>
      </c>
      <c r="D45" s="57">
        <f t="shared" si="9"/>
        <v>23724.081100000003</v>
      </c>
      <c r="E45" s="57">
        <f t="shared" si="3"/>
        <v>15822.43</v>
      </c>
      <c r="F45" s="52">
        <f>IF($F$9="A",Data!$N$6,IF($F$9="B",Data!$N$7,IF($F$9="C",Data!$N$8,IF($F$9="D",Data!$N$9,0))))</f>
        <v>618</v>
      </c>
      <c r="G45" s="55">
        <f t="shared" si="4"/>
        <v>40164.511100000003</v>
      </c>
      <c r="H45" s="56">
        <f t="shared" si="0"/>
        <v>1977.0067583333337</v>
      </c>
      <c r="I45" s="56">
        <f t="shared" si="0"/>
        <v>1318.5358333333334</v>
      </c>
      <c r="J45" s="56">
        <f t="shared" si="5"/>
        <v>51.5</v>
      </c>
      <c r="K45" s="55">
        <f t="shared" si="6"/>
        <v>3347.0425916666672</v>
      </c>
      <c r="L45" s="53">
        <f t="shared" si="1"/>
        <v>64.997482465753436</v>
      </c>
      <c r="M45" s="53">
        <f t="shared" si="2"/>
        <v>43.349123287671233</v>
      </c>
      <c r="N45" s="53">
        <f t="shared" si="7"/>
        <v>1.6931506849315068</v>
      </c>
      <c r="O45" s="54">
        <f t="shared" si="8"/>
        <v>110.03975643835618</v>
      </c>
    </row>
    <row r="46" spans="1:15" ht="14.1" customHeight="1" x14ac:dyDescent="0.2">
      <c r="A46" s="11"/>
      <c r="B46" s="11"/>
      <c r="C46" s="11">
        <v>32</v>
      </c>
      <c r="D46" s="57">
        <f t="shared" si="9"/>
        <v>24092.849200000001</v>
      </c>
      <c r="E46" s="57">
        <f t="shared" si="3"/>
        <v>15822.43</v>
      </c>
      <c r="F46" s="52">
        <f>IF($F$9="A",Data!$N$6,IF($F$9="B",Data!$N$7,IF($F$9="C",Data!$N$8,IF($F$9="D",Data!$N$9,0))))</f>
        <v>618</v>
      </c>
      <c r="G46" s="55">
        <f t="shared" si="4"/>
        <v>40533.279200000004</v>
      </c>
      <c r="H46" s="56">
        <f t="shared" si="0"/>
        <v>2007.7374333333335</v>
      </c>
      <c r="I46" s="56">
        <f t="shared" si="0"/>
        <v>1318.5358333333334</v>
      </c>
      <c r="J46" s="56">
        <f t="shared" si="5"/>
        <v>51.5</v>
      </c>
      <c r="K46" s="55">
        <f t="shared" si="6"/>
        <v>3377.773266666667</v>
      </c>
      <c r="L46" s="53">
        <f t="shared" si="1"/>
        <v>66.007806027397265</v>
      </c>
      <c r="M46" s="53">
        <f t="shared" si="2"/>
        <v>43.349123287671233</v>
      </c>
      <c r="N46" s="53">
        <f t="shared" si="7"/>
        <v>1.6931506849315068</v>
      </c>
      <c r="O46" s="54">
        <f t="shared" si="8"/>
        <v>111.05008000000001</v>
      </c>
    </row>
    <row r="47" spans="1:15" ht="14.1" customHeight="1" x14ac:dyDescent="0.2">
      <c r="A47" s="11"/>
      <c r="B47" s="11"/>
      <c r="C47" s="11">
        <v>33</v>
      </c>
      <c r="D47" s="57">
        <f t="shared" si="9"/>
        <v>24461.617299999998</v>
      </c>
      <c r="E47" s="57">
        <f t="shared" si="3"/>
        <v>15822.43</v>
      </c>
      <c r="F47" s="52">
        <f>IF($F$9="A",Data!$N$6,IF($F$9="B",Data!$N$7,IF($F$9="C",Data!$N$8,IF($F$9="D",Data!$N$9,0))))</f>
        <v>618</v>
      </c>
      <c r="G47" s="55">
        <f t="shared" si="4"/>
        <v>40902.047299999998</v>
      </c>
      <c r="H47" s="56">
        <f t="shared" si="0"/>
        <v>2038.4681083333332</v>
      </c>
      <c r="I47" s="56">
        <f t="shared" si="0"/>
        <v>1318.5358333333334</v>
      </c>
      <c r="J47" s="56">
        <f t="shared" si="5"/>
        <v>51.5</v>
      </c>
      <c r="K47" s="55">
        <f t="shared" si="6"/>
        <v>3408.5039416666668</v>
      </c>
      <c r="L47" s="53">
        <f t="shared" si="1"/>
        <v>67.018129589041095</v>
      </c>
      <c r="M47" s="53">
        <f t="shared" si="2"/>
        <v>43.349123287671233</v>
      </c>
      <c r="N47" s="53">
        <f t="shared" si="7"/>
        <v>1.6931506849315068</v>
      </c>
      <c r="O47" s="54">
        <f t="shared" si="8"/>
        <v>112.06040356164384</v>
      </c>
    </row>
    <row r="48" spans="1:15" ht="14.1" customHeight="1" x14ac:dyDescent="0.2">
      <c r="A48" s="11"/>
      <c r="B48" s="11"/>
      <c r="C48" s="11">
        <v>34</v>
      </c>
      <c r="D48" s="57">
        <f t="shared" si="9"/>
        <v>24830.385399999999</v>
      </c>
      <c r="E48" s="57">
        <f t="shared" si="3"/>
        <v>15822.43</v>
      </c>
      <c r="F48" s="52">
        <f>IF($F$9="A",Data!$N$6,IF($F$9="B",Data!$N$7,IF($F$9="C",Data!$N$8,IF($F$9="D",Data!$N$9,0))))</f>
        <v>618</v>
      </c>
      <c r="G48" s="55">
        <f t="shared" si="4"/>
        <v>41270.815399999999</v>
      </c>
      <c r="H48" s="56">
        <f t="shared" si="0"/>
        <v>2069.1987833333333</v>
      </c>
      <c r="I48" s="56">
        <f t="shared" si="0"/>
        <v>1318.5358333333334</v>
      </c>
      <c r="J48" s="56">
        <f t="shared" si="5"/>
        <v>51.5</v>
      </c>
      <c r="K48" s="55">
        <f t="shared" si="6"/>
        <v>3439.2346166666666</v>
      </c>
      <c r="L48" s="53">
        <f t="shared" si="1"/>
        <v>68.028453150684925</v>
      </c>
      <c r="M48" s="53">
        <f t="shared" si="2"/>
        <v>43.349123287671233</v>
      </c>
      <c r="N48" s="53">
        <f t="shared" si="7"/>
        <v>1.6931506849315068</v>
      </c>
      <c r="O48" s="54">
        <f t="shared" si="8"/>
        <v>113.07072712328767</v>
      </c>
    </row>
    <row r="49" spans="1:15" ht="14.1" customHeight="1" x14ac:dyDescent="0.2">
      <c r="A49" s="11"/>
      <c r="B49" s="11"/>
      <c r="C49" s="11">
        <v>35</v>
      </c>
      <c r="D49" s="57">
        <f t="shared" si="9"/>
        <v>25199.1535</v>
      </c>
      <c r="E49" s="57">
        <f t="shared" si="3"/>
        <v>15822.43</v>
      </c>
      <c r="F49" s="52">
        <f>IF($F$9="A",Data!$N$6,IF($F$9="B",Data!$N$7,IF($F$9="C",Data!$N$8,IF($F$9="D",Data!$N$9,0))))</f>
        <v>618</v>
      </c>
      <c r="G49" s="55">
        <f t="shared" si="4"/>
        <v>41639.583500000001</v>
      </c>
      <c r="H49" s="56">
        <f t="shared" si="0"/>
        <v>2099.9294583333335</v>
      </c>
      <c r="I49" s="56">
        <f t="shared" si="0"/>
        <v>1318.5358333333334</v>
      </c>
      <c r="J49" s="56">
        <f t="shared" si="5"/>
        <v>51.5</v>
      </c>
      <c r="K49" s="55">
        <f t="shared" si="6"/>
        <v>3469.9652916666669</v>
      </c>
      <c r="L49" s="53">
        <f t="shared" si="1"/>
        <v>69.038776712328769</v>
      </c>
      <c r="M49" s="53">
        <f t="shared" si="2"/>
        <v>43.349123287671233</v>
      </c>
      <c r="N49" s="53">
        <f t="shared" si="7"/>
        <v>1.6931506849315068</v>
      </c>
      <c r="O49" s="54">
        <f t="shared" si="8"/>
        <v>114.08105068493151</v>
      </c>
    </row>
    <row r="50" spans="1:15" ht="14.1" customHeight="1" x14ac:dyDescent="0.2">
      <c r="A50" s="11"/>
      <c r="B50" s="11"/>
      <c r="C50" s="11">
        <v>36</v>
      </c>
      <c r="D50" s="57">
        <f t="shared" si="9"/>
        <v>25567.921600000001</v>
      </c>
      <c r="E50" s="57">
        <f t="shared" si="3"/>
        <v>15822.43</v>
      </c>
      <c r="F50" s="52">
        <f>IF($F$9="A",Data!$N$6,IF($F$9="B",Data!$N$7,IF($F$9="C",Data!$N$8,IF($F$9="D",Data!$N$9,0))))</f>
        <v>618</v>
      </c>
      <c r="G50" s="55">
        <f t="shared" si="4"/>
        <v>42008.351600000002</v>
      </c>
      <c r="H50" s="56">
        <f t="shared" si="0"/>
        <v>2130.6601333333333</v>
      </c>
      <c r="I50" s="56">
        <f t="shared" si="0"/>
        <v>1318.5358333333334</v>
      </c>
      <c r="J50" s="56">
        <f t="shared" si="5"/>
        <v>51.5</v>
      </c>
      <c r="K50" s="55">
        <f t="shared" si="6"/>
        <v>3500.6959666666667</v>
      </c>
      <c r="L50" s="53">
        <f t="shared" si="1"/>
        <v>70.049100273972613</v>
      </c>
      <c r="M50" s="53">
        <f t="shared" si="2"/>
        <v>43.349123287671233</v>
      </c>
      <c r="N50" s="53">
        <f t="shared" si="7"/>
        <v>1.6931506849315068</v>
      </c>
      <c r="O50" s="54">
        <f t="shared" si="8"/>
        <v>115.09137424657536</v>
      </c>
    </row>
    <row r="51" spans="1:15" ht="14.1" customHeight="1" x14ac:dyDescent="0.2">
      <c r="A51" s="11"/>
      <c r="B51" s="11"/>
      <c r="C51" s="11">
        <v>37</v>
      </c>
      <c r="D51" s="57">
        <f t="shared" si="9"/>
        <v>25936.689700000003</v>
      </c>
      <c r="E51" s="57">
        <f t="shared" si="3"/>
        <v>15822.43</v>
      </c>
      <c r="F51" s="52">
        <f>IF($F$9="A",Data!$N$6,IF($F$9="B",Data!$N$7,IF($F$9="C",Data!$N$8,IF($F$9="D",Data!$N$9,0))))</f>
        <v>618</v>
      </c>
      <c r="G51" s="55">
        <f t="shared" si="4"/>
        <v>42377.119700000003</v>
      </c>
      <c r="H51" s="56">
        <f t="shared" si="0"/>
        <v>2161.3908083333336</v>
      </c>
      <c r="I51" s="56">
        <f t="shared" si="0"/>
        <v>1318.5358333333334</v>
      </c>
      <c r="J51" s="56">
        <f t="shared" si="5"/>
        <v>51.5</v>
      </c>
      <c r="K51" s="55">
        <f t="shared" si="6"/>
        <v>3531.4266416666669</v>
      </c>
      <c r="L51" s="53">
        <f t="shared" si="1"/>
        <v>71.059423835616442</v>
      </c>
      <c r="M51" s="53">
        <f t="shared" si="2"/>
        <v>43.349123287671233</v>
      </c>
      <c r="N51" s="53">
        <f t="shared" si="7"/>
        <v>1.6931506849315068</v>
      </c>
      <c r="O51" s="54">
        <f t="shared" si="8"/>
        <v>116.10169780821919</v>
      </c>
    </row>
    <row r="52" spans="1:15" ht="14.1" customHeight="1" x14ac:dyDescent="0.2">
      <c r="A52" s="11"/>
      <c r="B52" s="11"/>
      <c r="C52" s="11">
        <v>38</v>
      </c>
      <c r="D52" s="57">
        <f t="shared" si="9"/>
        <v>26305.4578</v>
      </c>
      <c r="E52" s="57">
        <f t="shared" si="3"/>
        <v>15822.43</v>
      </c>
      <c r="F52" s="52">
        <f>IF($F$9="A",Data!$N$6,IF($F$9="B",Data!$N$7,IF($F$9="C",Data!$N$8,IF($F$9="D",Data!$N$9,0))))</f>
        <v>618</v>
      </c>
      <c r="G52" s="55">
        <f t="shared" si="4"/>
        <v>42745.887799999997</v>
      </c>
      <c r="H52" s="56">
        <f t="shared" si="0"/>
        <v>2192.1214833333333</v>
      </c>
      <c r="I52" s="56">
        <f t="shared" si="0"/>
        <v>1318.5358333333334</v>
      </c>
      <c r="J52" s="56">
        <f t="shared" si="5"/>
        <v>51.5</v>
      </c>
      <c r="K52" s="55">
        <f t="shared" si="6"/>
        <v>3562.1573166666667</v>
      </c>
      <c r="L52" s="53">
        <f t="shared" si="1"/>
        <v>72.069747397260272</v>
      </c>
      <c r="M52" s="53">
        <f t="shared" si="2"/>
        <v>43.349123287671233</v>
      </c>
      <c r="N52" s="53">
        <f t="shared" si="7"/>
        <v>1.6931506849315068</v>
      </c>
      <c r="O52" s="54">
        <f t="shared" si="8"/>
        <v>117.11202136986302</v>
      </c>
    </row>
    <row r="53" spans="1:15" ht="14.1" customHeight="1" x14ac:dyDescent="0.2">
      <c r="A53" s="11"/>
      <c r="B53" s="11"/>
      <c r="C53" s="11">
        <v>39</v>
      </c>
      <c r="D53" s="57">
        <f t="shared" si="9"/>
        <v>26674.225900000001</v>
      </c>
      <c r="E53" s="57">
        <f t="shared" si="3"/>
        <v>15822.43</v>
      </c>
      <c r="F53" s="52">
        <f>IF($F$9="A",Data!$N$6,IF($F$9="B",Data!$N$7,IF($F$9="C",Data!$N$8,IF($F$9="D",Data!$N$9,0))))</f>
        <v>618</v>
      </c>
      <c r="G53" s="55">
        <f t="shared" si="4"/>
        <v>43114.655899999998</v>
      </c>
      <c r="H53" s="56">
        <f t="shared" si="0"/>
        <v>2222.8521583333336</v>
      </c>
      <c r="I53" s="56">
        <f t="shared" si="0"/>
        <v>1318.5358333333334</v>
      </c>
      <c r="J53" s="56">
        <f t="shared" si="5"/>
        <v>51.5</v>
      </c>
      <c r="K53" s="55">
        <f t="shared" si="6"/>
        <v>3592.8879916666669</v>
      </c>
      <c r="L53" s="53">
        <f t="shared" si="1"/>
        <v>73.080070958904116</v>
      </c>
      <c r="M53" s="53">
        <f t="shared" si="2"/>
        <v>43.349123287671233</v>
      </c>
      <c r="N53" s="53">
        <f t="shared" si="7"/>
        <v>1.6931506849315068</v>
      </c>
      <c r="O53" s="54">
        <f t="shared" si="8"/>
        <v>118.12234493150686</v>
      </c>
    </row>
    <row r="54" spans="1:15" ht="14.1" customHeight="1" x14ac:dyDescent="0.2">
      <c r="A54" s="11"/>
      <c r="B54" s="11"/>
      <c r="C54" s="11">
        <v>40</v>
      </c>
      <c r="D54" s="57">
        <f t="shared" si="9"/>
        <v>27042.993999999999</v>
      </c>
      <c r="E54" s="57">
        <f t="shared" si="3"/>
        <v>15822.43</v>
      </c>
      <c r="F54" s="52">
        <f>IF($F$9="A",Data!$N$6,IF($F$9="B",Data!$N$7,IF($F$9="C",Data!$N$8,IF($F$9="D",Data!$N$9,0))))</f>
        <v>618</v>
      </c>
      <c r="G54" s="55">
        <f t="shared" ref="G54" si="10">SUM(D54:E54)</f>
        <v>42865.423999999999</v>
      </c>
      <c r="H54" s="56">
        <f t="shared" si="0"/>
        <v>2253.5828333333334</v>
      </c>
      <c r="I54" s="56">
        <f t="shared" si="0"/>
        <v>1318.5358333333334</v>
      </c>
      <c r="J54" s="56">
        <f t="shared" si="5"/>
        <v>51.5</v>
      </c>
      <c r="K54" s="55">
        <f t="shared" ref="K54" si="11">SUM(H54:I54)</f>
        <v>3572.1186666666667</v>
      </c>
      <c r="L54" s="53">
        <f t="shared" si="1"/>
        <v>74.090394520547946</v>
      </c>
      <c r="M54" s="53">
        <f t="shared" si="2"/>
        <v>43.349123287671233</v>
      </c>
      <c r="N54" s="53">
        <f t="shared" si="7"/>
        <v>1.6931506849315068</v>
      </c>
      <c r="O54" s="54">
        <f>SUM(L54:N54)</f>
        <v>119.13266849315069</v>
      </c>
    </row>
    <row r="55" spans="1:15" ht="10.5" customHeight="1" x14ac:dyDescent="0.2"/>
  </sheetData>
  <sheetProtection algorithmName="SHA-512" hashValue="LHLMgbhIHceo34+iI5R5X7O6cxBvDTvjH7g0BBGrlyhqTd+eaUm5TjHzDqOMCePxy37XBQkmHVno3wuYWVsorg==" saltValue="3dS+NHKOVnua/H2YexiwSw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D2CCB1-BB8F-4687-8B12-75E46CD2DB21}">
          <x14:formula1>
            <xm:f>Data!$M$11:$M$15</xm:f>
          </x14:formula1>
          <xm:sqref>F9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106DE-6084-4D15-9EE8-800902F1FDA4}">
  <sheetPr>
    <tabColor indexed="10"/>
    <pageSetUpPr fitToPage="1"/>
  </sheetPr>
  <dimension ref="A1:O55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8" width="8.140625" style="6" bestFit="1" customWidth="1"/>
    <col min="9" max="9" width="8.42578125" style="6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>
        <v>4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57</v>
      </c>
      <c r="G9" s="70" t="s">
        <v>9</v>
      </c>
      <c r="H9" s="70" t="s">
        <v>4</v>
      </c>
      <c r="I9" s="70" t="s">
        <v>5</v>
      </c>
      <c r="J9" s="63" t="str">
        <f>F9</f>
        <v>C</v>
      </c>
      <c r="K9" s="70" t="s">
        <v>9</v>
      </c>
      <c r="L9" s="70" t="s">
        <v>4</v>
      </c>
      <c r="M9" s="70" t="s">
        <v>5</v>
      </c>
      <c r="N9" s="63" t="str">
        <f>F9</f>
        <v>C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67">
        <v>10299.66</v>
      </c>
      <c r="E10" s="68">
        <v>16062.97</v>
      </c>
      <c r="F10" s="52">
        <f>IF($F$9="A",Data!$N$6,IF($F$9="B",Data!$N$7,IF($F$9="C",Data!$N$8,IF($F$9="D",Data!$N$9,0))))</f>
        <v>679.8</v>
      </c>
      <c r="G10" s="55">
        <f>SUM(D10:F10)</f>
        <v>27042.429999999997</v>
      </c>
      <c r="H10" s="56">
        <f t="shared" ref="H10:I54" si="0">D10/$H$7</f>
        <v>858.30499999999995</v>
      </c>
      <c r="I10" s="56">
        <f>E10/$H$7</f>
        <v>1338.5808333333332</v>
      </c>
      <c r="J10" s="56">
        <f>$F$10/12</f>
        <v>56.65</v>
      </c>
      <c r="K10" s="55">
        <f>SUM(H10:J10)</f>
        <v>2253.5358333333334</v>
      </c>
      <c r="L10" s="53">
        <f t="shared" ref="L10:L54" si="1">D10/$L$7</f>
        <v>28.218246575342466</v>
      </c>
      <c r="M10" s="53">
        <f t="shared" ref="M10:M54" si="2">E10/$L$7</f>
        <v>44.008136986301366</v>
      </c>
      <c r="N10" s="53">
        <f>$F$10/$L$7</f>
        <v>1.8624657534246574</v>
      </c>
      <c r="O10" s="54">
        <f>SUM(L10:N10)</f>
        <v>74.088849315068487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10917.6396</v>
      </c>
      <c r="E11" s="57">
        <f t="shared" ref="E11:E54" si="3">E10</f>
        <v>16062.97</v>
      </c>
      <c r="F11" s="52">
        <f>IF($F$9="A",Data!$N$6,IF($F$9="B",Data!$N$7,IF($F$9="C",Data!$N$8,IF($F$9="D",Data!$N$9,0))))</f>
        <v>679.8</v>
      </c>
      <c r="G11" s="55">
        <f t="shared" ref="G11:G53" si="4">SUM(D11:F11)</f>
        <v>27660.409599999999</v>
      </c>
      <c r="H11" s="56">
        <f t="shared" si="0"/>
        <v>909.80330000000004</v>
      </c>
      <c r="I11" s="56">
        <f t="shared" si="0"/>
        <v>1338.5808333333332</v>
      </c>
      <c r="J11" s="56">
        <f t="shared" ref="J11:J54" si="5">$F$10/12</f>
        <v>56.65</v>
      </c>
      <c r="K11" s="55">
        <f t="shared" ref="K11:K53" si="6">SUM(H11:J11)</f>
        <v>2305.0341333333331</v>
      </c>
      <c r="L11" s="53">
        <f t="shared" si="1"/>
        <v>29.911341369863013</v>
      </c>
      <c r="M11" s="53">
        <f t="shared" si="2"/>
        <v>44.008136986301366</v>
      </c>
      <c r="N11" s="53">
        <f t="shared" ref="N11:N54" si="7">$F$10/$L$7</f>
        <v>1.8624657534246574</v>
      </c>
      <c r="O11" s="54">
        <f t="shared" ref="O11:O53" si="8">SUM(L11:N11)</f>
        <v>75.781944109589034</v>
      </c>
    </row>
    <row r="12" spans="1:15" ht="14.1" customHeight="1" x14ac:dyDescent="0.2">
      <c r="A12" s="11"/>
      <c r="B12" s="11">
        <v>2</v>
      </c>
      <c r="C12" s="11">
        <v>0</v>
      </c>
      <c r="D12" s="57">
        <f>$D$10*1.12</f>
        <v>11535.619200000001</v>
      </c>
      <c r="E12" s="57">
        <f t="shared" si="3"/>
        <v>16062.97</v>
      </c>
      <c r="F12" s="52">
        <f>IF($F$9="A",Data!$N$6,IF($F$9="B",Data!$N$7,IF($F$9="C",Data!$N$8,IF($F$9="D",Data!$N$9,0))))</f>
        <v>679.8</v>
      </c>
      <c r="G12" s="55">
        <f t="shared" si="4"/>
        <v>28278.389200000001</v>
      </c>
      <c r="H12" s="56">
        <f t="shared" si="0"/>
        <v>961.30160000000012</v>
      </c>
      <c r="I12" s="56">
        <f t="shared" si="0"/>
        <v>1338.5808333333332</v>
      </c>
      <c r="J12" s="56">
        <f t="shared" si="5"/>
        <v>56.65</v>
      </c>
      <c r="K12" s="55">
        <f t="shared" si="6"/>
        <v>2356.5324333333333</v>
      </c>
      <c r="L12" s="53">
        <f t="shared" si="1"/>
        <v>31.604436164383564</v>
      </c>
      <c r="M12" s="53">
        <f t="shared" si="2"/>
        <v>44.008136986301366</v>
      </c>
      <c r="N12" s="53">
        <f t="shared" si="7"/>
        <v>1.8624657534246574</v>
      </c>
      <c r="O12" s="54">
        <f t="shared" si="8"/>
        <v>77.475038904109596</v>
      </c>
    </row>
    <row r="13" spans="1:15" ht="14.1" customHeight="1" x14ac:dyDescent="0.2">
      <c r="A13" s="11"/>
      <c r="B13" s="11">
        <v>3</v>
      </c>
      <c r="C13" s="11">
        <v>0</v>
      </c>
      <c r="D13" s="57">
        <f>$D$10*1.18</f>
        <v>12153.5988</v>
      </c>
      <c r="E13" s="57">
        <f t="shared" si="3"/>
        <v>16062.97</v>
      </c>
      <c r="F13" s="52">
        <f>IF($F$9="A",Data!$N$6,IF($F$9="B",Data!$N$7,IF($F$9="C",Data!$N$8,IF($F$9="D",Data!$N$9,0))))</f>
        <v>679.8</v>
      </c>
      <c r="G13" s="55">
        <f t="shared" si="4"/>
        <v>28896.3688</v>
      </c>
      <c r="H13" s="56">
        <f t="shared" si="0"/>
        <v>1012.7999</v>
      </c>
      <c r="I13" s="56">
        <f t="shared" si="0"/>
        <v>1338.5808333333332</v>
      </c>
      <c r="J13" s="56">
        <f t="shared" si="5"/>
        <v>56.65</v>
      </c>
      <c r="K13" s="55">
        <f t="shared" si="6"/>
        <v>2408.0307333333335</v>
      </c>
      <c r="L13" s="53">
        <f t="shared" si="1"/>
        <v>33.297530958904112</v>
      </c>
      <c r="M13" s="53">
        <f t="shared" si="2"/>
        <v>44.008136986301366</v>
      </c>
      <c r="N13" s="53">
        <f t="shared" si="7"/>
        <v>1.8624657534246574</v>
      </c>
      <c r="O13" s="54">
        <f t="shared" si="8"/>
        <v>79.168133698630129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67">
        <v>13365.36</v>
      </c>
      <c r="E14" s="68">
        <f t="shared" si="3"/>
        <v>16062.97</v>
      </c>
      <c r="F14" s="52">
        <f>IF($F$9="A",Data!$N$6,IF($F$9="B",Data!$N$7,IF($F$9="C",Data!$N$8,IF($F$9="D",Data!$N$9,0))))</f>
        <v>679.8</v>
      </c>
      <c r="G14" s="55">
        <f t="shared" si="4"/>
        <v>30108.13</v>
      </c>
      <c r="H14" s="56">
        <f t="shared" si="0"/>
        <v>1113.78</v>
      </c>
      <c r="I14" s="56">
        <f t="shared" si="0"/>
        <v>1338.5808333333332</v>
      </c>
      <c r="J14" s="56">
        <f t="shared" si="5"/>
        <v>56.65</v>
      </c>
      <c r="K14" s="55">
        <f t="shared" si="6"/>
        <v>2509.0108333333333</v>
      </c>
      <c r="L14" s="53">
        <f t="shared" si="1"/>
        <v>36.617424657534251</v>
      </c>
      <c r="M14" s="53">
        <f t="shared" si="2"/>
        <v>44.008136986301366</v>
      </c>
      <c r="N14" s="53">
        <f t="shared" si="7"/>
        <v>1.8624657534246574</v>
      </c>
      <c r="O14" s="54">
        <f t="shared" si="8"/>
        <v>82.488027397260282</v>
      </c>
    </row>
    <row r="15" spans="1:15" ht="14.1" customHeight="1" x14ac:dyDescent="0.2">
      <c r="A15" s="23">
        <v>0.03</v>
      </c>
      <c r="B15" s="11"/>
      <c r="C15" s="11">
        <v>1</v>
      </c>
      <c r="D15" s="57">
        <f>$D$14+$D$14*$A$15*C15</f>
        <v>13766.320800000001</v>
      </c>
      <c r="E15" s="57">
        <f t="shared" si="3"/>
        <v>16062.97</v>
      </c>
      <c r="F15" s="52">
        <f>IF($F$9="A",Data!$N$6,IF($F$9="B",Data!$N$7,IF($F$9="C",Data!$N$8,IF($F$9="D",Data!$N$9,0))))</f>
        <v>679.8</v>
      </c>
      <c r="G15" s="55">
        <f t="shared" si="4"/>
        <v>30509.090800000002</v>
      </c>
      <c r="H15" s="56">
        <f t="shared" si="0"/>
        <v>1147.1934000000001</v>
      </c>
      <c r="I15" s="56">
        <f t="shared" si="0"/>
        <v>1338.5808333333332</v>
      </c>
      <c r="J15" s="56">
        <f t="shared" si="5"/>
        <v>56.65</v>
      </c>
      <c r="K15" s="55">
        <f t="shared" si="6"/>
        <v>2542.4242333333336</v>
      </c>
      <c r="L15" s="53">
        <f t="shared" si="1"/>
        <v>37.71594739726028</v>
      </c>
      <c r="M15" s="53">
        <f t="shared" si="2"/>
        <v>44.008136986301366</v>
      </c>
      <c r="N15" s="53">
        <f t="shared" si="7"/>
        <v>1.8624657534246574</v>
      </c>
      <c r="O15" s="54">
        <f t="shared" si="8"/>
        <v>83.586550136986304</v>
      </c>
    </row>
    <row r="16" spans="1:15" ht="14.1" customHeight="1" x14ac:dyDescent="0.2">
      <c r="A16" s="11"/>
      <c r="B16" s="11"/>
      <c r="C16" s="11">
        <v>2</v>
      </c>
      <c r="D16" s="57">
        <f t="shared" ref="D16:D54" si="9">$D$14+$D$14*$A$15*C16</f>
        <v>14167.2816</v>
      </c>
      <c r="E16" s="57">
        <f t="shared" si="3"/>
        <v>16062.97</v>
      </c>
      <c r="F16" s="52">
        <f>IF($F$9="A",Data!$N$6,IF($F$9="B",Data!$N$7,IF($F$9="C",Data!$N$8,IF($F$9="D",Data!$N$9,0))))</f>
        <v>679.8</v>
      </c>
      <c r="G16" s="55">
        <f t="shared" si="4"/>
        <v>30910.051599999999</v>
      </c>
      <c r="H16" s="56">
        <f t="shared" si="0"/>
        <v>1180.6068</v>
      </c>
      <c r="I16" s="56">
        <f t="shared" si="0"/>
        <v>1338.5808333333332</v>
      </c>
      <c r="J16" s="56">
        <f t="shared" si="5"/>
        <v>56.65</v>
      </c>
      <c r="K16" s="55">
        <f t="shared" si="6"/>
        <v>2575.8376333333331</v>
      </c>
      <c r="L16" s="53">
        <f t="shared" si="1"/>
        <v>38.814470136986301</v>
      </c>
      <c r="M16" s="53">
        <f t="shared" si="2"/>
        <v>44.008136986301366</v>
      </c>
      <c r="N16" s="53">
        <f t="shared" si="7"/>
        <v>1.8624657534246574</v>
      </c>
      <c r="O16" s="54">
        <f t="shared" si="8"/>
        <v>84.685072876712326</v>
      </c>
    </row>
    <row r="17" spans="1:15" ht="14.1" customHeight="1" x14ac:dyDescent="0.2">
      <c r="A17" s="11"/>
      <c r="B17" s="11"/>
      <c r="C17" s="11">
        <v>3</v>
      </c>
      <c r="D17" s="57">
        <f t="shared" si="9"/>
        <v>14568.242400000001</v>
      </c>
      <c r="E17" s="57">
        <f t="shared" si="3"/>
        <v>16062.97</v>
      </c>
      <c r="F17" s="52">
        <f>IF($F$9="A",Data!$N$6,IF($F$9="B",Data!$N$7,IF($F$9="C",Data!$N$8,IF($F$9="D",Data!$N$9,0))))</f>
        <v>679.8</v>
      </c>
      <c r="G17" s="55">
        <f t="shared" si="4"/>
        <v>31311.0124</v>
      </c>
      <c r="H17" s="56">
        <f t="shared" si="0"/>
        <v>1214.0202000000002</v>
      </c>
      <c r="I17" s="56">
        <f t="shared" si="0"/>
        <v>1338.5808333333332</v>
      </c>
      <c r="J17" s="56">
        <f t="shared" si="5"/>
        <v>56.65</v>
      </c>
      <c r="K17" s="55">
        <f t="shared" si="6"/>
        <v>2609.2510333333335</v>
      </c>
      <c r="L17" s="53">
        <f t="shared" si="1"/>
        <v>39.91299287671233</v>
      </c>
      <c r="M17" s="53">
        <f t="shared" si="2"/>
        <v>44.008136986301366</v>
      </c>
      <c r="N17" s="53">
        <f t="shared" si="7"/>
        <v>1.8624657534246574</v>
      </c>
      <c r="O17" s="54">
        <f t="shared" si="8"/>
        <v>85.783595616438362</v>
      </c>
    </row>
    <row r="18" spans="1:15" ht="14.1" customHeight="1" x14ac:dyDescent="0.2">
      <c r="A18" s="11"/>
      <c r="B18" s="11"/>
      <c r="C18" s="11">
        <v>4</v>
      </c>
      <c r="D18" s="57">
        <f t="shared" si="9"/>
        <v>14969.2032</v>
      </c>
      <c r="E18" s="57">
        <f t="shared" si="3"/>
        <v>16062.97</v>
      </c>
      <c r="F18" s="52">
        <f>IF($F$9="A",Data!$N$6,IF($F$9="B",Data!$N$7,IF($F$9="C",Data!$N$8,IF($F$9="D",Data!$N$9,0))))</f>
        <v>679.8</v>
      </c>
      <c r="G18" s="55">
        <f t="shared" si="4"/>
        <v>31711.973199999997</v>
      </c>
      <c r="H18" s="56">
        <f t="shared" si="0"/>
        <v>1247.4336000000001</v>
      </c>
      <c r="I18" s="56">
        <f t="shared" si="0"/>
        <v>1338.5808333333332</v>
      </c>
      <c r="J18" s="56">
        <f t="shared" si="5"/>
        <v>56.65</v>
      </c>
      <c r="K18" s="55">
        <f t="shared" si="6"/>
        <v>2642.6644333333334</v>
      </c>
      <c r="L18" s="53">
        <f t="shared" si="1"/>
        <v>41.011515616438359</v>
      </c>
      <c r="M18" s="53">
        <f t="shared" si="2"/>
        <v>44.008136986301366</v>
      </c>
      <c r="N18" s="53">
        <f t="shared" si="7"/>
        <v>1.8624657534246574</v>
      </c>
      <c r="O18" s="54">
        <f t="shared" si="8"/>
        <v>86.882118356164383</v>
      </c>
    </row>
    <row r="19" spans="1:15" ht="14.1" customHeight="1" x14ac:dyDescent="0.2">
      <c r="A19" s="11"/>
      <c r="B19" s="11"/>
      <c r="C19" s="11">
        <v>5</v>
      </c>
      <c r="D19" s="57">
        <f t="shared" si="9"/>
        <v>15370.164000000001</v>
      </c>
      <c r="E19" s="57">
        <f t="shared" si="3"/>
        <v>16062.97</v>
      </c>
      <c r="F19" s="52">
        <f>IF($F$9="A",Data!$N$6,IF($F$9="B",Data!$N$7,IF($F$9="C",Data!$N$8,IF($F$9="D",Data!$N$9,0))))</f>
        <v>679.8</v>
      </c>
      <c r="G19" s="55">
        <f t="shared" si="4"/>
        <v>32112.933999999997</v>
      </c>
      <c r="H19" s="56">
        <f t="shared" si="0"/>
        <v>1280.847</v>
      </c>
      <c r="I19" s="56">
        <f t="shared" si="0"/>
        <v>1338.5808333333332</v>
      </c>
      <c r="J19" s="56">
        <f t="shared" si="5"/>
        <v>56.65</v>
      </c>
      <c r="K19" s="55">
        <f t="shared" si="6"/>
        <v>2676.0778333333333</v>
      </c>
      <c r="L19" s="53">
        <f t="shared" si="1"/>
        <v>42.110038356164388</v>
      </c>
      <c r="M19" s="53">
        <f t="shared" si="2"/>
        <v>44.008136986301366</v>
      </c>
      <c r="N19" s="53">
        <f t="shared" si="7"/>
        <v>1.8624657534246574</v>
      </c>
      <c r="O19" s="54">
        <f t="shared" si="8"/>
        <v>87.980641095890405</v>
      </c>
    </row>
    <row r="20" spans="1:15" ht="14.1" customHeight="1" x14ac:dyDescent="0.2">
      <c r="A20" s="11"/>
      <c r="B20" s="11"/>
      <c r="C20" s="11">
        <v>6</v>
      </c>
      <c r="D20" s="57">
        <f t="shared" si="9"/>
        <v>15771.124800000001</v>
      </c>
      <c r="E20" s="57">
        <f t="shared" si="3"/>
        <v>16062.97</v>
      </c>
      <c r="F20" s="52">
        <f>IF($F$9="A",Data!$N$6,IF($F$9="B",Data!$N$7,IF($F$9="C",Data!$N$8,IF($F$9="D",Data!$N$9,0))))</f>
        <v>679.8</v>
      </c>
      <c r="G20" s="55">
        <f t="shared" si="4"/>
        <v>32513.894799999998</v>
      </c>
      <c r="H20" s="56">
        <f t="shared" si="0"/>
        <v>1314.2604000000001</v>
      </c>
      <c r="I20" s="56">
        <f t="shared" si="0"/>
        <v>1338.5808333333332</v>
      </c>
      <c r="J20" s="56">
        <f t="shared" si="5"/>
        <v>56.65</v>
      </c>
      <c r="K20" s="55">
        <f t="shared" si="6"/>
        <v>2709.4912333333336</v>
      </c>
      <c r="L20" s="53">
        <f t="shared" si="1"/>
        <v>43.208561095890417</v>
      </c>
      <c r="M20" s="53">
        <f t="shared" si="2"/>
        <v>44.008136986301366</v>
      </c>
      <c r="N20" s="53">
        <f t="shared" si="7"/>
        <v>1.8624657534246574</v>
      </c>
      <c r="O20" s="54">
        <f t="shared" si="8"/>
        <v>89.079163835616441</v>
      </c>
    </row>
    <row r="21" spans="1:15" ht="14.1" customHeight="1" x14ac:dyDescent="0.2">
      <c r="A21" s="11"/>
      <c r="B21" s="11"/>
      <c r="C21" s="11">
        <v>7</v>
      </c>
      <c r="D21" s="57">
        <f t="shared" si="9"/>
        <v>16172.0856</v>
      </c>
      <c r="E21" s="57">
        <f t="shared" si="3"/>
        <v>16062.97</v>
      </c>
      <c r="F21" s="52">
        <f>IF($F$9="A",Data!$N$6,IF($F$9="B",Data!$N$7,IF($F$9="C",Data!$N$8,IF($F$9="D",Data!$N$9,0))))</f>
        <v>679.8</v>
      </c>
      <c r="G21" s="55">
        <f t="shared" si="4"/>
        <v>32914.855600000003</v>
      </c>
      <c r="H21" s="56">
        <f t="shared" si="0"/>
        <v>1347.6738</v>
      </c>
      <c r="I21" s="56">
        <f t="shared" si="0"/>
        <v>1338.5808333333332</v>
      </c>
      <c r="J21" s="56">
        <f t="shared" si="5"/>
        <v>56.65</v>
      </c>
      <c r="K21" s="55">
        <f t="shared" si="6"/>
        <v>2742.9046333333331</v>
      </c>
      <c r="L21" s="53">
        <f t="shared" si="1"/>
        <v>44.307083835616439</v>
      </c>
      <c r="M21" s="53">
        <f t="shared" si="2"/>
        <v>44.008136986301366</v>
      </c>
      <c r="N21" s="53">
        <f t="shared" si="7"/>
        <v>1.8624657534246574</v>
      </c>
      <c r="O21" s="54">
        <f t="shared" si="8"/>
        <v>90.177686575342463</v>
      </c>
    </row>
    <row r="22" spans="1:15" ht="14.1" customHeight="1" x14ac:dyDescent="0.2">
      <c r="A22" s="11"/>
      <c r="B22" s="11"/>
      <c r="C22" s="11">
        <v>8</v>
      </c>
      <c r="D22" s="57">
        <f t="shared" si="9"/>
        <v>16573.046399999999</v>
      </c>
      <c r="E22" s="57">
        <f t="shared" si="3"/>
        <v>16062.97</v>
      </c>
      <c r="F22" s="52">
        <f>IF($F$9="A",Data!$N$6,IF($F$9="B",Data!$N$7,IF($F$9="C",Data!$N$8,IF($F$9="D",Data!$N$9,0))))</f>
        <v>679.8</v>
      </c>
      <c r="G22" s="55">
        <f t="shared" si="4"/>
        <v>33315.816400000003</v>
      </c>
      <c r="H22" s="56">
        <f t="shared" si="0"/>
        <v>1381.0871999999999</v>
      </c>
      <c r="I22" s="56">
        <f t="shared" si="0"/>
        <v>1338.5808333333332</v>
      </c>
      <c r="J22" s="56">
        <f t="shared" si="5"/>
        <v>56.65</v>
      </c>
      <c r="K22" s="55">
        <f t="shared" si="6"/>
        <v>2776.3180333333335</v>
      </c>
      <c r="L22" s="53">
        <f t="shared" si="1"/>
        <v>45.40560657534246</v>
      </c>
      <c r="M22" s="53">
        <f t="shared" si="2"/>
        <v>44.008136986301366</v>
      </c>
      <c r="N22" s="53">
        <f t="shared" si="7"/>
        <v>1.8624657534246574</v>
      </c>
      <c r="O22" s="54">
        <f t="shared" si="8"/>
        <v>91.276209315068485</v>
      </c>
    </row>
    <row r="23" spans="1:15" ht="14.1" customHeight="1" x14ac:dyDescent="0.2">
      <c r="A23" s="11"/>
      <c r="B23" s="11"/>
      <c r="C23" s="11">
        <v>9</v>
      </c>
      <c r="D23" s="57">
        <f t="shared" si="9"/>
        <v>16974.0072</v>
      </c>
      <c r="E23" s="57">
        <f t="shared" si="3"/>
        <v>16062.97</v>
      </c>
      <c r="F23" s="52">
        <f>IF($F$9="A",Data!$N$6,IF($F$9="B",Data!$N$7,IF($F$9="C",Data!$N$8,IF($F$9="D",Data!$N$9,0))))</f>
        <v>679.8</v>
      </c>
      <c r="G23" s="55">
        <f t="shared" si="4"/>
        <v>33716.777200000004</v>
      </c>
      <c r="H23" s="56">
        <f t="shared" si="0"/>
        <v>1414.5006000000001</v>
      </c>
      <c r="I23" s="56">
        <f t="shared" si="0"/>
        <v>1338.5808333333332</v>
      </c>
      <c r="J23" s="56">
        <f t="shared" si="5"/>
        <v>56.65</v>
      </c>
      <c r="K23" s="55">
        <f t="shared" si="6"/>
        <v>2809.7314333333334</v>
      </c>
      <c r="L23" s="53">
        <f t="shared" si="1"/>
        <v>46.504129315068496</v>
      </c>
      <c r="M23" s="53">
        <f t="shared" si="2"/>
        <v>44.008136986301366</v>
      </c>
      <c r="N23" s="53">
        <f t="shared" si="7"/>
        <v>1.8624657534246574</v>
      </c>
      <c r="O23" s="54">
        <f t="shared" si="8"/>
        <v>92.374732054794521</v>
      </c>
    </row>
    <row r="24" spans="1:15" ht="14.1" customHeight="1" x14ac:dyDescent="0.2">
      <c r="A24" s="11"/>
      <c r="B24" s="11"/>
      <c r="C24" s="11">
        <v>10</v>
      </c>
      <c r="D24" s="57">
        <f t="shared" si="9"/>
        <v>17374.968000000001</v>
      </c>
      <c r="E24" s="57">
        <f t="shared" si="3"/>
        <v>16062.97</v>
      </c>
      <c r="F24" s="52">
        <f>IF($F$9="A",Data!$N$6,IF($F$9="B",Data!$N$7,IF($F$9="C",Data!$N$8,IF($F$9="D",Data!$N$9,0))))</f>
        <v>679.8</v>
      </c>
      <c r="G24" s="55">
        <f t="shared" si="4"/>
        <v>34117.738000000005</v>
      </c>
      <c r="H24" s="56">
        <f t="shared" si="0"/>
        <v>1447.914</v>
      </c>
      <c r="I24" s="56">
        <f t="shared" si="0"/>
        <v>1338.5808333333332</v>
      </c>
      <c r="J24" s="56">
        <f t="shared" si="5"/>
        <v>56.65</v>
      </c>
      <c r="K24" s="55">
        <f t="shared" si="6"/>
        <v>2843.1448333333333</v>
      </c>
      <c r="L24" s="53">
        <f t="shared" si="1"/>
        <v>47.602652054794525</v>
      </c>
      <c r="M24" s="53">
        <f t="shared" si="2"/>
        <v>44.008136986301366</v>
      </c>
      <c r="N24" s="53">
        <f t="shared" si="7"/>
        <v>1.8624657534246574</v>
      </c>
      <c r="O24" s="54">
        <f t="shared" si="8"/>
        <v>93.473254794520557</v>
      </c>
    </row>
    <row r="25" spans="1:15" ht="14.1" customHeight="1" x14ac:dyDescent="0.2">
      <c r="A25" s="11"/>
      <c r="B25" s="11"/>
      <c r="C25" s="11">
        <v>11</v>
      </c>
      <c r="D25" s="57">
        <f t="shared" si="9"/>
        <v>17775.928800000002</v>
      </c>
      <c r="E25" s="57">
        <f t="shared" si="3"/>
        <v>16062.97</v>
      </c>
      <c r="F25" s="52">
        <f>IF($F$9="A",Data!$N$6,IF($F$9="B",Data!$N$7,IF($F$9="C",Data!$N$8,IF($F$9="D",Data!$N$9,0))))</f>
        <v>679.8</v>
      </c>
      <c r="G25" s="55">
        <f t="shared" si="4"/>
        <v>34518.698800000006</v>
      </c>
      <c r="H25" s="56">
        <f t="shared" si="0"/>
        <v>1481.3274000000001</v>
      </c>
      <c r="I25" s="56">
        <f t="shared" si="0"/>
        <v>1338.5808333333332</v>
      </c>
      <c r="J25" s="56">
        <f t="shared" si="5"/>
        <v>56.65</v>
      </c>
      <c r="K25" s="55">
        <f t="shared" si="6"/>
        <v>2876.5582333333336</v>
      </c>
      <c r="L25" s="53">
        <f t="shared" si="1"/>
        <v>48.701174794520554</v>
      </c>
      <c r="M25" s="53">
        <f t="shared" si="2"/>
        <v>44.008136986301366</v>
      </c>
      <c r="N25" s="53">
        <f t="shared" si="7"/>
        <v>1.8624657534246574</v>
      </c>
      <c r="O25" s="54">
        <f t="shared" si="8"/>
        <v>94.571777534246579</v>
      </c>
    </row>
    <row r="26" spans="1:15" ht="14.1" customHeight="1" x14ac:dyDescent="0.2">
      <c r="A26" s="11"/>
      <c r="B26" s="11"/>
      <c r="C26" s="11">
        <v>12</v>
      </c>
      <c r="D26" s="57">
        <f t="shared" si="9"/>
        <v>18176.889600000002</v>
      </c>
      <c r="E26" s="57">
        <f t="shared" si="3"/>
        <v>16062.97</v>
      </c>
      <c r="F26" s="52">
        <f>IF($F$9="A",Data!$N$6,IF($F$9="B",Data!$N$7,IF($F$9="C",Data!$N$8,IF($F$9="D",Data!$N$9,0))))</f>
        <v>679.8</v>
      </c>
      <c r="G26" s="55">
        <f t="shared" si="4"/>
        <v>34919.659600000006</v>
      </c>
      <c r="H26" s="56">
        <f t="shared" si="0"/>
        <v>1514.7408000000003</v>
      </c>
      <c r="I26" s="56">
        <f t="shared" si="0"/>
        <v>1338.5808333333332</v>
      </c>
      <c r="J26" s="56">
        <f t="shared" si="5"/>
        <v>56.65</v>
      </c>
      <c r="K26" s="55">
        <f t="shared" si="6"/>
        <v>2909.9716333333336</v>
      </c>
      <c r="L26" s="53">
        <f t="shared" si="1"/>
        <v>49.799697534246583</v>
      </c>
      <c r="M26" s="53">
        <f t="shared" si="2"/>
        <v>44.008136986301366</v>
      </c>
      <c r="N26" s="53">
        <f t="shared" si="7"/>
        <v>1.8624657534246574</v>
      </c>
      <c r="O26" s="54">
        <f t="shared" si="8"/>
        <v>95.6703002739726</v>
      </c>
    </row>
    <row r="27" spans="1:15" ht="14.1" customHeight="1" x14ac:dyDescent="0.2">
      <c r="A27" s="11"/>
      <c r="B27" s="11"/>
      <c r="C27" s="11">
        <v>13</v>
      </c>
      <c r="D27" s="57">
        <f t="shared" si="9"/>
        <v>18577.850399999999</v>
      </c>
      <c r="E27" s="57">
        <f t="shared" si="3"/>
        <v>16062.97</v>
      </c>
      <c r="F27" s="52">
        <f>IF($F$9="A",Data!$N$6,IF($F$9="B",Data!$N$7,IF($F$9="C",Data!$N$8,IF($F$9="D",Data!$N$9,0))))</f>
        <v>679.8</v>
      </c>
      <c r="G27" s="55">
        <f t="shared" si="4"/>
        <v>35320.6204</v>
      </c>
      <c r="H27" s="56">
        <f t="shared" si="0"/>
        <v>1548.1541999999999</v>
      </c>
      <c r="I27" s="56">
        <f t="shared" si="0"/>
        <v>1338.5808333333332</v>
      </c>
      <c r="J27" s="56">
        <f t="shared" si="5"/>
        <v>56.65</v>
      </c>
      <c r="K27" s="55">
        <f t="shared" si="6"/>
        <v>2943.3850333333335</v>
      </c>
      <c r="L27" s="53">
        <f t="shared" si="1"/>
        <v>50.898220273972598</v>
      </c>
      <c r="M27" s="53">
        <f t="shared" si="2"/>
        <v>44.008136986301366</v>
      </c>
      <c r="N27" s="53">
        <f t="shared" si="7"/>
        <v>1.8624657534246574</v>
      </c>
      <c r="O27" s="54">
        <f t="shared" si="8"/>
        <v>96.768823013698622</v>
      </c>
    </row>
    <row r="28" spans="1:15" ht="14.1" customHeight="1" x14ac:dyDescent="0.2">
      <c r="A28" s="11"/>
      <c r="B28" s="11"/>
      <c r="C28" s="11">
        <v>14</v>
      </c>
      <c r="D28" s="57">
        <f t="shared" si="9"/>
        <v>18978.8112</v>
      </c>
      <c r="E28" s="57">
        <f t="shared" si="3"/>
        <v>16062.97</v>
      </c>
      <c r="F28" s="52">
        <f>IF($F$9="A",Data!$N$6,IF($F$9="B",Data!$N$7,IF($F$9="C",Data!$N$8,IF($F$9="D",Data!$N$9,0))))</f>
        <v>679.8</v>
      </c>
      <c r="G28" s="55">
        <f t="shared" si="4"/>
        <v>35721.581200000001</v>
      </c>
      <c r="H28" s="56">
        <f t="shared" si="0"/>
        <v>1581.5676000000001</v>
      </c>
      <c r="I28" s="56">
        <f t="shared" si="0"/>
        <v>1338.5808333333332</v>
      </c>
      <c r="J28" s="56">
        <f t="shared" si="5"/>
        <v>56.65</v>
      </c>
      <c r="K28" s="55">
        <f t="shared" si="6"/>
        <v>2976.7984333333334</v>
      </c>
      <c r="L28" s="53">
        <f t="shared" si="1"/>
        <v>51.996743013698634</v>
      </c>
      <c r="M28" s="53">
        <f t="shared" si="2"/>
        <v>44.008136986301366</v>
      </c>
      <c r="N28" s="53">
        <f t="shared" si="7"/>
        <v>1.8624657534246574</v>
      </c>
      <c r="O28" s="54">
        <f t="shared" si="8"/>
        <v>97.867345753424658</v>
      </c>
    </row>
    <row r="29" spans="1:15" ht="14.1" customHeight="1" x14ac:dyDescent="0.2">
      <c r="A29" s="11"/>
      <c r="B29" s="11"/>
      <c r="C29" s="11">
        <v>15</v>
      </c>
      <c r="D29" s="57">
        <f t="shared" si="9"/>
        <v>19379.772000000001</v>
      </c>
      <c r="E29" s="57">
        <f t="shared" si="3"/>
        <v>16062.97</v>
      </c>
      <c r="F29" s="52">
        <f>IF($F$9="A",Data!$N$6,IF($F$9="B",Data!$N$7,IF($F$9="C",Data!$N$8,IF($F$9="D",Data!$N$9,0))))</f>
        <v>679.8</v>
      </c>
      <c r="G29" s="55">
        <f t="shared" si="4"/>
        <v>36122.542000000001</v>
      </c>
      <c r="H29" s="56">
        <f t="shared" si="0"/>
        <v>1614.981</v>
      </c>
      <c r="I29" s="56">
        <f t="shared" si="0"/>
        <v>1338.5808333333332</v>
      </c>
      <c r="J29" s="56">
        <f t="shared" si="5"/>
        <v>56.65</v>
      </c>
      <c r="K29" s="55">
        <f t="shared" si="6"/>
        <v>3010.2118333333333</v>
      </c>
      <c r="L29" s="53">
        <f t="shared" si="1"/>
        <v>53.095265753424663</v>
      </c>
      <c r="M29" s="53">
        <f t="shared" si="2"/>
        <v>44.008136986301366</v>
      </c>
      <c r="N29" s="53">
        <f t="shared" si="7"/>
        <v>1.8624657534246574</v>
      </c>
      <c r="O29" s="54">
        <f t="shared" si="8"/>
        <v>98.96586849315068</v>
      </c>
    </row>
    <row r="30" spans="1:15" ht="14.1" customHeight="1" x14ac:dyDescent="0.2">
      <c r="A30" s="11"/>
      <c r="B30" s="11"/>
      <c r="C30" s="11">
        <v>16</v>
      </c>
      <c r="D30" s="57">
        <f t="shared" si="9"/>
        <v>19780.732800000002</v>
      </c>
      <c r="E30" s="57">
        <f t="shared" si="3"/>
        <v>16062.97</v>
      </c>
      <c r="F30" s="52">
        <f>IF($F$9="A",Data!$N$6,IF($F$9="B",Data!$N$7,IF($F$9="C",Data!$N$8,IF($F$9="D",Data!$N$9,0))))</f>
        <v>679.8</v>
      </c>
      <c r="G30" s="55">
        <f t="shared" si="4"/>
        <v>36523.502800000002</v>
      </c>
      <c r="H30" s="56">
        <f t="shared" si="0"/>
        <v>1648.3944000000001</v>
      </c>
      <c r="I30" s="56">
        <f t="shared" si="0"/>
        <v>1338.5808333333332</v>
      </c>
      <c r="J30" s="56">
        <f t="shared" si="5"/>
        <v>56.65</v>
      </c>
      <c r="K30" s="55">
        <f t="shared" si="6"/>
        <v>3043.6252333333337</v>
      </c>
      <c r="L30" s="53">
        <f t="shared" si="1"/>
        <v>54.193788493150691</v>
      </c>
      <c r="M30" s="53">
        <f t="shared" si="2"/>
        <v>44.008136986301366</v>
      </c>
      <c r="N30" s="53">
        <f t="shared" si="7"/>
        <v>1.8624657534246574</v>
      </c>
      <c r="O30" s="54">
        <f t="shared" si="8"/>
        <v>100.06439123287672</v>
      </c>
    </row>
    <row r="31" spans="1:15" ht="14.1" customHeight="1" x14ac:dyDescent="0.2">
      <c r="A31" s="11"/>
      <c r="B31" s="11"/>
      <c r="C31" s="11">
        <v>17</v>
      </c>
      <c r="D31" s="57">
        <f t="shared" si="9"/>
        <v>20181.693599999999</v>
      </c>
      <c r="E31" s="57">
        <f t="shared" si="3"/>
        <v>16062.97</v>
      </c>
      <c r="F31" s="52">
        <f>IF($F$9="A",Data!$N$6,IF($F$9="B",Data!$N$7,IF($F$9="C",Data!$N$8,IF($F$9="D",Data!$N$9,0))))</f>
        <v>679.8</v>
      </c>
      <c r="G31" s="55">
        <f t="shared" si="4"/>
        <v>36924.463600000003</v>
      </c>
      <c r="H31" s="56">
        <f t="shared" si="0"/>
        <v>1681.8077999999998</v>
      </c>
      <c r="I31" s="56">
        <f t="shared" si="0"/>
        <v>1338.5808333333332</v>
      </c>
      <c r="J31" s="56">
        <f t="shared" si="5"/>
        <v>56.65</v>
      </c>
      <c r="K31" s="55">
        <f t="shared" si="6"/>
        <v>3077.0386333333331</v>
      </c>
      <c r="L31" s="53">
        <f t="shared" si="1"/>
        <v>55.292311232876706</v>
      </c>
      <c r="M31" s="53">
        <f t="shared" si="2"/>
        <v>44.008136986301366</v>
      </c>
      <c r="N31" s="53">
        <f t="shared" si="7"/>
        <v>1.8624657534246574</v>
      </c>
      <c r="O31" s="54">
        <f t="shared" si="8"/>
        <v>101.16291397260272</v>
      </c>
    </row>
    <row r="32" spans="1:15" ht="14.1" customHeight="1" x14ac:dyDescent="0.2">
      <c r="A32" s="11"/>
      <c r="B32" s="11"/>
      <c r="C32" s="11">
        <v>18</v>
      </c>
      <c r="D32" s="57">
        <f t="shared" si="9"/>
        <v>20582.654399999999</v>
      </c>
      <c r="E32" s="57">
        <f t="shared" si="3"/>
        <v>16062.97</v>
      </c>
      <c r="F32" s="52">
        <f>IF($F$9="A",Data!$N$6,IF($F$9="B",Data!$N$7,IF($F$9="C",Data!$N$8,IF($F$9="D",Data!$N$9,0))))</f>
        <v>679.8</v>
      </c>
      <c r="G32" s="55">
        <f t="shared" si="4"/>
        <v>37325.424400000004</v>
      </c>
      <c r="H32" s="56">
        <f t="shared" si="0"/>
        <v>1715.2212</v>
      </c>
      <c r="I32" s="56">
        <f t="shared" si="0"/>
        <v>1338.5808333333332</v>
      </c>
      <c r="J32" s="56">
        <f t="shared" si="5"/>
        <v>56.65</v>
      </c>
      <c r="K32" s="55">
        <f t="shared" si="6"/>
        <v>3110.4520333333335</v>
      </c>
      <c r="L32" s="53">
        <f t="shared" si="1"/>
        <v>56.390833972602735</v>
      </c>
      <c r="M32" s="53">
        <f t="shared" si="2"/>
        <v>44.008136986301366</v>
      </c>
      <c r="N32" s="53">
        <f t="shared" si="7"/>
        <v>1.8624657534246574</v>
      </c>
      <c r="O32" s="54">
        <f t="shared" si="8"/>
        <v>102.26143671232876</v>
      </c>
    </row>
    <row r="33" spans="1:15" ht="14.1" customHeight="1" x14ac:dyDescent="0.2">
      <c r="A33" s="11"/>
      <c r="B33" s="11"/>
      <c r="C33" s="11">
        <v>19</v>
      </c>
      <c r="D33" s="57">
        <f t="shared" si="9"/>
        <v>20983.6152</v>
      </c>
      <c r="E33" s="57">
        <f t="shared" si="3"/>
        <v>16062.97</v>
      </c>
      <c r="F33" s="52">
        <f>IF($F$9="A",Data!$N$6,IF($F$9="B",Data!$N$7,IF($F$9="C",Data!$N$8,IF($F$9="D",Data!$N$9,0))))</f>
        <v>679.8</v>
      </c>
      <c r="G33" s="55">
        <f t="shared" si="4"/>
        <v>37726.385200000004</v>
      </c>
      <c r="H33" s="56">
        <f t="shared" si="0"/>
        <v>1748.6346000000001</v>
      </c>
      <c r="I33" s="56">
        <f t="shared" si="0"/>
        <v>1338.5808333333332</v>
      </c>
      <c r="J33" s="56">
        <f t="shared" si="5"/>
        <v>56.65</v>
      </c>
      <c r="K33" s="55">
        <f t="shared" si="6"/>
        <v>3143.8654333333334</v>
      </c>
      <c r="L33" s="53">
        <f t="shared" si="1"/>
        <v>57.489356712328771</v>
      </c>
      <c r="M33" s="53">
        <f t="shared" si="2"/>
        <v>44.008136986301366</v>
      </c>
      <c r="N33" s="53">
        <f t="shared" si="7"/>
        <v>1.8624657534246574</v>
      </c>
      <c r="O33" s="54">
        <f>SUM(L33:N33)</f>
        <v>103.3599594520548</v>
      </c>
    </row>
    <row r="34" spans="1:15" ht="14.1" customHeight="1" x14ac:dyDescent="0.2">
      <c r="A34" s="11"/>
      <c r="B34" s="11"/>
      <c r="C34" s="11">
        <v>20</v>
      </c>
      <c r="D34" s="57">
        <f t="shared" si="9"/>
        <v>21384.576000000001</v>
      </c>
      <c r="E34" s="57">
        <f t="shared" si="3"/>
        <v>16062.97</v>
      </c>
      <c r="F34" s="52">
        <f>IF($F$9="A",Data!$N$6,IF($F$9="B",Data!$N$7,IF($F$9="C",Data!$N$8,IF($F$9="D",Data!$N$9,0))))</f>
        <v>679.8</v>
      </c>
      <c r="G34" s="55">
        <f t="shared" si="4"/>
        <v>38127.346000000005</v>
      </c>
      <c r="H34" s="56">
        <f t="shared" si="0"/>
        <v>1782.048</v>
      </c>
      <c r="I34" s="56">
        <f t="shared" si="0"/>
        <v>1338.5808333333332</v>
      </c>
      <c r="J34" s="56">
        <f t="shared" si="5"/>
        <v>56.65</v>
      </c>
      <c r="K34" s="55">
        <f t="shared" si="6"/>
        <v>3177.2788333333333</v>
      </c>
      <c r="L34" s="53">
        <f t="shared" si="1"/>
        <v>58.5878794520548</v>
      </c>
      <c r="M34" s="53">
        <f t="shared" si="2"/>
        <v>44.008136986301366</v>
      </c>
      <c r="N34" s="53">
        <f t="shared" si="7"/>
        <v>1.8624657534246574</v>
      </c>
      <c r="O34" s="54">
        <f t="shared" si="8"/>
        <v>104.45848219178083</v>
      </c>
    </row>
    <row r="35" spans="1:15" ht="14.1" customHeight="1" x14ac:dyDescent="0.2">
      <c r="A35" s="11"/>
      <c r="B35" s="11"/>
      <c r="C35" s="11">
        <v>21</v>
      </c>
      <c r="D35" s="57">
        <f t="shared" si="9"/>
        <v>21785.536800000002</v>
      </c>
      <c r="E35" s="57">
        <f t="shared" si="3"/>
        <v>16062.97</v>
      </c>
      <c r="F35" s="52">
        <f>IF($F$9="A",Data!$N$6,IF($F$9="B",Data!$N$7,IF($F$9="C",Data!$N$8,IF($F$9="D",Data!$N$9,0))))</f>
        <v>679.8</v>
      </c>
      <c r="G35" s="55">
        <f t="shared" si="4"/>
        <v>38528.306800000006</v>
      </c>
      <c r="H35" s="56">
        <f t="shared" si="0"/>
        <v>1815.4614000000001</v>
      </c>
      <c r="I35" s="56">
        <f t="shared" si="0"/>
        <v>1338.5808333333332</v>
      </c>
      <c r="J35" s="56">
        <f t="shared" si="5"/>
        <v>56.65</v>
      </c>
      <c r="K35" s="55">
        <f t="shared" si="6"/>
        <v>3210.6922333333337</v>
      </c>
      <c r="L35" s="53">
        <f t="shared" si="1"/>
        <v>59.686402191780829</v>
      </c>
      <c r="M35" s="53">
        <f t="shared" si="2"/>
        <v>44.008136986301366</v>
      </c>
      <c r="N35" s="53">
        <f t="shared" si="7"/>
        <v>1.8624657534246574</v>
      </c>
      <c r="O35" s="54">
        <f t="shared" si="8"/>
        <v>105.55700493150685</v>
      </c>
    </row>
    <row r="36" spans="1:15" ht="14.1" customHeight="1" x14ac:dyDescent="0.2">
      <c r="A36" s="11"/>
      <c r="B36" s="11"/>
      <c r="C36" s="11">
        <v>22</v>
      </c>
      <c r="D36" s="57">
        <f t="shared" si="9"/>
        <v>22186.497600000002</v>
      </c>
      <c r="E36" s="57">
        <f t="shared" si="3"/>
        <v>16062.97</v>
      </c>
      <c r="F36" s="52">
        <f>IF($F$9="A",Data!$N$6,IF($F$9="B",Data!$N$7,IF($F$9="C",Data!$N$8,IF($F$9="D",Data!$N$9,0))))</f>
        <v>679.8</v>
      </c>
      <c r="G36" s="55">
        <f t="shared" si="4"/>
        <v>38929.267600000006</v>
      </c>
      <c r="H36" s="56">
        <f t="shared" si="0"/>
        <v>1848.8748000000003</v>
      </c>
      <c r="I36" s="56">
        <f t="shared" si="0"/>
        <v>1338.5808333333332</v>
      </c>
      <c r="J36" s="56">
        <f t="shared" si="5"/>
        <v>56.65</v>
      </c>
      <c r="K36" s="55">
        <f t="shared" si="6"/>
        <v>3244.1056333333336</v>
      </c>
      <c r="L36" s="53">
        <f t="shared" si="1"/>
        <v>60.784924931506858</v>
      </c>
      <c r="M36" s="53">
        <f t="shared" si="2"/>
        <v>44.008136986301366</v>
      </c>
      <c r="N36" s="53">
        <f t="shared" si="7"/>
        <v>1.8624657534246574</v>
      </c>
      <c r="O36" s="54">
        <f t="shared" si="8"/>
        <v>106.65552767123287</v>
      </c>
    </row>
    <row r="37" spans="1:15" ht="14.1" customHeight="1" x14ac:dyDescent="0.2">
      <c r="A37" s="11"/>
      <c r="B37" s="11"/>
      <c r="C37" s="11">
        <v>23</v>
      </c>
      <c r="D37" s="57">
        <f t="shared" si="9"/>
        <v>22587.458400000003</v>
      </c>
      <c r="E37" s="57">
        <f t="shared" si="3"/>
        <v>16062.97</v>
      </c>
      <c r="F37" s="52">
        <f>IF($F$9="A",Data!$N$6,IF($F$9="B",Data!$N$7,IF($F$9="C",Data!$N$8,IF($F$9="D",Data!$N$9,0))))</f>
        <v>679.8</v>
      </c>
      <c r="G37" s="55">
        <f t="shared" si="4"/>
        <v>39330.228400000007</v>
      </c>
      <c r="H37" s="56">
        <f t="shared" si="0"/>
        <v>1882.2882000000002</v>
      </c>
      <c r="I37" s="56">
        <f t="shared" si="0"/>
        <v>1338.5808333333332</v>
      </c>
      <c r="J37" s="56">
        <f t="shared" si="5"/>
        <v>56.65</v>
      </c>
      <c r="K37" s="55">
        <f t="shared" si="6"/>
        <v>3277.5190333333335</v>
      </c>
      <c r="L37" s="53">
        <f t="shared" si="1"/>
        <v>61.883447671232886</v>
      </c>
      <c r="M37" s="53">
        <f t="shared" si="2"/>
        <v>44.008136986301366</v>
      </c>
      <c r="N37" s="53">
        <f t="shared" si="7"/>
        <v>1.8624657534246574</v>
      </c>
      <c r="O37" s="54">
        <f t="shared" si="8"/>
        <v>107.75405041095891</v>
      </c>
    </row>
    <row r="38" spans="1:15" ht="14.1" customHeight="1" x14ac:dyDescent="0.2">
      <c r="A38" s="11"/>
      <c r="B38" s="11"/>
      <c r="C38" s="11">
        <v>24</v>
      </c>
      <c r="D38" s="57">
        <f t="shared" si="9"/>
        <v>22988.4192</v>
      </c>
      <c r="E38" s="57">
        <f t="shared" si="3"/>
        <v>16062.97</v>
      </c>
      <c r="F38" s="52">
        <f>IF($F$9="A",Data!$N$6,IF($F$9="B",Data!$N$7,IF($F$9="C",Data!$N$8,IF($F$9="D",Data!$N$9,0))))</f>
        <v>679.8</v>
      </c>
      <c r="G38" s="55">
        <f t="shared" si="4"/>
        <v>39731.189200000001</v>
      </c>
      <c r="H38" s="56">
        <f t="shared" si="0"/>
        <v>1915.7016000000001</v>
      </c>
      <c r="I38" s="56">
        <f t="shared" si="0"/>
        <v>1338.5808333333332</v>
      </c>
      <c r="J38" s="56">
        <f t="shared" si="5"/>
        <v>56.65</v>
      </c>
      <c r="K38" s="55">
        <f t="shared" si="6"/>
        <v>3310.9324333333334</v>
      </c>
      <c r="L38" s="53">
        <f t="shared" si="1"/>
        <v>62.981970410958908</v>
      </c>
      <c r="M38" s="53">
        <f t="shared" si="2"/>
        <v>44.008136986301366</v>
      </c>
      <c r="N38" s="53">
        <f t="shared" si="7"/>
        <v>1.8624657534246574</v>
      </c>
      <c r="O38" s="54">
        <f t="shared" si="8"/>
        <v>108.85257315068493</v>
      </c>
    </row>
    <row r="39" spans="1:15" ht="14.1" customHeight="1" x14ac:dyDescent="0.2">
      <c r="A39" s="11"/>
      <c r="B39" s="11"/>
      <c r="C39" s="11">
        <v>25</v>
      </c>
      <c r="D39" s="57">
        <f t="shared" si="9"/>
        <v>23389.38</v>
      </c>
      <c r="E39" s="57">
        <f t="shared" si="3"/>
        <v>16062.97</v>
      </c>
      <c r="F39" s="52">
        <f>IF($F$9="A",Data!$N$6,IF($F$9="B",Data!$N$7,IF($F$9="C",Data!$N$8,IF($F$9="D",Data!$N$9,0))))</f>
        <v>679.8</v>
      </c>
      <c r="G39" s="55">
        <f t="shared" si="4"/>
        <v>40132.15</v>
      </c>
      <c r="H39" s="56">
        <f t="shared" si="0"/>
        <v>1949.115</v>
      </c>
      <c r="I39" s="56">
        <f t="shared" si="0"/>
        <v>1338.5808333333332</v>
      </c>
      <c r="J39" s="56">
        <f t="shared" si="5"/>
        <v>56.65</v>
      </c>
      <c r="K39" s="55">
        <f t="shared" si="6"/>
        <v>3344.3458333333333</v>
      </c>
      <c r="L39" s="53">
        <f t="shared" si="1"/>
        <v>64.08049315068493</v>
      </c>
      <c r="M39" s="53">
        <f t="shared" si="2"/>
        <v>44.008136986301366</v>
      </c>
      <c r="N39" s="53">
        <f t="shared" si="7"/>
        <v>1.8624657534246574</v>
      </c>
      <c r="O39" s="54">
        <f t="shared" si="8"/>
        <v>109.95109589041095</v>
      </c>
    </row>
    <row r="40" spans="1:15" ht="14.1" customHeight="1" x14ac:dyDescent="0.2">
      <c r="A40" s="11"/>
      <c r="B40" s="11"/>
      <c r="C40" s="11">
        <v>26</v>
      </c>
      <c r="D40" s="57">
        <f t="shared" si="9"/>
        <v>23790.340799999998</v>
      </c>
      <c r="E40" s="57">
        <f t="shared" si="3"/>
        <v>16062.97</v>
      </c>
      <c r="F40" s="52">
        <f>IF($F$9="A",Data!$N$6,IF($F$9="B",Data!$N$7,IF($F$9="C",Data!$N$8,IF($F$9="D",Data!$N$9,0))))</f>
        <v>679.8</v>
      </c>
      <c r="G40" s="55">
        <f t="shared" si="4"/>
        <v>40533.110800000002</v>
      </c>
      <c r="H40" s="56">
        <f t="shared" si="0"/>
        <v>1982.5283999999999</v>
      </c>
      <c r="I40" s="56">
        <f t="shared" si="0"/>
        <v>1338.5808333333332</v>
      </c>
      <c r="J40" s="56">
        <f t="shared" si="5"/>
        <v>56.65</v>
      </c>
      <c r="K40" s="55">
        <f t="shared" si="6"/>
        <v>3377.7592333333332</v>
      </c>
      <c r="L40" s="53">
        <f t="shared" si="1"/>
        <v>65.179015890410952</v>
      </c>
      <c r="M40" s="53">
        <f t="shared" si="2"/>
        <v>44.008136986301366</v>
      </c>
      <c r="N40" s="53">
        <f t="shared" si="7"/>
        <v>1.8624657534246574</v>
      </c>
      <c r="O40" s="54">
        <f t="shared" si="8"/>
        <v>111.04961863013698</v>
      </c>
    </row>
    <row r="41" spans="1:15" ht="14.1" customHeight="1" x14ac:dyDescent="0.2">
      <c r="A41" s="11"/>
      <c r="B41" s="11"/>
      <c r="C41" s="11">
        <v>27</v>
      </c>
      <c r="D41" s="57">
        <f t="shared" si="9"/>
        <v>24191.301599999999</v>
      </c>
      <c r="E41" s="57">
        <f t="shared" si="3"/>
        <v>16062.97</v>
      </c>
      <c r="F41" s="52">
        <f>IF($F$9="A",Data!$N$6,IF($F$9="B",Data!$N$7,IF($F$9="C",Data!$N$8,IF($F$9="D",Data!$N$9,0))))</f>
        <v>679.8</v>
      </c>
      <c r="G41" s="55">
        <f t="shared" si="4"/>
        <v>40934.071600000003</v>
      </c>
      <c r="H41" s="56">
        <f t="shared" si="0"/>
        <v>2015.9417999999998</v>
      </c>
      <c r="I41" s="56">
        <f t="shared" si="0"/>
        <v>1338.5808333333332</v>
      </c>
      <c r="J41" s="56">
        <f t="shared" si="5"/>
        <v>56.65</v>
      </c>
      <c r="K41" s="55">
        <f t="shared" si="6"/>
        <v>3411.1726333333331</v>
      </c>
      <c r="L41" s="53">
        <f t="shared" si="1"/>
        <v>66.277538630136988</v>
      </c>
      <c r="M41" s="53">
        <f t="shared" si="2"/>
        <v>44.008136986301366</v>
      </c>
      <c r="N41" s="53">
        <f t="shared" si="7"/>
        <v>1.8624657534246574</v>
      </c>
      <c r="O41" s="54">
        <f t="shared" si="8"/>
        <v>112.14814136986301</v>
      </c>
    </row>
    <row r="42" spans="1:15" ht="14.1" customHeight="1" x14ac:dyDescent="0.2">
      <c r="A42" s="11"/>
      <c r="B42" s="11"/>
      <c r="C42" s="11">
        <v>28</v>
      </c>
      <c r="D42" s="57">
        <f t="shared" si="9"/>
        <v>24592.2624</v>
      </c>
      <c r="E42" s="57">
        <f t="shared" si="3"/>
        <v>16062.97</v>
      </c>
      <c r="F42" s="52">
        <f>IF($F$9="A",Data!$N$6,IF($F$9="B",Data!$N$7,IF($F$9="C",Data!$N$8,IF($F$9="D",Data!$N$9,0))))</f>
        <v>679.8</v>
      </c>
      <c r="G42" s="55">
        <f t="shared" si="4"/>
        <v>41335.032400000004</v>
      </c>
      <c r="H42" s="56">
        <f t="shared" si="0"/>
        <v>2049.3552</v>
      </c>
      <c r="I42" s="56">
        <f t="shared" si="0"/>
        <v>1338.5808333333332</v>
      </c>
      <c r="J42" s="56">
        <f t="shared" si="5"/>
        <v>56.65</v>
      </c>
      <c r="K42" s="55">
        <f t="shared" si="6"/>
        <v>3444.5860333333335</v>
      </c>
      <c r="L42" s="53">
        <f t="shared" si="1"/>
        <v>67.37606136986301</v>
      </c>
      <c r="M42" s="53">
        <f t="shared" si="2"/>
        <v>44.008136986301366</v>
      </c>
      <c r="N42" s="53">
        <f t="shared" si="7"/>
        <v>1.8624657534246574</v>
      </c>
      <c r="O42" s="54">
        <f t="shared" si="8"/>
        <v>113.24666410958903</v>
      </c>
    </row>
    <row r="43" spans="1:15" ht="14.1" customHeight="1" x14ac:dyDescent="0.2">
      <c r="A43" s="11"/>
      <c r="B43" s="11"/>
      <c r="C43" s="11">
        <v>29</v>
      </c>
      <c r="D43" s="57">
        <f t="shared" si="9"/>
        <v>24993.2232</v>
      </c>
      <c r="E43" s="57">
        <f t="shared" si="3"/>
        <v>16062.97</v>
      </c>
      <c r="F43" s="52">
        <f>IF($F$9="A",Data!$N$6,IF($F$9="B",Data!$N$7,IF($F$9="C",Data!$N$8,IF($F$9="D",Data!$N$9,0))))</f>
        <v>679.8</v>
      </c>
      <c r="G43" s="55">
        <f t="shared" si="4"/>
        <v>41735.993200000004</v>
      </c>
      <c r="H43" s="56">
        <f t="shared" si="0"/>
        <v>2082.7685999999999</v>
      </c>
      <c r="I43" s="56">
        <f t="shared" si="0"/>
        <v>1338.5808333333332</v>
      </c>
      <c r="J43" s="56">
        <f t="shared" si="5"/>
        <v>56.65</v>
      </c>
      <c r="K43" s="55">
        <f t="shared" si="6"/>
        <v>3477.9994333333329</v>
      </c>
      <c r="L43" s="53">
        <f t="shared" si="1"/>
        <v>68.474584109589046</v>
      </c>
      <c r="M43" s="53">
        <f t="shared" si="2"/>
        <v>44.008136986301366</v>
      </c>
      <c r="N43" s="53">
        <f t="shared" si="7"/>
        <v>1.8624657534246574</v>
      </c>
      <c r="O43" s="54">
        <f t="shared" si="8"/>
        <v>114.34518684931507</v>
      </c>
    </row>
    <row r="44" spans="1:15" ht="14.1" customHeight="1" x14ac:dyDescent="0.2">
      <c r="A44" s="11"/>
      <c r="B44" s="11"/>
      <c r="C44" s="11">
        <v>30</v>
      </c>
      <c r="D44" s="57">
        <f t="shared" si="9"/>
        <v>25394.184000000001</v>
      </c>
      <c r="E44" s="57">
        <f t="shared" si="3"/>
        <v>16062.97</v>
      </c>
      <c r="F44" s="52">
        <f>IF($F$9="A",Data!$N$6,IF($F$9="B",Data!$N$7,IF($F$9="C",Data!$N$8,IF($F$9="D",Data!$N$9,0))))</f>
        <v>679.8</v>
      </c>
      <c r="G44" s="55">
        <f t="shared" si="4"/>
        <v>42136.954000000005</v>
      </c>
      <c r="H44" s="56">
        <f t="shared" si="0"/>
        <v>2116.1820000000002</v>
      </c>
      <c r="I44" s="56">
        <f t="shared" si="0"/>
        <v>1338.5808333333332</v>
      </c>
      <c r="J44" s="56">
        <f t="shared" si="5"/>
        <v>56.65</v>
      </c>
      <c r="K44" s="55">
        <f t="shared" si="6"/>
        <v>3511.4128333333333</v>
      </c>
      <c r="L44" s="53">
        <f t="shared" si="1"/>
        <v>69.573106849315067</v>
      </c>
      <c r="M44" s="53">
        <f t="shared" si="2"/>
        <v>44.008136986301366</v>
      </c>
      <c r="N44" s="53">
        <f t="shared" si="7"/>
        <v>1.8624657534246574</v>
      </c>
      <c r="O44" s="54">
        <f t="shared" si="8"/>
        <v>115.44370958904109</v>
      </c>
    </row>
    <row r="45" spans="1:15" ht="14.1" customHeight="1" x14ac:dyDescent="0.2">
      <c r="A45" s="11"/>
      <c r="B45" s="11"/>
      <c r="C45" s="11">
        <v>31</v>
      </c>
      <c r="D45" s="57">
        <f t="shared" si="9"/>
        <v>25795.144800000002</v>
      </c>
      <c r="E45" s="57">
        <f t="shared" si="3"/>
        <v>16062.97</v>
      </c>
      <c r="F45" s="52">
        <f>IF($F$9="A",Data!$N$6,IF($F$9="B",Data!$N$7,IF($F$9="C",Data!$N$8,IF($F$9="D",Data!$N$9,0))))</f>
        <v>679.8</v>
      </c>
      <c r="G45" s="55">
        <f t="shared" si="4"/>
        <v>42537.914800000006</v>
      </c>
      <c r="H45" s="56">
        <f t="shared" si="0"/>
        <v>2149.5954000000002</v>
      </c>
      <c r="I45" s="56">
        <f t="shared" si="0"/>
        <v>1338.5808333333332</v>
      </c>
      <c r="J45" s="56">
        <f t="shared" si="5"/>
        <v>56.65</v>
      </c>
      <c r="K45" s="55">
        <f t="shared" si="6"/>
        <v>3544.8262333333337</v>
      </c>
      <c r="L45" s="53">
        <f t="shared" si="1"/>
        <v>70.671629589041103</v>
      </c>
      <c r="M45" s="53">
        <f t="shared" si="2"/>
        <v>44.008136986301366</v>
      </c>
      <c r="N45" s="53">
        <f t="shared" si="7"/>
        <v>1.8624657534246574</v>
      </c>
      <c r="O45" s="54">
        <f t="shared" si="8"/>
        <v>116.54223232876713</v>
      </c>
    </row>
    <row r="46" spans="1:15" ht="14.1" customHeight="1" x14ac:dyDescent="0.2">
      <c r="A46" s="11"/>
      <c r="B46" s="11"/>
      <c r="C46" s="11">
        <v>32</v>
      </c>
      <c r="D46" s="57">
        <f t="shared" si="9"/>
        <v>26196.105600000003</v>
      </c>
      <c r="E46" s="57">
        <f t="shared" si="3"/>
        <v>16062.97</v>
      </c>
      <c r="F46" s="52">
        <f>IF($F$9="A",Data!$N$6,IF($F$9="B",Data!$N$7,IF($F$9="C",Data!$N$8,IF($F$9="D",Data!$N$9,0))))</f>
        <v>679.8</v>
      </c>
      <c r="G46" s="55">
        <f t="shared" si="4"/>
        <v>42938.875600000007</v>
      </c>
      <c r="H46" s="56">
        <f t="shared" si="0"/>
        <v>2183.0088000000001</v>
      </c>
      <c r="I46" s="56">
        <f t="shared" si="0"/>
        <v>1338.5808333333332</v>
      </c>
      <c r="J46" s="56">
        <f t="shared" si="5"/>
        <v>56.65</v>
      </c>
      <c r="K46" s="55">
        <f t="shared" si="6"/>
        <v>3578.2396333333331</v>
      </c>
      <c r="L46" s="53">
        <f t="shared" si="1"/>
        <v>71.770152328767125</v>
      </c>
      <c r="M46" s="53">
        <f t="shared" si="2"/>
        <v>44.008136986301366</v>
      </c>
      <c r="N46" s="53">
        <f t="shared" si="7"/>
        <v>1.8624657534246574</v>
      </c>
      <c r="O46" s="54">
        <f t="shared" si="8"/>
        <v>117.64075506849315</v>
      </c>
    </row>
    <row r="47" spans="1:15" ht="14.1" customHeight="1" x14ac:dyDescent="0.2">
      <c r="A47" s="11"/>
      <c r="B47" s="11"/>
      <c r="C47" s="11">
        <v>33</v>
      </c>
      <c r="D47" s="57">
        <f t="shared" si="9"/>
        <v>26597.066400000003</v>
      </c>
      <c r="E47" s="57">
        <f t="shared" si="3"/>
        <v>16062.97</v>
      </c>
      <c r="F47" s="52">
        <f>IF($F$9="A",Data!$N$6,IF($F$9="B",Data!$N$7,IF($F$9="C",Data!$N$8,IF($F$9="D",Data!$N$9,0))))</f>
        <v>679.8</v>
      </c>
      <c r="G47" s="55">
        <f t="shared" si="4"/>
        <v>43339.836400000007</v>
      </c>
      <c r="H47" s="56">
        <f t="shared" si="0"/>
        <v>2216.4222000000004</v>
      </c>
      <c r="I47" s="56">
        <f t="shared" si="0"/>
        <v>1338.5808333333332</v>
      </c>
      <c r="J47" s="56">
        <f t="shared" si="5"/>
        <v>56.65</v>
      </c>
      <c r="K47" s="55">
        <f t="shared" si="6"/>
        <v>3611.6530333333335</v>
      </c>
      <c r="L47" s="53">
        <f t="shared" si="1"/>
        <v>72.868675068493161</v>
      </c>
      <c r="M47" s="53">
        <f t="shared" si="2"/>
        <v>44.008136986301366</v>
      </c>
      <c r="N47" s="53">
        <f t="shared" si="7"/>
        <v>1.8624657534246574</v>
      </c>
      <c r="O47" s="54">
        <f t="shared" si="8"/>
        <v>118.73927780821919</v>
      </c>
    </row>
    <row r="48" spans="1:15" ht="14.1" customHeight="1" x14ac:dyDescent="0.2">
      <c r="A48" s="11"/>
      <c r="B48" s="11"/>
      <c r="C48" s="11">
        <v>34</v>
      </c>
      <c r="D48" s="57">
        <f t="shared" si="9"/>
        <v>26998.0272</v>
      </c>
      <c r="E48" s="57">
        <f t="shared" si="3"/>
        <v>16062.97</v>
      </c>
      <c r="F48" s="52">
        <f>IF($F$9="A",Data!$N$6,IF($F$9="B",Data!$N$7,IF($F$9="C",Data!$N$8,IF($F$9="D",Data!$N$9,0))))</f>
        <v>679.8</v>
      </c>
      <c r="G48" s="55">
        <f t="shared" si="4"/>
        <v>43740.797200000001</v>
      </c>
      <c r="H48" s="56">
        <f t="shared" si="0"/>
        <v>2249.8355999999999</v>
      </c>
      <c r="I48" s="56">
        <f t="shared" si="0"/>
        <v>1338.5808333333332</v>
      </c>
      <c r="J48" s="56">
        <f t="shared" si="5"/>
        <v>56.65</v>
      </c>
      <c r="K48" s="55">
        <f t="shared" si="6"/>
        <v>3645.066433333333</v>
      </c>
      <c r="L48" s="53">
        <f t="shared" si="1"/>
        <v>73.967197808219183</v>
      </c>
      <c r="M48" s="53">
        <f t="shared" si="2"/>
        <v>44.008136986301366</v>
      </c>
      <c r="N48" s="53">
        <f t="shared" si="7"/>
        <v>1.8624657534246574</v>
      </c>
      <c r="O48" s="54">
        <f t="shared" si="8"/>
        <v>119.83780054794521</v>
      </c>
    </row>
    <row r="49" spans="1:15" ht="14.1" customHeight="1" x14ac:dyDescent="0.2">
      <c r="A49" s="11"/>
      <c r="B49" s="11"/>
      <c r="C49" s="11">
        <v>35</v>
      </c>
      <c r="D49" s="57">
        <f t="shared" si="9"/>
        <v>27398.988000000001</v>
      </c>
      <c r="E49" s="57">
        <f t="shared" si="3"/>
        <v>16062.97</v>
      </c>
      <c r="F49" s="52">
        <f>IF($F$9="A",Data!$N$6,IF($F$9="B",Data!$N$7,IF($F$9="C",Data!$N$8,IF($F$9="D",Data!$N$9,0))))</f>
        <v>679.8</v>
      </c>
      <c r="G49" s="55">
        <f t="shared" si="4"/>
        <v>44141.758000000002</v>
      </c>
      <c r="H49" s="56">
        <f t="shared" si="0"/>
        <v>2283.2490000000003</v>
      </c>
      <c r="I49" s="56">
        <f t="shared" si="0"/>
        <v>1338.5808333333332</v>
      </c>
      <c r="J49" s="56">
        <f t="shared" si="5"/>
        <v>56.65</v>
      </c>
      <c r="K49" s="55">
        <f t="shared" si="6"/>
        <v>3678.4798333333333</v>
      </c>
      <c r="L49" s="53">
        <f t="shared" si="1"/>
        <v>75.065720547945205</v>
      </c>
      <c r="M49" s="53">
        <f t="shared" si="2"/>
        <v>44.008136986301366</v>
      </c>
      <c r="N49" s="53">
        <f t="shared" si="7"/>
        <v>1.8624657534246574</v>
      </c>
      <c r="O49" s="54">
        <f t="shared" si="8"/>
        <v>120.93632328767123</v>
      </c>
    </row>
    <row r="50" spans="1:15" ht="14.1" customHeight="1" x14ac:dyDescent="0.2">
      <c r="A50" s="11"/>
      <c r="B50" s="11"/>
      <c r="C50" s="11">
        <v>36</v>
      </c>
      <c r="D50" s="57">
        <f t="shared" si="9"/>
        <v>27799.948799999998</v>
      </c>
      <c r="E50" s="57">
        <f t="shared" si="3"/>
        <v>16062.97</v>
      </c>
      <c r="F50" s="52">
        <f>IF($F$9="A",Data!$N$6,IF($F$9="B",Data!$N$7,IF($F$9="C",Data!$N$8,IF($F$9="D",Data!$N$9,0))))</f>
        <v>679.8</v>
      </c>
      <c r="G50" s="55">
        <f t="shared" si="4"/>
        <v>44542.718800000002</v>
      </c>
      <c r="H50" s="56">
        <f t="shared" si="0"/>
        <v>2316.6623999999997</v>
      </c>
      <c r="I50" s="56">
        <f t="shared" si="0"/>
        <v>1338.5808333333332</v>
      </c>
      <c r="J50" s="56">
        <f t="shared" si="5"/>
        <v>56.65</v>
      </c>
      <c r="K50" s="55">
        <f t="shared" si="6"/>
        <v>3711.8932333333328</v>
      </c>
      <c r="L50" s="53">
        <f t="shared" si="1"/>
        <v>76.164243287671226</v>
      </c>
      <c r="M50" s="53">
        <f t="shared" si="2"/>
        <v>44.008136986301366</v>
      </c>
      <c r="N50" s="53">
        <f t="shared" si="7"/>
        <v>1.8624657534246574</v>
      </c>
      <c r="O50" s="54">
        <f t="shared" si="8"/>
        <v>122.03484602739725</v>
      </c>
    </row>
    <row r="51" spans="1:15" ht="14.1" customHeight="1" x14ac:dyDescent="0.2">
      <c r="A51" s="11"/>
      <c r="B51" s="11"/>
      <c r="C51" s="11">
        <v>37</v>
      </c>
      <c r="D51" s="57">
        <f t="shared" si="9"/>
        <v>28200.909599999999</v>
      </c>
      <c r="E51" s="57">
        <f t="shared" si="3"/>
        <v>16062.97</v>
      </c>
      <c r="F51" s="52">
        <f>IF($F$9="A",Data!$N$6,IF($F$9="B",Data!$N$7,IF($F$9="C",Data!$N$8,IF($F$9="D",Data!$N$9,0))))</f>
        <v>679.8</v>
      </c>
      <c r="G51" s="55">
        <f t="shared" si="4"/>
        <v>44943.679600000003</v>
      </c>
      <c r="H51" s="56">
        <f t="shared" si="0"/>
        <v>2350.0758000000001</v>
      </c>
      <c r="I51" s="56">
        <f t="shared" si="0"/>
        <v>1338.5808333333332</v>
      </c>
      <c r="J51" s="56">
        <f t="shared" si="5"/>
        <v>56.65</v>
      </c>
      <c r="K51" s="55">
        <f t="shared" si="6"/>
        <v>3745.3066333333331</v>
      </c>
      <c r="L51" s="53">
        <f t="shared" si="1"/>
        <v>77.262766027397262</v>
      </c>
      <c r="M51" s="53">
        <f t="shared" si="2"/>
        <v>44.008136986301366</v>
      </c>
      <c r="N51" s="53">
        <f t="shared" si="7"/>
        <v>1.8624657534246574</v>
      </c>
      <c r="O51" s="54">
        <f t="shared" si="8"/>
        <v>123.13336876712329</v>
      </c>
    </row>
    <row r="52" spans="1:15" ht="14.1" customHeight="1" x14ac:dyDescent="0.2">
      <c r="A52" s="11"/>
      <c r="B52" s="11"/>
      <c r="C52" s="11">
        <v>38</v>
      </c>
      <c r="D52" s="57">
        <f t="shared" si="9"/>
        <v>28601.8704</v>
      </c>
      <c r="E52" s="57">
        <f t="shared" si="3"/>
        <v>16062.97</v>
      </c>
      <c r="F52" s="52">
        <f>IF($F$9="A",Data!$N$6,IF($F$9="B",Data!$N$7,IF($F$9="C",Data!$N$8,IF($F$9="D",Data!$N$9,0))))</f>
        <v>679.8</v>
      </c>
      <c r="G52" s="55">
        <f t="shared" si="4"/>
        <v>45344.640400000004</v>
      </c>
      <c r="H52" s="56">
        <f t="shared" si="0"/>
        <v>2383.4892</v>
      </c>
      <c r="I52" s="56">
        <f t="shared" si="0"/>
        <v>1338.5808333333332</v>
      </c>
      <c r="J52" s="56">
        <f t="shared" si="5"/>
        <v>56.65</v>
      </c>
      <c r="K52" s="55">
        <f t="shared" si="6"/>
        <v>3778.7200333333335</v>
      </c>
      <c r="L52" s="53">
        <f t="shared" si="1"/>
        <v>78.361288767123284</v>
      </c>
      <c r="M52" s="53">
        <f t="shared" si="2"/>
        <v>44.008136986301366</v>
      </c>
      <c r="N52" s="53">
        <f t="shared" si="7"/>
        <v>1.8624657534246574</v>
      </c>
      <c r="O52" s="54">
        <f t="shared" si="8"/>
        <v>124.23189150684931</v>
      </c>
    </row>
    <row r="53" spans="1:15" ht="14.1" customHeight="1" x14ac:dyDescent="0.2">
      <c r="A53" s="11"/>
      <c r="B53" s="11"/>
      <c r="C53" s="11">
        <v>39</v>
      </c>
      <c r="D53" s="57">
        <f t="shared" si="9"/>
        <v>29002.831200000001</v>
      </c>
      <c r="E53" s="57">
        <f t="shared" si="3"/>
        <v>16062.97</v>
      </c>
      <c r="F53" s="52">
        <f>IF($F$9="A",Data!$N$6,IF($F$9="B",Data!$N$7,IF($F$9="C",Data!$N$8,IF($F$9="D",Data!$N$9,0))))</f>
        <v>679.8</v>
      </c>
      <c r="G53" s="55">
        <f t="shared" si="4"/>
        <v>45745.601200000005</v>
      </c>
      <c r="H53" s="56">
        <f t="shared" si="0"/>
        <v>2416.9025999999999</v>
      </c>
      <c r="I53" s="56">
        <f t="shared" si="0"/>
        <v>1338.5808333333332</v>
      </c>
      <c r="J53" s="56">
        <f t="shared" si="5"/>
        <v>56.65</v>
      </c>
      <c r="K53" s="55">
        <f t="shared" si="6"/>
        <v>3812.133433333333</v>
      </c>
      <c r="L53" s="53">
        <f t="shared" si="1"/>
        <v>79.45981150684932</v>
      </c>
      <c r="M53" s="53">
        <f t="shared" si="2"/>
        <v>44.008136986301366</v>
      </c>
      <c r="N53" s="53">
        <f t="shared" si="7"/>
        <v>1.8624657534246574</v>
      </c>
      <c r="O53" s="54">
        <f t="shared" si="8"/>
        <v>125.33041424657534</v>
      </c>
    </row>
    <row r="54" spans="1:15" ht="14.1" customHeight="1" x14ac:dyDescent="0.2">
      <c r="A54" s="11"/>
      <c r="B54" s="11"/>
      <c r="C54" s="11">
        <v>40</v>
      </c>
      <c r="D54" s="57">
        <f t="shared" si="9"/>
        <v>29403.792000000001</v>
      </c>
      <c r="E54" s="57">
        <f t="shared" si="3"/>
        <v>16062.97</v>
      </c>
      <c r="F54" s="52">
        <f>IF($F$9="A",Data!$N$6,IF($F$9="B",Data!$N$7,IF($F$9="C",Data!$N$8,IF($F$9="D",Data!$N$9,0))))</f>
        <v>679.8</v>
      </c>
      <c r="G54" s="55">
        <f t="shared" ref="G54" si="10">SUM(D54:E54)</f>
        <v>45466.762000000002</v>
      </c>
      <c r="H54" s="56">
        <f t="shared" si="0"/>
        <v>2450.3160000000003</v>
      </c>
      <c r="I54" s="56">
        <f>E54/$H$7</f>
        <v>1338.5808333333332</v>
      </c>
      <c r="J54" s="56">
        <f t="shared" si="5"/>
        <v>56.65</v>
      </c>
      <c r="K54" s="55">
        <f t="shared" ref="K54" si="11">SUM(H54:I54)</f>
        <v>3788.8968333333332</v>
      </c>
      <c r="L54" s="53">
        <f t="shared" si="1"/>
        <v>80.558334246575342</v>
      </c>
      <c r="M54" s="53">
        <f t="shared" si="2"/>
        <v>44.008136986301366</v>
      </c>
      <c r="N54" s="53">
        <f t="shared" si="7"/>
        <v>1.8624657534246574</v>
      </c>
      <c r="O54" s="54">
        <f>SUM(L54:N54)</f>
        <v>126.42893698630137</v>
      </c>
    </row>
    <row r="55" spans="1:15" ht="10.5" customHeight="1" x14ac:dyDescent="0.2"/>
  </sheetData>
  <sheetProtection algorithmName="SHA-512" hashValue="OL7HU95Sln/Sv2kP5ZtBsdqRaLSjG35bqMrNxdna33NmL1RNCFCnNOGo1eG/Z6nkTLkKIgyFz0V+UF5aCI6dFg==" saltValue="RxkQJvB88UeCgXNURNsTPA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F6B043-530F-4112-B30F-5DE129E11109}">
          <x14:formula1>
            <xm:f>Data!$M$11:$M$15</xm:f>
          </x14:formula1>
          <xm:sqref>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C9C1-D965-4A19-A280-0754344443A7}">
  <sheetPr>
    <tabColor indexed="10"/>
    <pageSetUpPr fitToPage="1"/>
  </sheetPr>
  <dimension ref="A1:R55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>
        <v>5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57</v>
      </c>
      <c r="G9" s="70" t="s">
        <v>9</v>
      </c>
      <c r="H9" s="70" t="s">
        <v>4</v>
      </c>
      <c r="I9" s="70" t="s">
        <v>5</v>
      </c>
      <c r="J9" s="63" t="str">
        <f>F9</f>
        <v>C</v>
      </c>
      <c r="K9" s="70" t="s">
        <v>9</v>
      </c>
      <c r="L9" s="70" t="s">
        <v>4</v>
      </c>
      <c r="M9" s="70" t="s">
        <v>5</v>
      </c>
      <c r="N9" s="63" t="str">
        <f>J9</f>
        <v>C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67">
        <v>11591.59</v>
      </c>
      <c r="E10" s="68">
        <v>16507.240000000002</v>
      </c>
      <c r="F10" s="52">
        <f>IF($F$9="A",Data!$N$6,IF($F$9="B",Data!$N$7,IF($F$9="C",Data!$N$8,IF($F$9="D",Data!$N$9,0))))</f>
        <v>679.8</v>
      </c>
      <c r="G10" s="55">
        <f>SUM(D10:F10)</f>
        <v>28778.63</v>
      </c>
      <c r="H10" s="56">
        <f t="shared" ref="H10:I54" si="0">D10/$H$7</f>
        <v>965.96583333333331</v>
      </c>
      <c r="I10" s="56">
        <f>E10/$H$7</f>
        <v>1375.6033333333335</v>
      </c>
      <c r="J10" s="56">
        <f>$F$10/12</f>
        <v>56.65</v>
      </c>
      <c r="K10" s="55">
        <f>SUM(H10:J10)</f>
        <v>2398.2191666666668</v>
      </c>
      <c r="L10" s="53">
        <f t="shared" ref="L10:L54" si="1">D10/$L$7</f>
        <v>31.757780821917809</v>
      </c>
      <c r="M10" s="53">
        <f t="shared" ref="M10:M54" si="2">E10/$L$7</f>
        <v>45.225315068493153</v>
      </c>
      <c r="N10" s="53">
        <f>$F$10/$L$7</f>
        <v>1.8624657534246574</v>
      </c>
      <c r="O10" s="54">
        <f>SUM(L10:N10)</f>
        <v>78.845561643835623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12287.0854</v>
      </c>
      <c r="E11" s="57">
        <f t="shared" ref="E11:E54" si="3">E10</f>
        <v>16507.240000000002</v>
      </c>
      <c r="F11" s="52">
        <f>IF($F$9="A",Data!$N$6,IF($F$9="B",Data!$N$7,IF($F$9="C",Data!$N$8,IF($F$9="D",Data!$N$9,0))))</f>
        <v>679.8</v>
      </c>
      <c r="G11" s="55">
        <f t="shared" ref="G11:G54" si="4">SUM(D11:F11)</f>
        <v>29474.125400000001</v>
      </c>
      <c r="H11" s="56">
        <f t="shared" si="0"/>
        <v>1023.9237833333333</v>
      </c>
      <c r="I11" s="56">
        <f t="shared" si="0"/>
        <v>1375.6033333333335</v>
      </c>
      <c r="J11" s="56">
        <f t="shared" ref="J11:J54" si="5">$F$10/12</f>
        <v>56.65</v>
      </c>
      <c r="K11" s="55">
        <f t="shared" ref="K11:K54" si="6">SUM(H11:J11)</f>
        <v>2456.1771166666667</v>
      </c>
      <c r="L11" s="53">
        <f t="shared" si="1"/>
        <v>33.663247671232874</v>
      </c>
      <c r="M11" s="53">
        <f t="shared" si="2"/>
        <v>45.225315068493153</v>
      </c>
      <c r="N11" s="53">
        <f t="shared" ref="N11:N54" si="7">$F$10/$L$7</f>
        <v>1.8624657534246574</v>
      </c>
      <c r="O11" s="54">
        <f t="shared" ref="O11:O53" si="8">SUM(L11:N11)</f>
        <v>80.751028493150685</v>
      </c>
    </row>
    <row r="12" spans="1:15" ht="14.1" customHeight="1" x14ac:dyDescent="0.2">
      <c r="A12" s="11"/>
      <c r="B12" s="11">
        <v>2</v>
      </c>
      <c r="C12" s="11">
        <v>0</v>
      </c>
      <c r="D12" s="57">
        <f>$D$10*1.12</f>
        <v>12982.580800000002</v>
      </c>
      <c r="E12" s="57">
        <f t="shared" si="3"/>
        <v>16507.240000000002</v>
      </c>
      <c r="F12" s="52">
        <f>IF($F$9="A",Data!$N$6,IF($F$9="B",Data!$N$7,IF($F$9="C",Data!$N$8,IF($F$9="D",Data!$N$9,0))))</f>
        <v>679.8</v>
      </c>
      <c r="G12" s="55">
        <f t="shared" si="4"/>
        <v>30169.620800000001</v>
      </c>
      <c r="H12" s="56">
        <f t="shared" si="0"/>
        <v>1081.8817333333334</v>
      </c>
      <c r="I12" s="56">
        <f t="shared" si="0"/>
        <v>1375.6033333333335</v>
      </c>
      <c r="J12" s="56">
        <f t="shared" si="5"/>
        <v>56.65</v>
      </c>
      <c r="K12" s="55">
        <f t="shared" si="6"/>
        <v>2514.1350666666672</v>
      </c>
      <c r="L12" s="53">
        <f t="shared" si="1"/>
        <v>35.56871452054795</v>
      </c>
      <c r="M12" s="53">
        <f t="shared" si="2"/>
        <v>45.225315068493153</v>
      </c>
      <c r="N12" s="53">
        <f t="shared" si="7"/>
        <v>1.8624657534246574</v>
      </c>
      <c r="O12" s="54">
        <f t="shared" si="8"/>
        <v>82.65649534246576</v>
      </c>
    </row>
    <row r="13" spans="1:15" ht="14.1" customHeight="1" x14ac:dyDescent="0.2">
      <c r="A13" s="11"/>
      <c r="B13" s="11">
        <v>3</v>
      </c>
      <c r="C13" s="11">
        <v>0</v>
      </c>
      <c r="D13" s="57">
        <f>$D$10*1.18</f>
        <v>13678.0762</v>
      </c>
      <c r="E13" s="57">
        <f t="shared" si="3"/>
        <v>16507.240000000002</v>
      </c>
      <c r="F13" s="52">
        <f>IF($F$9="A",Data!$N$6,IF($F$9="B",Data!$N$7,IF($F$9="C",Data!$N$8,IF($F$9="D",Data!$N$9,0))))</f>
        <v>679.8</v>
      </c>
      <c r="G13" s="55">
        <f t="shared" si="4"/>
        <v>30865.1162</v>
      </c>
      <c r="H13" s="56">
        <f t="shared" si="0"/>
        <v>1139.8396833333334</v>
      </c>
      <c r="I13" s="56">
        <f t="shared" si="0"/>
        <v>1375.6033333333335</v>
      </c>
      <c r="J13" s="56">
        <f t="shared" si="5"/>
        <v>56.65</v>
      </c>
      <c r="K13" s="55">
        <f t="shared" si="6"/>
        <v>2572.0930166666672</v>
      </c>
      <c r="L13" s="53">
        <f t="shared" si="1"/>
        <v>37.474181369863011</v>
      </c>
      <c r="M13" s="53">
        <f t="shared" si="2"/>
        <v>45.225315068493153</v>
      </c>
      <c r="N13" s="53">
        <f t="shared" si="7"/>
        <v>1.8624657534246574</v>
      </c>
      <c r="O13" s="54">
        <f t="shared" si="8"/>
        <v>84.561962191780822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67">
        <v>15040.25</v>
      </c>
      <c r="E14" s="68">
        <f t="shared" si="3"/>
        <v>16507.240000000002</v>
      </c>
      <c r="F14" s="52">
        <f>IF($F$9="A",Data!$N$6,IF($F$9="B",Data!$N$7,IF($F$9="C",Data!$N$8,IF($F$9="D",Data!$N$9,0))))</f>
        <v>679.8</v>
      </c>
      <c r="G14" s="55">
        <f t="shared" si="4"/>
        <v>32227.29</v>
      </c>
      <c r="H14" s="56">
        <f t="shared" si="0"/>
        <v>1253.3541666666667</v>
      </c>
      <c r="I14" s="56">
        <f t="shared" si="0"/>
        <v>1375.6033333333335</v>
      </c>
      <c r="J14" s="56">
        <f t="shared" si="5"/>
        <v>56.65</v>
      </c>
      <c r="K14" s="55">
        <f t="shared" si="6"/>
        <v>2685.6075000000005</v>
      </c>
      <c r="L14" s="53">
        <f t="shared" si="1"/>
        <v>41.206164383561642</v>
      </c>
      <c r="M14" s="53">
        <f t="shared" si="2"/>
        <v>45.225315068493153</v>
      </c>
      <c r="N14" s="53">
        <f t="shared" si="7"/>
        <v>1.8624657534246574</v>
      </c>
      <c r="O14" s="54">
        <f t="shared" si="8"/>
        <v>88.293945205479446</v>
      </c>
    </row>
    <row r="15" spans="1:15" ht="14.1" customHeight="1" x14ac:dyDescent="0.2">
      <c r="A15" s="23">
        <v>0.03</v>
      </c>
      <c r="B15" s="11"/>
      <c r="C15" s="11">
        <v>1</v>
      </c>
      <c r="D15" s="57">
        <f>$D$14+$D$14*$A$15*C15</f>
        <v>15491.4575</v>
      </c>
      <c r="E15" s="57">
        <f t="shared" si="3"/>
        <v>16507.240000000002</v>
      </c>
      <c r="F15" s="52">
        <f>IF($F$9="A",Data!$N$6,IF($F$9="B",Data!$N$7,IF($F$9="C",Data!$N$8,IF($F$9="D",Data!$N$9,0))))</f>
        <v>679.8</v>
      </c>
      <c r="G15" s="55">
        <f t="shared" si="4"/>
        <v>32678.497500000001</v>
      </c>
      <c r="H15" s="56">
        <f t="shared" si="0"/>
        <v>1290.9547916666668</v>
      </c>
      <c r="I15" s="56">
        <f t="shared" si="0"/>
        <v>1375.6033333333335</v>
      </c>
      <c r="J15" s="56">
        <f t="shared" si="5"/>
        <v>56.65</v>
      </c>
      <c r="K15" s="55">
        <f t="shared" si="6"/>
        <v>2723.2081250000006</v>
      </c>
      <c r="L15" s="53">
        <f t="shared" si="1"/>
        <v>42.442349315068498</v>
      </c>
      <c r="M15" s="53">
        <f t="shared" si="2"/>
        <v>45.225315068493153</v>
      </c>
      <c r="N15" s="53">
        <f t="shared" si="7"/>
        <v>1.8624657534246574</v>
      </c>
      <c r="O15" s="54">
        <f t="shared" si="8"/>
        <v>89.530130136986315</v>
      </c>
    </row>
    <row r="16" spans="1:15" ht="14.1" customHeight="1" x14ac:dyDescent="0.2">
      <c r="A16" s="11"/>
      <c r="B16" s="11"/>
      <c r="C16" s="11">
        <v>2</v>
      </c>
      <c r="D16" s="57">
        <f t="shared" ref="D16:D54" si="9">$D$14+$D$14*$A$15*C16</f>
        <v>15942.665000000001</v>
      </c>
      <c r="E16" s="57">
        <f t="shared" si="3"/>
        <v>16507.240000000002</v>
      </c>
      <c r="F16" s="52">
        <f>IF($F$9="A",Data!$N$6,IF($F$9="B",Data!$N$7,IF($F$9="C",Data!$N$8,IF($F$9="D",Data!$N$9,0))))</f>
        <v>679.8</v>
      </c>
      <c r="G16" s="55">
        <f t="shared" si="4"/>
        <v>33129.705000000002</v>
      </c>
      <c r="H16" s="56">
        <f t="shared" si="0"/>
        <v>1328.5554166666668</v>
      </c>
      <c r="I16" s="56">
        <f t="shared" si="0"/>
        <v>1375.6033333333335</v>
      </c>
      <c r="J16" s="56">
        <f t="shared" si="5"/>
        <v>56.65</v>
      </c>
      <c r="K16" s="55">
        <f t="shared" si="6"/>
        <v>2760.8087500000006</v>
      </c>
      <c r="L16" s="53">
        <f t="shared" si="1"/>
        <v>43.678534246575346</v>
      </c>
      <c r="M16" s="53">
        <f t="shared" si="2"/>
        <v>45.225315068493153</v>
      </c>
      <c r="N16" s="53">
        <f t="shared" si="7"/>
        <v>1.8624657534246574</v>
      </c>
      <c r="O16" s="54">
        <f t="shared" si="8"/>
        <v>90.766315068493157</v>
      </c>
    </row>
    <row r="17" spans="1:18" ht="14.1" customHeight="1" x14ac:dyDescent="0.2">
      <c r="A17" s="11"/>
      <c r="B17" s="11"/>
      <c r="C17" s="11">
        <v>3</v>
      </c>
      <c r="D17" s="57">
        <f t="shared" si="9"/>
        <v>16393.872500000001</v>
      </c>
      <c r="E17" s="57">
        <f t="shared" si="3"/>
        <v>16507.240000000002</v>
      </c>
      <c r="F17" s="52">
        <f>IF($F$9="A",Data!$N$6,IF($F$9="B",Data!$N$7,IF($F$9="C",Data!$N$8,IF($F$9="D",Data!$N$9,0))))</f>
        <v>679.8</v>
      </c>
      <c r="G17" s="55">
        <f t="shared" si="4"/>
        <v>33580.912500000006</v>
      </c>
      <c r="H17" s="56">
        <f t="shared" si="0"/>
        <v>1366.1560416666669</v>
      </c>
      <c r="I17" s="56">
        <f t="shared" si="0"/>
        <v>1375.6033333333335</v>
      </c>
      <c r="J17" s="56">
        <f t="shared" si="5"/>
        <v>56.65</v>
      </c>
      <c r="K17" s="55">
        <f t="shared" si="6"/>
        <v>2798.4093750000006</v>
      </c>
      <c r="L17" s="53">
        <f t="shared" si="1"/>
        <v>44.914719178082194</v>
      </c>
      <c r="M17" s="53">
        <f t="shared" si="2"/>
        <v>45.225315068493153</v>
      </c>
      <c r="N17" s="53">
        <f t="shared" si="7"/>
        <v>1.8624657534246574</v>
      </c>
      <c r="O17" s="54">
        <f t="shared" si="8"/>
        <v>92.002499999999998</v>
      </c>
    </row>
    <row r="18" spans="1:18" ht="14.1" customHeight="1" x14ac:dyDescent="0.2">
      <c r="A18" s="11"/>
      <c r="B18" s="11"/>
      <c r="C18" s="11">
        <v>4</v>
      </c>
      <c r="D18" s="57">
        <f t="shared" si="9"/>
        <v>16845.080000000002</v>
      </c>
      <c r="E18" s="57">
        <f t="shared" si="3"/>
        <v>16507.240000000002</v>
      </c>
      <c r="F18" s="52">
        <f>IF($F$9="A",Data!$N$6,IF($F$9="B",Data!$N$7,IF($F$9="C",Data!$N$8,IF($F$9="D",Data!$N$9,0))))</f>
        <v>679.8</v>
      </c>
      <c r="G18" s="55">
        <f t="shared" si="4"/>
        <v>34032.12000000001</v>
      </c>
      <c r="H18" s="56">
        <f t="shared" si="0"/>
        <v>1403.7566666666669</v>
      </c>
      <c r="I18" s="56">
        <f t="shared" si="0"/>
        <v>1375.6033333333335</v>
      </c>
      <c r="J18" s="56">
        <f t="shared" si="5"/>
        <v>56.65</v>
      </c>
      <c r="K18" s="55">
        <f t="shared" si="6"/>
        <v>2836.0100000000007</v>
      </c>
      <c r="L18" s="53">
        <f t="shared" si="1"/>
        <v>46.150904109589042</v>
      </c>
      <c r="M18" s="53">
        <f t="shared" si="2"/>
        <v>45.225315068493153</v>
      </c>
      <c r="N18" s="53">
        <f t="shared" si="7"/>
        <v>1.8624657534246574</v>
      </c>
      <c r="O18" s="54">
        <f t="shared" si="8"/>
        <v>93.238684931506853</v>
      </c>
    </row>
    <row r="19" spans="1:18" ht="14.1" customHeight="1" x14ac:dyDescent="0.2">
      <c r="A19" s="11"/>
      <c r="B19" s="11"/>
      <c r="C19" s="11">
        <v>5</v>
      </c>
      <c r="D19" s="57">
        <f t="shared" si="9"/>
        <v>17296.287499999999</v>
      </c>
      <c r="E19" s="57">
        <f t="shared" si="3"/>
        <v>16507.240000000002</v>
      </c>
      <c r="F19" s="52">
        <f>IF($F$9="A",Data!$N$6,IF($F$9="B",Data!$N$7,IF($F$9="C",Data!$N$8,IF($F$9="D",Data!$N$9,0))))</f>
        <v>679.8</v>
      </c>
      <c r="G19" s="55">
        <f t="shared" si="4"/>
        <v>34483.327499999999</v>
      </c>
      <c r="H19" s="56">
        <f t="shared" si="0"/>
        <v>1441.3572916666665</v>
      </c>
      <c r="I19" s="56">
        <f t="shared" si="0"/>
        <v>1375.6033333333335</v>
      </c>
      <c r="J19" s="56">
        <f t="shared" si="5"/>
        <v>56.65</v>
      </c>
      <c r="K19" s="55">
        <f t="shared" si="6"/>
        <v>2873.6106249999998</v>
      </c>
      <c r="L19" s="53">
        <f t="shared" si="1"/>
        <v>47.387089041095884</v>
      </c>
      <c r="M19" s="53">
        <f t="shared" si="2"/>
        <v>45.225315068493153</v>
      </c>
      <c r="N19" s="53">
        <f t="shared" si="7"/>
        <v>1.8624657534246574</v>
      </c>
      <c r="O19" s="54">
        <f t="shared" si="8"/>
        <v>94.474869863013694</v>
      </c>
    </row>
    <row r="20" spans="1:18" ht="14.1" customHeight="1" x14ac:dyDescent="0.2">
      <c r="A20" s="11"/>
      <c r="B20" s="11"/>
      <c r="C20" s="11">
        <v>6</v>
      </c>
      <c r="D20" s="57">
        <f t="shared" si="9"/>
        <v>17747.494999999999</v>
      </c>
      <c r="E20" s="57">
        <f t="shared" si="3"/>
        <v>16507.240000000002</v>
      </c>
      <c r="F20" s="52">
        <f>IF($F$9="A",Data!$N$6,IF($F$9="B",Data!$N$7,IF($F$9="C",Data!$N$8,IF($F$9="D",Data!$N$9,0))))</f>
        <v>679.8</v>
      </c>
      <c r="G20" s="55">
        <f t="shared" si="4"/>
        <v>34934.535000000003</v>
      </c>
      <c r="H20" s="56">
        <f t="shared" si="0"/>
        <v>1478.9579166666665</v>
      </c>
      <c r="I20" s="56">
        <f t="shared" si="0"/>
        <v>1375.6033333333335</v>
      </c>
      <c r="J20" s="56">
        <f t="shared" si="5"/>
        <v>56.65</v>
      </c>
      <c r="K20" s="55">
        <f t="shared" si="6"/>
        <v>2911.2112499999998</v>
      </c>
      <c r="L20" s="53">
        <f t="shared" si="1"/>
        <v>48.623273972602739</v>
      </c>
      <c r="M20" s="53">
        <f t="shared" si="2"/>
        <v>45.225315068493153</v>
      </c>
      <c r="N20" s="53">
        <f t="shared" si="7"/>
        <v>1.8624657534246574</v>
      </c>
      <c r="O20" s="54">
        <f t="shared" si="8"/>
        <v>95.71105479452055</v>
      </c>
    </row>
    <row r="21" spans="1:18" ht="14.1" customHeight="1" x14ac:dyDescent="0.2">
      <c r="A21" s="11"/>
      <c r="B21" s="11"/>
      <c r="C21" s="11">
        <v>7</v>
      </c>
      <c r="D21" s="57">
        <f t="shared" si="9"/>
        <v>18198.702499999999</v>
      </c>
      <c r="E21" s="57">
        <f t="shared" si="3"/>
        <v>16507.240000000002</v>
      </c>
      <c r="F21" s="52">
        <f>IF($F$9="A",Data!$N$6,IF($F$9="B",Data!$N$7,IF($F$9="C",Data!$N$8,IF($F$9="D",Data!$N$9,0))))</f>
        <v>679.8</v>
      </c>
      <c r="G21" s="55">
        <f t="shared" si="4"/>
        <v>35385.742500000008</v>
      </c>
      <c r="H21" s="56">
        <f t="shared" si="0"/>
        <v>1516.5585416666665</v>
      </c>
      <c r="I21" s="56">
        <f t="shared" si="0"/>
        <v>1375.6033333333335</v>
      </c>
      <c r="J21" s="56">
        <f t="shared" si="5"/>
        <v>56.65</v>
      </c>
      <c r="K21" s="55">
        <f t="shared" si="6"/>
        <v>2948.8118749999999</v>
      </c>
      <c r="L21" s="53">
        <f t="shared" si="1"/>
        <v>49.859458904109587</v>
      </c>
      <c r="M21" s="53">
        <f t="shared" si="2"/>
        <v>45.225315068493153</v>
      </c>
      <c r="N21" s="53">
        <f t="shared" si="7"/>
        <v>1.8624657534246574</v>
      </c>
      <c r="O21" s="54">
        <f t="shared" si="8"/>
        <v>96.947239726027391</v>
      </c>
      <c r="R21" s="62"/>
    </row>
    <row r="22" spans="1:18" ht="14.1" customHeight="1" x14ac:dyDescent="0.2">
      <c r="A22" s="11"/>
      <c r="B22" s="11"/>
      <c r="C22" s="11">
        <v>8</v>
      </c>
      <c r="D22" s="57">
        <f t="shared" si="9"/>
        <v>18649.91</v>
      </c>
      <c r="E22" s="57">
        <f t="shared" si="3"/>
        <v>16507.240000000002</v>
      </c>
      <c r="F22" s="52">
        <f>IF($F$9="A",Data!$N$6,IF($F$9="B",Data!$N$7,IF($F$9="C",Data!$N$8,IF($F$9="D",Data!$N$9,0))))</f>
        <v>679.8</v>
      </c>
      <c r="G22" s="55">
        <f t="shared" si="4"/>
        <v>35836.950000000004</v>
      </c>
      <c r="H22" s="56">
        <f t="shared" si="0"/>
        <v>1554.1591666666666</v>
      </c>
      <c r="I22" s="56">
        <f>E22/$H$7</f>
        <v>1375.6033333333335</v>
      </c>
      <c r="J22" s="56">
        <f t="shared" si="5"/>
        <v>56.65</v>
      </c>
      <c r="K22" s="55">
        <f t="shared" si="6"/>
        <v>2986.4124999999999</v>
      </c>
      <c r="L22" s="53">
        <f t="shared" si="1"/>
        <v>51.095643835616436</v>
      </c>
      <c r="M22" s="53">
        <f t="shared" si="2"/>
        <v>45.225315068493153</v>
      </c>
      <c r="N22" s="53">
        <f t="shared" si="7"/>
        <v>1.8624657534246574</v>
      </c>
      <c r="O22" s="54">
        <f t="shared" si="8"/>
        <v>98.183424657534246</v>
      </c>
      <c r="R22" s="62"/>
    </row>
    <row r="23" spans="1:18" ht="14.1" customHeight="1" x14ac:dyDescent="0.2">
      <c r="A23" s="11"/>
      <c r="B23" s="11"/>
      <c r="C23" s="11">
        <v>9</v>
      </c>
      <c r="D23" s="57">
        <f t="shared" si="9"/>
        <v>19101.1175</v>
      </c>
      <c r="E23" s="57">
        <f t="shared" si="3"/>
        <v>16507.240000000002</v>
      </c>
      <c r="F23" s="52">
        <f>IF($F$9="A",Data!$N$6,IF($F$9="B",Data!$N$7,IF($F$9="C",Data!$N$8,IF($F$9="D",Data!$N$9,0))))</f>
        <v>679.8</v>
      </c>
      <c r="G23" s="55">
        <f t="shared" si="4"/>
        <v>36288.157500000001</v>
      </c>
      <c r="H23" s="56">
        <f t="shared" si="0"/>
        <v>1591.7597916666666</v>
      </c>
      <c r="I23" s="56">
        <f t="shared" si="0"/>
        <v>1375.6033333333335</v>
      </c>
      <c r="J23" s="56">
        <f t="shared" si="5"/>
        <v>56.65</v>
      </c>
      <c r="K23" s="55">
        <f t="shared" si="6"/>
        <v>3024.0131249999999</v>
      </c>
      <c r="L23" s="53">
        <f t="shared" si="1"/>
        <v>52.331828767123291</v>
      </c>
      <c r="M23" s="53">
        <f t="shared" si="2"/>
        <v>45.225315068493153</v>
      </c>
      <c r="N23" s="53">
        <f t="shared" si="7"/>
        <v>1.8624657534246574</v>
      </c>
      <c r="O23" s="54">
        <f t="shared" si="8"/>
        <v>99.419609589041102</v>
      </c>
    </row>
    <row r="24" spans="1:18" ht="14.1" customHeight="1" x14ac:dyDescent="0.2">
      <c r="A24" s="11"/>
      <c r="B24" s="11"/>
      <c r="C24" s="11">
        <v>10</v>
      </c>
      <c r="D24" s="57">
        <f t="shared" si="9"/>
        <v>19552.325000000001</v>
      </c>
      <c r="E24" s="57">
        <f t="shared" si="3"/>
        <v>16507.240000000002</v>
      </c>
      <c r="F24" s="52">
        <f>IF($F$9="A",Data!$N$6,IF($F$9="B",Data!$N$7,IF($F$9="C",Data!$N$8,IF($F$9="D",Data!$N$9,0))))</f>
        <v>679.8</v>
      </c>
      <c r="G24" s="55">
        <f t="shared" si="4"/>
        <v>36739.365000000005</v>
      </c>
      <c r="H24" s="56">
        <f t="shared" si="0"/>
        <v>1629.3604166666667</v>
      </c>
      <c r="I24" s="56">
        <f t="shared" si="0"/>
        <v>1375.6033333333335</v>
      </c>
      <c r="J24" s="56">
        <f t="shared" si="5"/>
        <v>56.65</v>
      </c>
      <c r="K24" s="55">
        <f t="shared" si="6"/>
        <v>3061.61375</v>
      </c>
      <c r="L24" s="53">
        <f t="shared" si="1"/>
        <v>53.568013698630139</v>
      </c>
      <c r="M24" s="53">
        <f t="shared" si="2"/>
        <v>45.225315068493153</v>
      </c>
      <c r="N24" s="53">
        <f t="shared" si="7"/>
        <v>1.8624657534246574</v>
      </c>
      <c r="O24" s="54">
        <f t="shared" si="8"/>
        <v>100.65579452054794</v>
      </c>
    </row>
    <row r="25" spans="1:18" ht="14.1" customHeight="1" x14ac:dyDescent="0.2">
      <c r="A25" s="11"/>
      <c r="B25" s="11"/>
      <c r="C25" s="11">
        <v>11</v>
      </c>
      <c r="D25" s="57">
        <f t="shared" si="9"/>
        <v>20003.532500000001</v>
      </c>
      <c r="E25" s="57">
        <f t="shared" si="3"/>
        <v>16507.240000000002</v>
      </c>
      <c r="F25" s="52">
        <f>IF($F$9="A",Data!$N$6,IF($F$9="B",Data!$N$7,IF($F$9="C",Data!$N$8,IF($F$9="D",Data!$N$9,0))))</f>
        <v>679.8</v>
      </c>
      <c r="G25" s="55">
        <f t="shared" si="4"/>
        <v>37190.572500000009</v>
      </c>
      <c r="H25" s="56">
        <f t="shared" si="0"/>
        <v>1666.9610416666667</v>
      </c>
      <c r="I25" s="56">
        <f t="shared" si="0"/>
        <v>1375.6033333333335</v>
      </c>
      <c r="J25" s="56">
        <f t="shared" si="5"/>
        <v>56.65</v>
      </c>
      <c r="K25" s="55">
        <f t="shared" si="6"/>
        <v>3099.214375</v>
      </c>
      <c r="L25" s="53">
        <f t="shared" si="1"/>
        <v>54.804198630136987</v>
      </c>
      <c r="M25" s="53">
        <f t="shared" si="2"/>
        <v>45.225315068493153</v>
      </c>
      <c r="N25" s="53">
        <f t="shared" si="7"/>
        <v>1.8624657534246574</v>
      </c>
      <c r="O25" s="54">
        <f t="shared" si="8"/>
        <v>101.8919794520548</v>
      </c>
    </row>
    <row r="26" spans="1:18" ht="14.1" customHeight="1" x14ac:dyDescent="0.2">
      <c r="A26" s="11"/>
      <c r="B26" s="11"/>
      <c r="C26" s="11">
        <v>12</v>
      </c>
      <c r="D26" s="57">
        <f t="shared" si="9"/>
        <v>20454.739999999998</v>
      </c>
      <c r="E26" s="57">
        <f t="shared" si="3"/>
        <v>16507.240000000002</v>
      </c>
      <c r="F26" s="52">
        <f>IF($F$9="A",Data!$N$6,IF($F$9="B",Data!$N$7,IF($F$9="C",Data!$N$8,IF($F$9="D",Data!$N$9,0))))</f>
        <v>679.8</v>
      </c>
      <c r="G26" s="55">
        <f t="shared" si="4"/>
        <v>37641.78</v>
      </c>
      <c r="H26" s="56">
        <f t="shared" si="0"/>
        <v>1704.5616666666665</v>
      </c>
      <c r="I26" s="56">
        <f t="shared" si="0"/>
        <v>1375.6033333333335</v>
      </c>
      <c r="J26" s="56">
        <f t="shared" si="5"/>
        <v>56.65</v>
      </c>
      <c r="K26" s="55">
        <f t="shared" si="6"/>
        <v>3136.8150000000001</v>
      </c>
      <c r="L26" s="53">
        <f t="shared" si="1"/>
        <v>56.040383561643829</v>
      </c>
      <c r="M26" s="53">
        <f t="shared" si="2"/>
        <v>45.225315068493153</v>
      </c>
      <c r="N26" s="53">
        <f t="shared" si="7"/>
        <v>1.8624657534246574</v>
      </c>
      <c r="O26" s="54">
        <f t="shared" si="8"/>
        <v>103.12816438356164</v>
      </c>
    </row>
    <row r="27" spans="1:18" ht="14.1" customHeight="1" x14ac:dyDescent="0.2">
      <c r="A27" s="11"/>
      <c r="B27" s="11"/>
      <c r="C27" s="11">
        <v>13</v>
      </c>
      <c r="D27" s="57">
        <f t="shared" si="9"/>
        <v>20905.947500000002</v>
      </c>
      <c r="E27" s="57">
        <f t="shared" si="3"/>
        <v>16507.240000000002</v>
      </c>
      <c r="F27" s="52">
        <f>IF($F$9="A",Data!$N$6,IF($F$9="B",Data!$N$7,IF($F$9="C",Data!$N$8,IF($F$9="D",Data!$N$9,0))))</f>
        <v>679.8</v>
      </c>
      <c r="G27" s="55">
        <f t="shared" si="4"/>
        <v>38092.987500000003</v>
      </c>
      <c r="H27" s="56">
        <f t="shared" si="0"/>
        <v>1742.1622916666668</v>
      </c>
      <c r="I27" s="56">
        <f t="shared" si="0"/>
        <v>1375.6033333333335</v>
      </c>
      <c r="J27" s="56">
        <f t="shared" si="5"/>
        <v>56.65</v>
      </c>
      <c r="K27" s="55">
        <f t="shared" si="6"/>
        <v>3174.4156250000001</v>
      </c>
      <c r="L27" s="53">
        <f t="shared" si="1"/>
        <v>57.276568493150691</v>
      </c>
      <c r="M27" s="53">
        <f t="shared" si="2"/>
        <v>45.225315068493153</v>
      </c>
      <c r="N27" s="53">
        <f t="shared" si="7"/>
        <v>1.8624657534246574</v>
      </c>
      <c r="O27" s="54">
        <f t="shared" si="8"/>
        <v>104.36434931506849</v>
      </c>
    </row>
    <row r="28" spans="1:18" ht="14.1" customHeight="1" x14ac:dyDescent="0.2">
      <c r="A28" s="11"/>
      <c r="B28" s="11"/>
      <c r="C28" s="11">
        <v>14</v>
      </c>
      <c r="D28" s="57">
        <f t="shared" si="9"/>
        <v>21357.154999999999</v>
      </c>
      <c r="E28" s="57">
        <f t="shared" si="3"/>
        <v>16507.240000000002</v>
      </c>
      <c r="F28" s="52">
        <f>IF($F$9="A",Data!$N$6,IF($F$9="B",Data!$N$7,IF($F$9="C",Data!$N$8,IF($F$9="D",Data!$N$9,0))))</f>
        <v>679.8</v>
      </c>
      <c r="G28" s="55">
        <f t="shared" si="4"/>
        <v>38544.195000000007</v>
      </c>
      <c r="H28" s="56">
        <f t="shared" si="0"/>
        <v>1779.7629166666666</v>
      </c>
      <c r="I28" s="56">
        <f t="shared" si="0"/>
        <v>1375.6033333333335</v>
      </c>
      <c r="J28" s="56">
        <f t="shared" si="5"/>
        <v>56.65</v>
      </c>
      <c r="K28" s="55">
        <f t="shared" si="6"/>
        <v>3212.0162500000001</v>
      </c>
      <c r="L28" s="53">
        <f t="shared" si="1"/>
        <v>58.512753424657532</v>
      </c>
      <c r="M28" s="53">
        <f t="shared" si="2"/>
        <v>45.225315068493153</v>
      </c>
      <c r="N28" s="53">
        <f t="shared" si="7"/>
        <v>1.8624657534246574</v>
      </c>
      <c r="O28" s="54">
        <f t="shared" si="8"/>
        <v>105.60053424657534</v>
      </c>
    </row>
    <row r="29" spans="1:18" ht="14.1" customHeight="1" x14ac:dyDescent="0.2">
      <c r="A29" s="11"/>
      <c r="B29" s="11"/>
      <c r="C29" s="11">
        <v>15</v>
      </c>
      <c r="D29" s="57">
        <f t="shared" si="9"/>
        <v>21808.362499999999</v>
      </c>
      <c r="E29" s="57">
        <f t="shared" si="3"/>
        <v>16507.240000000002</v>
      </c>
      <c r="F29" s="52">
        <f>IF($F$9="A",Data!$N$6,IF($F$9="B",Data!$N$7,IF($F$9="C",Data!$N$8,IF($F$9="D",Data!$N$9,0))))</f>
        <v>679.8</v>
      </c>
      <c r="G29" s="55">
        <f t="shared" si="4"/>
        <v>38995.402500000004</v>
      </c>
      <c r="H29" s="56">
        <f t="shared" si="0"/>
        <v>1817.3635416666666</v>
      </c>
      <c r="I29" s="56">
        <f t="shared" si="0"/>
        <v>1375.6033333333335</v>
      </c>
      <c r="J29" s="56">
        <f t="shared" si="5"/>
        <v>56.65</v>
      </c>
      <c r="K29" s="55">
        <f t="shared" si="6"/>
        <v>3249.6168750000002</v>
      </c>
      <c r="L29" s="53">
        <f t="shared" si="1"/>
        <v>59.748938356164381</v>
      </c>
      <c r="M29" s="53">
        <f t="shared" si="2"/>
        <v>45.225315068493153</v>
      </c>
      <c r="N29" s="53">
        <f t="shared" si="7"/>
        <v>1.8624657534246574</v>
      </c>
      <c r="O29" s="54">
        <f t="shared" si="8"/>
        <v>106.83671917808219</v>
      </c>
    </row>
    <row r="30" spans="1:18" ht="14.1" customHeight="1" x14ac:dyDescent="0.2">
      <c r="A30" s="11"/>
      <c r="B30" s="11"/>
      <c r="C30" s="11">
        <v>16</v>
      </c>
      <c r="D30" s="57">
        <f t="shared" si="9"/>
        <v>22259.57</v>
      </c>
      <c r="E30" s="57">
        <f t="shared" si="3"/>
        <v>16507.240000000002</v>
      </c>
      <c r="F30" s="52">
        <f>IF($F$9="A",Data!$N$6,IF($F$9="B",Data!$N$7,IF($F$9="C",Data!$N$8,IF($F$9="D",Data!$N$9,0))))</f>
        <v>679.8</v>
      </c>
      <c r="G30" s="55">
        <f t="shared" si="4"/>
        <v>39446.61</v>
      </c>
      <c r="H30" s="56">
        <f t="shared" si="0"/>
        <v>1854.9641666666666</v>
      </c>
      <c r="I30" s="56">
        <f t="shared" si="0"/>
        <v>1375.6033333333335</v>
      </c>
      <c r="J30" s="56">
        <f t="shared" si="5"/>
        <v>56.65</v>
      </c>
      <c r="K30" s="55">
        <f t="shared" si="6"/>
        <v>3287.2175000000002</v>
      </c>
      <c r="L30" s="53">
        <f t="shared" si="1"/>
        <v>60.985123287671229</v>
      </c>
      <c r="M30" s="53">
        <f t="shared" si="2"/>
        <v>45.225315068493153</v>
      </c>
      <c r="N30" s="53">
        <f t="shared" si="7"/>
        <v>1.8624657534246574</v>
      </c>
      <c r="O30" s="54">
        <f t="shared" si="8"/>
        <v>108.07290410958905</v>
      </c>
    </row>
    <row r="31" spans="1:18" ht="14.1" customHeight="1" x14ac:dyDescent="0.2">
      <c r="A31" s="11"/>
      <c r="B31" s="11"/>
      <c r="C31" s="11">
        <v>17</v>
      </c>
      <c r="D31" s="57">
        <f t="shared" si="9"/>
        <v>22710.7775</v>
      </c>
      <c r="E31" s="57">
        <f t="shared" si="3"/>
        <v>16507.240000000002</v>
      </c>
      <c r="F31" s="52">
        <f>IF($F$9="A",Data!$N$6,IF($F$9="B",Data!$N$7,IF($F$9="C",Data!$N$8,IF($F$9="D",Data!$N$9,0))))</f>
        <v>679.8</v>
      </c>
      <c r="G31" s="55">
        <f t="shared" si="4"/>
        <v>39897.817500000005</v>
      </c>
      <c r="H31" s="56">
        <f t="shared" si="0"/>
        <v>1892.5647916666667</v>
      </c>
      <c r="I31" s="56">
        <f t="shared" si="0"/>
        <v>1375.6033333333335</v>
      </c>
      <c r="J31" s="56">
        <f t="shared" si="5"/>
        <v>56.65</v>
      </c>
      <c r="K31" s="55">
        <f t="shared" si="6"/>
        <v>3324.8181250000002</v>
      </c>
      <c r="L31" s="53">
        <f t="shared" si="1"/>
        <v>62.221308219178084</v>
      </c>
      <c r="M31" s="53">
        <f t="shared" si="2"/>
        <v>45.225315068493153</v>
      </c>
      <c r="N31" s="53">
        <f t="shared" si="7"/>
        <v>1.8624657534246574</v>
      </c>
      <c r="O31" s="54">
        <f t="shared" si="8"/>
        <v>109.30908904109589</v>
      </c>
    </row>
    <row r="32" spans="1:18" ht="14.1" customHeight="1" x14ac:dyDescent="0.2">
      <c r="A32" s="11"/>
      <c r="B32" s="11"/>
      <c r="C32" s="11">
        <v>18</v>
      </c>
      <c r="D32" s="57">
        <f t="shared" si="9"/>
        <v>23161.985000000001</v>
      </c>
      <c r="E32" s="57">
        <f t="shared" si="3"/>
        <v>16507.240000000002</v>
      </c>
      <c r="F32" s="52">
        <f>IF($F$9="A",Data!$N$6,IF($F$9="B",Data!$N$7,IF($F$9="C",Data!$N$8,IF($F$9="D",Data!$N$9,0))))</f>
        <v>679.8</v>
      </c>
      <c r="G32" s="55">
        <f t="shared" si="4"/>
        <v>40349.025000000009</v>
      </c>
      <c r="H32" s="56">
        <f t="shared" si="0"/>
        <v>1930.1654166666667</v>
      </c>
      <c r="I32" s="56">
        <f t="shared" si="0"/>
        <v>1375.6033333333335</v>
      </c>
      <c r="J32" s="56">
        <f t="shared" si="5"/>
        <v>56.65</v>
      </c>
      <c r="K32" s="55">
        <f t="shared" si="6"/>
        <v>3362.4187500000003</v>
      </c>
      <c r="L32" s="53">
        <f t="shared" si="1"/>
        <v>63.457493150684932</v>
      </c>
      <c r="M32" s="53">
        <f t="shared" si="2"/>
        <v>45.225315068493153</v>
      </c>
      <c r="N32" s="53">
        <f t="shared" si="7"/>
        <v>1.8624657534246574</v>
      </c>
      <c r="O32" s="54">
        <f t="shared" si="8"/>
        <v>110.54527397260274</v>
      </c>
    </row>
    <row r="33" spans="1:15" ht="14.1" customHeight="1" x14ac:dyDescent="0.2">
      <c r="A33" s="11"/>
      <c r="B33" s="11"/>
      <c r="C33" s="11">
        <v>19</v>
      </c>
      <c r="D33" s="57">
        <f t="shared" si="9"/>
        <v>23613.192499999997</v>
      </c>
      <c r="E33" s="57">
        <f t="shared" si="3"/>
        <v>16507.240000000002</v>
      </c>
      <c r="F33" s="52">
        <f>IF($F$9="A",Data!$N$6,IF($F$9="B",Data!$N$7,IF($F$9="C",Data!$N$8,IF($F$9="D",Data!$N$9,0))))</f>
        <v>679.8</v>
      </c>
      <c r="G33" s="55">
        <f t="shared" si="4"/>
        <v>40800.232499999998</v>
      </c>
      <c r="H33" s="56">
        <f t="shared" si="0"/>
        <v>1967.7660416666665</v>
      </c>
      <c r="I33" s="56">
        <f t="shared" si="0"/>
        <v>1375.6033333333335</v>
      </c>
      <c r="J33" s="56">
        <f t="shared" si="5"/>
        <v>56.65</v>
      </c>
      <c r="K33" s="55">
        <f t="shared" si="6"/>
        <v>3400.0193750000003</v>
      </c>
      <c r="L33" s="53">
        <f t="shared" si="1"/>
        <v>64.693678082191781</v>
      </c>
      <c r="M33" s="53">
        <f t="shared" si="2"/>
        <v>45.225315068493153</v>
      </c>
      <c r="N33" s="53">
        <f t="shared" si="7"/>
        <v>1.8624657534246574</v>
      </c>
      <c r="O33" s="54">
        <f t="shared" si="8"/>
        <v>111.7814589041096</v>
      </c>
    </row>
    <row r="34" spans="1:15" ht="14.1" customHeight="1" x14ac:dyDescent="0.2">
      <c r="A34" s="11"/>
      <c r="B34" s="11"/>
      <c r="C34" s="11">
        <v>20</v>
      </c>
      <c r="D34" s="57">
        <f t="shared" si="9"/>
        <v>24064.400000000001</v>
      </c>
      <c r="E34" s="57">
        <f t="shared" si="3"/>
        <v>16507.240000000002</v>
      </c>
      <c r="F34" s="52">
        <f>IF($F$9="A",Data!$N$6,IF($F$9="B",Data!$N$7,IF($F$9="C",Data!$N$8,IF($F$9="D",Data!$N$9,0))))</f>
        <v>679.8</v>
      </c>
      <c r="G34" s="55">
        <f t="shared" si="4"/>
        <v>41251.440000000002</v>
      </c>
      <c r="H34" s="56">
        <f t="shared" si="0"/>
        <v>2005.3666666666668</v>
      </c>
      <c r="I34" s="56">
        <f t="shared" si="0"/>
        <v>1375.6033333333335</v>
      </c>
      <c r="J34" s="56">
        <f t="shared" si="5"/>
        <v>56.65</v>
      </c>
      <c r="K34" s="55">
        <f t="shared" si="6"/>
        <v>3437.6200000000003</v>
      </c>
      <c r="L34" s="53">
        <f t="shared" si="1"/>
        <v>65.929863013698636</v>
      </c>
      <c r="M34" s="53">
        <f t="shared" si="2"/>
        <v>45.225315068493153</v>
      </c>
      <c r="N34" s="53">
        <f t="shared" si="7"/>
        <v>1.8624657534246574</v>
      </c>
      <c r="O34" s="54">
        <f t="shared" si="8"/>
        <v>113.01764383561644</v>
      </c>
    </row>
    <row r="35" spans="1:15" ht="14.1" customHeight="1" x14ac:dyDescent="0.2">
      <c r="A35" s="11"/>
      <c r="B35" s="11"/>
      <c r="C35" s="11">
        <v>21</v>
      </c>
      <c r="D35" s="57">
        <f t="shared" si="9"/>
        <v>24515.607499999998</v>
      </c>
      <c r="E35" s="57">
        <f t="shared" si="3"/>
        <v>16507.240000000002</v>
      </c>
      <c r="F35" s="52">
        <f>IF($F$9="A",Data!$N$6,IF($F$9="B",Data!$N$7,IF($F$9="C",Data!$N$8,IF($F$9="D",Data!$N$9,0))))</f>
        <v>679.8</v>
      </c>
      <c r="G35" s="55">
        <f t="shared" si="4"/>
        <v>41702.647500000006</v>
      </c>
      <c r="H35" s="56">
        <f t="shared" si="0"/>
        <v>2042.9672916666666</v>
      </c>
      <c r="I35" s="56">
        <f t="shared" si="0"/>
        <v>1375.6033333333335</v>
      </c>
      <c r="J35" s="56">
        <f t="shared" si="5"/>
        <v>56.65</v>
      </c>
      <c r="K35" s="55">
        <f t="shared" si="6"/>
        <v>3475.2206250000004</v>
      </c>
      <c r="L35" s="53">
        <f t="shared" si="1"/>
        <v>67.166047945205477</v>
      </c>
      <c r="M35" s="53">
        <f t="shared" si="2"/>
        <v>45.225315068493153</v>
      </c>
      <c r="N35" s="53">
        <f t="shared" si="7"/>
        <v>1.8624657534246574</v>
      </c>
      <c r="O35" s="54">
        <f t="shared" si="8"/>
        <v>114.25382876712328</v>
      </c>
    </row>
    <row r="36" spans="1:15" ht="14.1" customHeight="1" x14ac:dyDescent="0.2">
      <c r="A36" s="11"/>
      <c r="B36" s="11"/>
      <c r="C36" s="11">
        <v>22</v>
      </c>
      <c r="D36" s="57">
        <f t="shared" si="9"/>
        <v>24966.814999999999</v>
      </c>
      <c r="E36" s="57">
        <f t="shared" si="3"/>
        <v>16507.240000000002</v>
      </c>
      <c r="F36" s="52">
        <f>IF($F$9="A",Data!$N$6,IF($F$9="B",Data!$N$7,IF($F$9="C",Data!$N$8,IF($F$9="D",Data!$N$9,0))))</f>
        <v>679.8</v>
      </c>
      <c r="G36" s="55">
        <f t="shared" si="4"/>
        <v>42153.855000000003</v>
      </c>
      <c r="H36" s="56">
        <f t="shared" si="0"/>
        <v>2080.5679166666664</v>
      </c>
      <c r="I36" s="56">
        <f t="shared" si="0"/>
        <v>1375.6033333333335</v>
      </c>
      <c r="J36" s="56">
        <f t="shared" si="5"/>
        <v>56.65</v>
      </c>
      <c r="K36" s="55">
        <f t="shared" si="6"/>
        <v>3512.82125</v>
      </c>
      <c r="L36" s="53">
        <f t="shared" si="1"/>
        <v>68.402232876712318</v>
      </c>
      <c r="M36" s="53">
        <f t="shared" si="2"/>
        <v>45.225315068493153</v>
      </c>
      <c r="N36" s="53">
        <f t="shared" si="7"/>
        <v>1.8624657534246574</v>
      </c>
      <c r="O36" s="54">
        <f>SUM(L36:N36)</f>
        <v>115.49001369863012</v>
      </c>
    </row>
    <row r="37" spans="1:15" ht="14.1" customHeight="1" x14ac:dyDescent="0.2">
      <c r="A37" s="11"/>
      <c r="B37" s="11"/>
      <c r="C37" s="11">
        <v>23</v>
      </c>
      <c r="D37" s="57">
        <f t="shared" si="9"/>
        <v>25418.022499999999</v>
      </c>
      <c r="E37" s="57">
        <f t="shared" si="3"/>
        <v>16507.240000000002</v>
      </c>
      <c r="F37" s="52">
        <f>IF($F$9="A",Data!$N$6,IF($F$9="B",Data!$N$7,IF($F$9="C",Data!$N$8,IF($F$9="D",Data!$N$9,0))))</f>
        <v>679.8</v>
      </c>
      <c r="G37" s="55">
        <f t="shared" si="4"/>
        <v>42605.0625</v>
      </c>
      <c r="H37" s="56">
        <f t="shared" si="0"/>
        <v>2118.1685416666664</v>
      </c>
      <c r="I37" s="56">
        <f t="shared" si="0"/>
        <v>1375.6033333333335</v>
      </c>
      <c r="J37" s="56">
        <f t="shared" si="5"/>
        <v>56.65</v>
      </c>
      <c r="K37" s="55">
        <f t="shared" si="6"/>
        <v>3550.421875</v>
      </c>
      <c r="L37" s="53">
        <f t="shared" si="1"/>
        <v>69.638417808219174</v>
      </c>
      <c r="M37" s="53">
        <f t="shared" si="2"/>
        <v>45.225315068493153</v>
      </c>
      <c r="N37" s="53">
        <f t="shared" si="7"/>
        <v>1.8624657534246574</v>
      </c>
      <c r="O37" s="54">
        <f t="shared" si="8"/>
        <v>116.72619863013699</v>
      </c>
    </row>
    <row r="38" spans="1:15" ht="14.1" customHeight="1" x14ac:dyDescent="0.2">
      <c r="A38" s="11"/>
      <c r="B38" s="11"/>
      <c r="C38" s="11">
        <v>24</v>
      </c>
      <c r="D38" s="57">
        <f t="shared" si="9"/>
        <v>25869.23</v>
      </c>
      <c r="E38" s="57">
        <f t="shared" si="3"/>
        <v>16507.240000000002</v>
      </c>
      <c r="F38" s="52">
        <f>IF($F$9="A",Data!$N$6,IF($F$9="B",Data!$N$7,IF($F$9="C",Data!$N$8,IF($F$9="D",Data!$N$9,0))))</f>
        <v>679.8</v>
      </c>
      <c r="G38" s="55">
        <f t="shared" si="4"/>
        <v>43056.270000000004</v>
      </c>
      <c r="H38" s="56">
        <f t="shared" si="0"/>
        <v>2155.7691666666665</v>
      </c>
      <c r="I38" s="56">
        <f t="shared" si="0"/>
        <v>1375.6033333333335</v>
      </c>
      <c r="J38" s="56">
        <f t="shared" si="5"/>
        <v>56.65</v>
      </c>
      <c r="K38" s="55">
        <f t="shared" si="6"/>
        <v>3588.0225</v>
      </c>
      <c r="L38" s="53">
        <f t="shared" si="1"/>
        <v>70.874602739726029</v>
      </c>
      <c r="M38" s="53">
        <f t="shared" si="2"/>
        <v>45.225315068493153</v>
      </c>
      <c r="N38" s="53">
        <f t="shared" si="7"/>
        <v>1.8624657534246574</v>
      </c>
      <c r="O38" s="54">
        <f t="shared" si="8"/>
        <v>117.96238356164383</v>
      </c>
    </row>
    <row r="39" spans="1:15" ht="14.1" customHeight="1" x14ac:dyDescent="0.2">
      <c r="A39" s="11"/>
      <c r="B39" s="11"/>
      <c r="C39" s="11">
        <v>25</v>
      </c>
      <c r="D39" s="57">
        <f t="shared" si="9"/>
        <v>26320.4375</v>
      </c>
      <c r="E39" s="57">
        <f t="shared" si="3"/>
        <v>16507.240000000002</v>
      </c>
      <c r="F39" s="52">
        <f>IF($F$9="A",Data!$N$6,IF($F$9="B",Data!$N$7,IF($F$9="C",Data!$N$8,IF($F$9="D",Data!$N$9,0))))</f>
        <v>679.8</v>
      </c>
      <c r="G39" s="55">
        <f t="shared" si="4"/>
        <v>43507.477500000008</v>
      </c>
      <c r="H39" s="56">
        <f t="shared" si="0"/>
        <v>2193.3697916666665</v>
      </c>
      <c r="I39" s="56">
        <f t="shared" si="0"/>
        <v>1375.6033333333335</v>
      </c>
      <c r="J39" s="56">
        <f t="shared" si="5"/>
        <v>56.65</v>
      </c>
      <c r="K39" s="55">
        <f t="shared" si="6"/>
        <v>3625.6231250000001</v>
      </c>
      <c r="L39" s="53">
        <f t="shared" si="1"/>
        <v>72.11078767123287</v>
      </c>
      <c r="M39" s="53">
        <f t="shared" si="2"/>
        <v>45.225315068493153</v>
      </c>
      <c r="N39" s="53">
        <f t="shared" si="7"/>
        <v>1.8624657534246574</v>
      </c>
      <c r="O39" s="54">
        <f t="shared" si="8"/>
        <v>119.19856849315067</v>
      </c>
    </row>
    <row r="40" spans="1:15" ht="14.1" customHeight="1" x14ac:dyDescent="0.2">
      <c r="A40" s="11"/>
      <c r="B40" s="11"/>
      <c r="C40" s="11">
        <v>26</v>
      </c>
      <c r="D40" s="57">
        <f t="shared" si="9"/>
        <v>26771.645</v>
      </c>
      <c r="E40" s="57">
        <f t="shared" si="3"/>
        <v>16507.240000000002</v>
      </c>
      <c r="F40" s="52">
        <f>IF($F$9="A",Data!$N$6,IF($F$9="B",Data!$N$7,IF($F$9="C",Data!$N$8,IF($F$9="D",Data!$N$9,0))))</f>
        <v>679.8</v>
      </c>
      <c r="G40" s="55">
        <f t="shared" si="4"/>
        <v>43958.685000000005</v>
      </c>
      <c r="H40" s="56">
        <f t="shared" si="0"/>
        <v>2230.9704166666666</v>
      </c>
      <c r="I40" s="56">
        <f t="shared" si="0"/>
        <v>1375.6033333333335</v>
      </c>
      <c r="J40" s="56">
        <f t="shared" si="5"/>
        <v>56.65</v>
      </c>
      <c r="K40" s="55">
        <f t="shared" si="6"/>
        <v>3663.2237500000001</v>
      </c>
      <c r="L40" s="53">
        <f t="shared" si="1"/>
        <v>73.346972602739726</v>
      </c>
      <c r="M40" s="53">
        <f t="shared" si="2"/>
        <v>45.225315068493153</v>
      </c>
      <c r="N40" s="53">
        <f t="shared" si="7"/>
        <v>1.8624657534246574</v>
      </c>
      <c r="O40" s="54">
        <f t="shared" si="8"/>
        <v>120.43475342465754</v>
      </c>
    </row>
    <row r="41" spans="1:15" ht="14.1" customHeight="1" x14ac:dyDescent="0.2">
      <c r="A41" s="11"/>
      <c r="B41" s="11"/>
      <c r="C41" s="11">
        <v>27</v>
      </c>
      <c r="D41" s="57">
        <f t="shared" si="9"/>
        <v>27222.852500000001</v>
      </c>
      <c r="E41" s="57">
        <f t="shared" si="3"/>
        <v>16507.240000000002</v>
      </c>
      <c r="F41" s="52">
        <f>IF($F$9="A",Data!$N$6,IF($F$9="B",Data!$N$7,IF($F$9="C",Data!$N$8,IF($F$9="D",Data!$N$9,0))))</f>
        <v>679.8</v>
      </c>
      <c r="G41" s="55">
        <f t="shared" si="4"/>
        <v>44409.892500000002</v>
      </c>
      <c r="H41" s="56">
        <f t="shared" si="0"/>
        <v>2268.5710416666666</v>
      </c>
      <c r="I41" s="56">
        <f t="shared" si="0"/>
        <v>1375.6033333333335</v>
      </c>
      <c r="J41" s="56">
        <f t="shared" si="5"/>
        <v>56.65</v>
      </c>
      <c r="K41" s="55">
        <f t="shared" si="6"/>
        <v>3700.8243750000001</v>
      </c>
      <c r="L41" s="53">
        <f t="shared" si="1"/>
        <v>74.583157534246581</v>
      </c>
      <c r="M41" s="53">
        <f t="shared" si="2"/>
        <v>45.225315068493153</v>
      </c>
      <c r="N41" s="53">
        <f t="shared" si="7"/>
        <v>1.8624657534246574</v>
      </c>
      <c r="O41" s="54">
        <f t="shared" si="8"/>
        <v>121.67093835616438</v>
      </c>
    </row>
    <row r="42" spans="1:15" ht="14.1" customHeight="1" x14ac:dyDescent="0.2">
      <c r="A42" s="11"/>
      <c r="B42" s="11"/>
      <c r="C42" s="11">
        <v>28</v>
      </c>
      <c r="D42" s="57">
        <f t="shared" si="9"/>
        <v>27674.059999999998</v>
      </c>
      <c r="E42" s="57">
        <f t="shared" si="3"/>
        <v>16507.240000000002</v>
      </c>
      <c r="F42" s="52">
        <f>IF($F$9="A",Data!$N$6,IF($F$9="B",Data!$N$7,IF($F$9="C",Data!$N$8,IF($F$9="D",Data!$N$9,0))))</f>
        <v>679.8</v>
      </c>
      <c r="G42" s="55">
        <f t="shared" si="4"/>
        <v>44861.100000000006</v>
      </c>
      <c r="H42" s="56">
        <f t="shared" si="0"/>
        <v>2306.1716666666666</v>
      </c>
      <c r="I42" s="56">
        <f t="shared" si="0"/>
        <v>1375.6033333333335</v>
      </c>
      <c r="J42" s="56">
        <f t="shared" si="5"/>
        <v>56.65</v>
      </c>
      <c r="K42" s="55">
        <f t="shared" si="6"/>
        <v>3738.4250000000002</v>
      </c>
      <c r="L42" s="53">
        <f t="shared" si="1"/>
        <v>75.819342465753422</v>
      </c>
      <c r="M42" s="53">
        <f t="shared" si="2"/>
        <v>45.225315068493153</v>
      </c>
      <c r="N42" s="53">
        <f t="shared" si="7"/>
        <v>1.8624657534246574</v>
      </c>
      <c r="O42" s="54">
        <f t="shared" si="8"/>
        <v>122.90712328767123</v>
      </c>
    </row>
    <row r="43" spans="1:15" ht="14.1" customHeight="1" x14ac:dyDescent="0.2">
      <c r="A43" s="11"/>
      <c r="B43" s="11"/>
      <c r="C43" s="11">
        <v>29</v>
      </c>
      <c r="D43" s="57">
        <f t="shared" si="9"/>
        <v>28125.267500000002</v>
      </c>
      <c r="E43" s="57">
        <f t="shared" si="3"/>
        <v>16507.240000000002</v>
      </c>
      <c r="F43" s="52">
        <f>IF($F$9="A",Data!$N$6,IF($F$9="B",Data!$N$7,IF($F$9="C",Data!$N$8,IF($F$9="D",Data!$N$9,0))))</f>
        <v>679.8</v>
      </c>
      <c r="G43" s="55">
        <f t="shared" si="4"/>
        <v>45312.30750000001</v>
      </c>
      <c r="H43" s="56">
        <f t="shared" si="0"/>
        <v>2343.7722916666667</v>
      </c>
      <c r="I43" s="56">
        <f t="shared" si="0"/>
        <v>1375.6033333333335</v>
      </c>
      <c r="J43" s="56">
        <f t="shared" si="5"/>
        <v>56.65</v>
      </c>
      <c r="K43" s="55">
        <f t="shared" si="6"/>
        <v>3776.0256250000002</v>
      </c>
      <c r="L43" s="53">
        <f t="shared" si="1"/>
        <v>77.055527397260278</v>
      </c>
      <c r="M43" s="53">
        <f t="shared" si="2"/>
        <v>45.225315068493153</v>
      </c>
      <c r="N43" s="53">
        <f t="shared" si="7"/>
        <v>1.8624657534246574</v>
      </c>
      <c r="O43" s="54">
        <f t="shared" si="8"/>
        <v>124.1433082191781</v>
      </c>
    </row>
    <row r="44" spans="1:15" ht="14.1" customHeight="1" x14ac:dyDescent="0.2">
      <c r="A44" s="11"/>
      <c r="B44" s="11"/>
      <c r="C44" s="11">
        <v>30</v>
      </c>
      <c r="D44" s="57">
        <f t="shared" si="9"/>
        <v>28576.474999999999</v>
      </c>
      <c r="E44" s="57">
        <f t="shared" si="3"/>
        <v>16507.240000000002</v>
      </c>
      <c r="F44" s="52">
        <f>IF($F$9="A",Data!$N$6,IF($F$9="B",Data!$N$7,IF($F$9="C",Data!$N$8,IF($F$9="D",Data!$N$9,0))))</f>
        <v>679.8</v>
      </c>
      <c r="G44" s="55">
        <f t="shared" si="4"/>
        <v>45763.514999999999</v>
      </c>
      <c r="H44" s="56">
        <f t="shared" si="0"/>
        <v>2381.3729166666667</v>
      </c>
      <c r="I44" s="56">
        <f t="shared" si="0"/>
        <v>1375.6033333333335</v>
      </c>
      <c r="J44" s="56">
        <f t="shared" si="5"/>
        <v>56.65</v>
      </c>
      <c r="K44" s="55">
        <f t="shared" si="6"/>
        <v>3813.6262500000003</v>
      </c>
      <c r="L44" s="53">
        <f t="shared" si="1"/>
        <v>78.291712328767119</v>
      </c>
      <c r="M44" s="53">
        <f t="shared" si="2"/>
        <v>45.225315068493153</v>
      </c>
      <c r="N44" s="53">
        <f t="shared" si="7"/>
        <v>1.8624657534246574</v>
      </c>
      <c r="O44" s="54">
        <f t="shared" si="8"/>
        <v>125.37949315068494</v>
      </c>
    </row>
    <row r="45" spans="1:15" ht="14.1" customHeight="1" x14ac:dyDescent="0.2">
      <c r="A45" s="11"/>
      <c r="B45" s="11"/>
      <c r="C45" s="11">
        <v>31</v>
      </c>
      <c r="D45" s="57">
        <f t="shared" si="9"/>
        <v>29027.682499999999</v>
      </c>
      <c r="E45" s="57">
        <f t="shared" si="3"/>
        <v>16507.240000000002</v>
      </c>
      <c r="F45" s="52">
        <f>IF($F$9="A",Data!$N$6,IF($F$9="B",Data!$N$7,IF($F$9="C",Data!$N$8,IF($F$9="D",Data!$N$9,0))))</f>
        <v>679.8</v>
      </c>
      <c r="G45" s="55">
        <f t="shared" si="4"/>
        <v>46214.722500000003</v>
      </c>
      <c r="H45" s="56">
        <f t="shared" si="0"/>
        <v>2418.9735416666667</v>
      </c>
      <c r="I45" s="56">
        <f t="shared" si="0"/>
        <v>1375.6033333333335</v>
      </c>
      <c r="J45" s="56">
        <f t="shared" si="5"/>
        <v>56.65</v>
      </c>
      <c r="K45" s="55">
        <f t="shared" si="6"/>
        <v>3851.2268750000003</v>
      </c>
      <c r="L45" s="53">
        <f t="shared" si="1"/>
        <v>79.527897260273974</v>
      </c>
      <c r="M45" s="53">
        <f t="shared" si="2"/>
        <v>45.225315068493153</v>
      </c>
      <c r="N45" s="53">
        <f t="shared" si="7"/>
        <v>1.8624657534246574</v>
      </c>
      <c r="O45" s="54">
        <f t="shared" si="8"/>
        <v>126.61567808219178</v>
      </c>
    </row>
    <row r="46" spans="1:15" ht="14.1" customHeight="1" x14ac:dyDescent="0.2">
      <c r="A46" s="11"/>
      <c r="B46" s="11"/>
      <c r="C46" s="11">
        <v>32</v>
      </c>
      <c r="D46" s="57">
        <f t="shared" si="9"/>
        <v>29478.89</v>
      </c>
      <c r="E46" s="57">
        <f t="shared" si="3"/>
        <v>16507.240000000002</v>
      </c>
      <c r="F46" s="52">
        <f>IF($F$9="A",Data!$N$6,IF($F$9="B",Data!$N$7,IF($F$9="C",Data!$N$8,IF($F$9="D",Data!$N$9,0))))</f>
        <v>679.8</v>
      </c>
      <c r="G46" s="55">
        <f t="shared" si="4"/>
        <v>46665.930000000008</v>
      </c>
      <c r="H46" s="56">
        <f t="shared" si="0"/>
        <v>2456.5741666666668</v>
      </c>
      <c r="I46" s="56">
        <f t="shared" si="0"/>
        <v>1375.6033333333335</v>
      </c>
      <c r="J46" s="56">
        <f t="shared" si="5"/>
        <v>56.65</v>
      </c>
      <c r="K46" s="55">
        <f t="shared" si="6"/>
        <v>3888.8275000000003</v>
      </c>
      <c r="L46" s="53">
        <f t="shared" si="1"/>
        <v>80.764082191780815</v>
      </c>
      <c r="M46" s="53">
        <f t="shared" si="2"/>
        <v>45.225315068493153</v>
      </c>
      <c r="N46" s="53">
        <f t="shared" si="7"/>
        <v>1.8624657534246574</v>
      </c>
      <c r="O46" s="54">
        <f t="shared" si="8"/>
        <v>127.85186301369862</v>
      </c>
    </row>
    <row r="47" spans="1:15" ht="14.1" customHeight="1" x14ac:dyDescent="0.2">
      <c r="A47" s="11"/>
      <c r="B47" s="11"/>
      <c r="C47" s="11">
        <v>33</v>
      </c>
      <c r="D47" s="57">
        <f t="shared" si="9"/>
        <v>29930.0975</v>
      </c>
      <c r="E47" s="57">
        <f t="shared" si="3"/>
        <v>16507.240000000002</v>
      </c>
      <c r="F47" s="52">
        <f>IF($F$9="A",Data!$N$6,IF($F$9="B",Data!$N$7,IF($F$9="C",Data!$N$8,IF($F$9="D",Data!$N$9,0))))</f>
        <v>679.8</v>
      </c>
      <c r="G47" s="55">
        <f t="shared" si="4"/>
        <v>47117.137500000004</v>
      </c>
      <c r="H47" s="56">
        <f t="shared" si="0"/>
        <v>2494.1747916666668</v>
      </c>
      <c r="I47" s="56">
        <f t="shared" si="0"/>
        <v>1375.6033333333335</v>
      </c>
      <c r="J47" s="56">
        <f t="shared" si="5"/>
        <v>56.65</v>
      </c>
      <c r="K47" s="55">
        <f t="shared" si="6"/>
        <v>3926.4281250000004</v>
      </c>
      <c r="L47" s="53">
        <f t="shared" si="1"/>
        <v>82.000267123287671</v>
      </c>
      <c r="M47" s="53">
        <f t="shared" si="2"/>
        <v>45.225315068493153</v>
      </c>
      <c r="N47" s="53">
        <f t="shared" si="7"/>
        <v>1.8624657534246574</v>
      </c>
      <c r="O47" s="54">
        <f t="shared" si="8"/>
        <v>129.08804794520549</v>
      </c>
    </row>
    <row r="48" spans="1:15" ht="14.1" customHeight="1" x14ac:dyDescent="0.2">
      <c r="A48" s="11"/>
      <c r="B48" s="11"/>
      <c r="C48" s="11">
        <v>34</v>
      </c>
      <c r="D48" s="57">
        <f t="shared" si="9"/>
        <v>30381.305</v>
      </c>
      <c r="E48" s="57">
        <f t="shared" si="3"/>
        <v>16507.240000000002</v>
      </c>
      <c r="F48" s="52">
        <f>IF($F$9="A",Data!$N$6,IF($F$9="B",Data!$N$7,IF($F$9="C",Data!$N$8,IF($F$9="D",Data!$N$9,0))))</f>
        <v>679.8</v>
      </c>
      <c r="G48" s="55">
        <f t="shared" si="4"/>
        <v>47568.345000000001</v>
      </c>
      <c r="H48" s="56">
        <f t="shared" si="0"/>
        <v>2531.7754166666668</v>
      </c>
      <c r="I48" s="56">
        <f t="shared" si="0"/>
        <v>1375.6033333333335</v>
      </c>
      <c r="J48" s="56">
        <f t="shared" si="5"/>
        <v>56.65</v>
      </c>
      <c r="K48" s="55">
        <f t="shared" si="6"/>
        <v>3964.0287500000004</v>
      </c>
      <c r="L48" s="53">
        <f t="shared" si="1"/>
        <v>83.236452054794526</v>
      </c>
      <c r="M48" s="53">
        <f t="shared" si="2"/>
        <v>45.225315068493153</v>
      </c>
      <c r="N48" s="53">
        <f t="shared" si="7"/>
        <v>1.8624657534246574</v>
      </c>
      <c r="O48" s="54">
        <f t="shared" si="8"/>
        <v>130.32423287671233</v>
      </c>
    </row>
    <row r="49" spans="1:15" ht="14.1" customHeight="1" x14ac:dyDescent="0.2">
      <c r="A49" s="11"/>
      <c r="B49" s="11"/>
      <c r="C49" s="11">
        <v>35</v>
      </c>
      <c r="D49" s="57">
        <f t="shared" si="9"/>
        <v>30832.512499999997</v>
      </c>
      <c r="E49" s="57">
        <f t="shared" si="3"/>
        <v>16507.240000000002</v>
      </c>
      <c r="F49" s="52">
        <f>IF($F$9="A",Data!$N$6,IF($F$9="B",Data!$N$7,IF($F$9="C",Data!$N$8,IF($F$9="D",Data!$N$9,0))))</f>
        <v>679.8</v>
      </c>
      <c r="G49" s="55">
        <f t="shared" si="4"/>
        <v>48019.552500000005</v>
      </c>
      <c r="H49" s="56">
        <f t="shared" si="0"/>
        <v>2569.3760416666664</v>
      </c>
      <c r="I49" s="56">
        <f t="shared" si="0"/>
        <v>1375.6033333333335</v>
      </c>
      <c r="J49" s="56">
        <f t="shared" si="5"/>
        <v>56.65</v>
      </c>
      <c r="K49" s="55">
        <f t="shared" si="6"/>
        <v>4001.629375</v>
      </c>
      <c r="L49" s="53">
        <f t="shared" si="1"/>
        <v>84.472636986301367</v>
      </c>
      <c r="M49" s="53">
        <f t="shared" si="2"/>
        <v>45.225315068493153</v>
      </c>
      <c r="N49" s="53">
        <f t="shared" si="7"/>
        <v>1.8624657534246574</v>
      </c>
      <c r="O49" s="54">
        <f t="shared" si="8"/>
        <v>131.56041780821917</v>
      </c>
    </row>
    <row r="50" spans="1:15" ht="14.1" customHeight="1" x14ac:dyDescent="0.2">
      <c r="A50" s="11"/>
      <c r="B50" s="11"/>
      <c r="C50" s="11">
        <v>36</v>
      </c>
      <c r="D50" s="57">
        <f t="shared" si="9"/>
        <v>31283.72</v>
      </c>
      <c r="E50" s="57">
        <f t="shared" si="3"/>
        <v>16507.240000000002</v>
      </c>
      <c r="F50" s="52">
        <f>IF($F$9="A",Data!$N$6,IF($F$9="B",Data!$N$7,IF($F$9="C",Data!$N$8,IF($F$9="D",Data!$N$9,0))))</f>
        <v>679.8</v>
      </c>
      <c r="G50" s="55">
        <f t="shared" si="4"/>
        <v>48470.760000000009</v>
      </c>
      <c r="H50" s="56">
        <f t="shared" si="0"/>
        <v>2606.9766666666669</v>
      </c>
      <c r="I50" s="56">
        <f t="shared" si="0"/>
        <v>1375.6033333333335</v>
      </c>
      <c r="J50" s="56">
        <f t="shared" si="5"/>
        <v>56.65</v>
      </c>
      <c r="K50" s="55">
        <f t="shared" si="6"/>
        <v>4039.2300000000005</v>
      </c>
      <c r="L50" s="53">
        <f t="shared" si="1"/>
        <v>85.708821917808223</v>
      </c>
      <c r="M50" s="53">
        <f t="shared" si="2"/>
        <v>45.225315068493153</v>
      </c>
      <c r="N50" s="53">
        <f t="shared" si="7"/>
        <v>1.8624657534246574</v>
      </c>
      <c r="O50" s="54">
        <f t="shared" si="8"/>
        <v>132.79660273972604</v>
      </c>
    </row>
    <row r="51" spans="1:15" ht="14.1" customHeight="1" x14ac:dyDescent="0.2">
      <c r="A51" s="11"/>
      <c r="B51" s="11"/>
      <c r="C51" s="11">
        <v>37</v>
      </c>
      <c r="D51" s="57">
        <f t="shared" si="9"/>
        <v>31734.927499999998</v>
      </c>
      <c r="E51" s="57">
        <f t="shared" si="3"/>
        <v>16507.240000000002</v>
      </c>
      <c r="F51" s="52">
        <f>IF($F$9="A",Data!$N$6,IF($F$9="B",Data!$N$7,IF($F$9="C",Data!$N$8,IF($F$9="D",Data!$N$9,0))))</f>
        <v>679.8</v>
      </c>
      <c r="G51" s="55">
        <f t="shared" si="4"/>
        <v>48921.967499999999</v>
      </c>
      <c r="H51" s="56">
        <f t="shared" si="0"/>
        <v>2644.5772916666665</v>
      </c>
      <c r="I51" s="56">
        <f t="shared" si="0"/>
        <v>1375.6033333333335</v>
      </c>
      <c r="J51" s="56">
        <f t="shared" si="5"/>
        <v>56.65</v>
      </c>
      <c r="K51" s="55">
        <f t="shared" si="6"/>
        <v>4076.8306250000001</v>
      </c>
      <c r="L51" s="53">
        <f t="shared" si="1"/>
        <v>86.945006849315064</v>
      </c>
      <c r="M51" s="53">
        <f t="shared" si="2"/>
        <v>45.225315068493153</v>
      </c>
      <c r="N51" s="53">
        <f t="shared" si="7"/>
        <v>1.8624657534246574</v>
      </c>
      <c r="O51" s="54">
        <f t="shared" si="8"/>
        <v>134.03278767123288</v>
      </c>
    </row>
    <row r="52" spans="1:15" ht="14.1" customHeight="1" x14ac:dyDescent="0.2">
      <c r="A52" s="11"/>
      <c r="B52" s="11"/>
      <c r="C52" s="11">
        <v>38</v>
      </c>
      <c r="D52" s="57">
        <f t="shared" si="9"/>
        <v>32186.134999999998</v>
      </c>
      <c r="E52" s="57">
        <f t="shared" si="3"/>
        <v>16507.240000000002</v>
      </c>
      <c r="F52" s="52">
        <f>IF($F$9="A",Data!$N$6,IF($F$9="B",Data!$N$7,IF($F$9="C",Data!$N$8,IF($F$9="D",Data!$N$9,0))))</f>
        <v>679.8</v>
      </c>
      <c r="G52" s="55">
        <f t="shared" si="4"/>
        <v>49373.175000000003</v>
      </c>
      <c r="H52" s="56">
        <f t="shared" si="0"/>
        <v>2682.1779166666665</v>
      </c>
      <c r="I52" s="56">
        <f t="shared" si="0"/>
        <v>1375.6033333333335</v>
      </c>
      <c r="J52" s="56">
        <f t="shared" si="5"/>
        <v>56.65</v>
      </c>
      <c r="K52" s="55">
        <f t="shared" si="6"/>
        <v>4114.4312499999996</v>
      </c>
      <c r="L52" s="53">
        <f t="shared" si="1"/>
        <v>88.181191780821919</v>
      </c>
      <c r="M52" s="53">
        <f t="shared" si="2"/>
        <v>45.225315068493153</v>
      </c>
      <c r="N52" s="53">
        <f t="shared" si="7"/>
        <v>1.8624657534246574</v>
      </c>
      <c r="O52" s="54">
        <f t="shared" si="8"/>
        <v>135.26897260273972</v>
      </c>
    </row>
    <row r="53" spans="1:15" ht="14.1" customHeight="1" x14ac:dyDescent="0.2">
      <c r="A53" s="11"/>
      <c r="B53" s="11"/>
      <c r="C53" s="11">
        <v>39</v>
      </c>
      <c r="D53" s="57">
        <f t="shared" si="9"/>
        <v>32637.342499999999</v>
      </c>
      <c r="E53" s="57">
        <f t="shared" si="3"/>
        <v>16507.240000000002</v>
      </c>
      <c r="F53" s="52">
        <f>IF($F$9="A",Data!$N$6,IF($F$9="B",Data!$N$7,IF($F$9="C",Data!$N$8,IF($F$9="D",Data!$N$9,0))))</f>
        <v>679.8</v>
      </c>
      <c r="G53" s="55">
        <f t="shared" si="4"/>
        <v>49824.382500000007</v>
      </c>
      <c r="H53" s="56">
        <f t="shared" si="0"/>
        <v>2719.7785416666666</v>
      </c>
      <c r="I53" s="56">
        <f t="shared" si="0"/>
        <v>1375.6033333333335</v>
      </c>
      <c r="J53" s="56">
        <f t="shared" si="5"/>
        <v>56.65</v>
      </c>
      <c r="K53" s="55">
        <f t="shared" si="6"/>
        <v>4152.0318749999997</v>
      </c>
      <c r="L53" s="53">
        <f t="shared" si="1"/>
        <v>89.41737671232876</v>
      </c>
      <c r="M53" s="53">
        <f t="shared" si="2"/>
        <v>45.225315068493153</v>
      </c>
      <c r="N53" s="53">
        <f t="shared" si="7"/>
        <v>1.8624657534246574</v>
      </c>
      <c r="O53" s="54">
        <f t="shared" si="8"/>
        <v>136.50515753424656</v>
      </c>
    </row>
    <row r="54" spans="1:15" ht="14.1" customHeight="1" x14ac:dyDescent="0.2">
      <c r="A54" s="11"/>
      <c r="B54" s="11"/>
      <c r="C54" s="11">
        <v>40</v>
      </c>
      <c r="D54" s="57">
        <f t="shared" si="9"/>
        <v>33088.550000000003</v>
      </c>
      <c r="E54" s="57">
        <f t="shared" si="3"/>
        <v>16507.240000000002</v>
      </c>
      <c r="F54" s="52">
        <f>IF($F$9="A",Data!$N$6,IF($F$9="B",Data!$N$7,IF($F$9="C",Data!$N$8,IF($F$9="D",Data!$N$9,0))))</f>
        <v>679.8</v>
      </c>
      <c r="G54" s="55">
        <f t="shared" si="4"/>
        <v>50275.590000000011</v>
      </c>
      <c r="H54" s="56">
        <f t="shared" si="0"/>
        <v>2757.3791666666671</v>
      </c>
      <c r="I54" s="56">
        <f t="shared" si="0"/>
        <v>1375.6033333333335</v>
      </c>
      <c r="J54" s="56">
        <f t="shared" si="5"/>
        <v>56.65</v>
      </c>
      <c r="K54" s="55">
        <f t="shared" si="6"/>
        <v>4189.6324999999997</v>
      </c>
      <c r="L54" s="53">
        <f t="shared" si="1"/>
        <v>90.65356164383563</v>
      </c>
      <c r="M54" s="53">
        <f t="shared" si="2"/>
        <v>45.225315068493153</v>
      </c>
      <c r="N54" s="53">
        <f t="shared" si="7"/>
        <v>1.8624657534246574</v>
      </c>
      <c r="O54" s="54">
        <f>SUM(L54:N54)</f>
        <v>137.74134246575343</v>
      </c>
    </row>
    <row r="55" spans="1:15" ht="10.5" customHeight="1" x14ac:dyDescent="0.2"/>
  </sheetData>
  <sheetProtection algorithmName="SHA-512" hashValue="YOFvg0HxY7DrPnr/yQXY7ljSN/bEf09DDnVbm+lenX/fq9BQkhNELRxTUowZ68Ihe6L0IS26gbjtd261rkDSzA==" saltValue="Szg5J/5F+/C36+KY5rklcw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8800B6-2F44-4F8A-8B15-A4F27B2AC323}">
          <x14:formula1>
            <xm:f>Data!$M$11:$M$15</xm:f>
          </x14:formula1>
          <xm:sqref>F9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BABA6-FE0A-42D3-B5A8-F8123861A9F5}">
  <sheetPr>
    <tabColor indexed="10"/>
    <pageSetUpPr fitToPage="1"/>
  </sheetPr>
  <dimension ref="A1:R55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8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8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8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8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8" ht="12" customHeight="1" x14ac:dyDescent="0.2">
      <c r="A5" s="89" t="s">
        <v>34</v>
      </c>
      <c r="B5" s="89"/>
      <c r="C5" s="89"/>
      <c r="D5" s="90">
        <v>6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8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8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8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8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56</v>
      </c>
      <c r="G9" s="70" t="s">
        <v>9</v>
      </c>
      <c r="H9" s="70" t="s">
        <v>4</v>
      </c>
      <c r="I9" s="70" t="s">
        <v>5</v>
      </c>
      <c r="J9" s="63" t="str">
        <f>F9</f>
        <v>B</v>
      </c>
      <c r="K9" s="70" t="s">
        <v>9</v>
      </c>
      <c r="L9" s="70" t="s">
        <v>4</v>
      </c>
      <c r="M9" s="70" t="s">
        <v>5</v>
      </c>
      <c r="N9" s="63" t="str">
        <f>F9</f>
        <v>B</v>
      </c>
      <c r="O9" s="70" t="s">
        <v>9</v>
      </c>
    </row>
    <row r="10" spans="1:18" ht="14.1" customHeight="1" x14ac:dyDescent="0.2">
      <c r="A10" s="11" t="s">
        <v>7</v>
      </c>
      <c r="B10" s="11">
        <v>0</v>
      </c>
      <c r="C10" s="11">
        <v>0</v>
      </c>
      <c r="D10" s="67">
        <v>12936.13</v>
      </c>
      <c r="E10" s="68">
        <v>16815.53</v>
      </c>
      <c r="F10" s="52">
        <f>IF($F$9="A",Data!$N$6,IF($F$9="B",Data!$N$7,IF($F$9="C",Data!$N$8,IF($F$9="D",Data!$N$9,0))))</f>
        <v>951.72</v>
      </c>
      <c r="G10" s="55">
        <f>SUM(D10:F10)</f>
        <v>30703.379999999997</v>
      </c>
      <c r="H10" s="56">
        <f>D10/$H$7</f>
        <v>1078.0108333333333</v>
      </c>
      <c r="I10" s="56">
        <f>E10/$H$7</f>
        <v>1401.2941666666666</v>
      </c>
      <c r="J10" s="56">
        <f>$F$10/12</f>
        <v>79.31</v>
      </c>
      <c r="K10" s="55">
        <f>SUM(H10:J10)</f>
        <v>2558.6149999999998</v>
      </c>
      <c r="L10" s="53">
        <f t="shared" ref="L10:L53" si="0">D10/$L$7</f>
        <v>35.441452054794517</v>
      </c>
      <c r="M10" s="53">
        <f t="shared" ref="M10:M54" si="1">E10/$L$7</f>
        <v>46.069945205479449</v>
      </c>
      <c r="N10" s="53">
        <f>$F$10/$L$7</f>
        <v>2.6074520547945208</v>
      </c>
      <c r="O10" s="54">
        <f>SUM(L10:N10)</f>
        <v>84.118849315068488</v>
      </c>
    </row>
    <row r="11" spans="1:18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13712.297799999998</v>
      </c>
      <c r="E11" s="57">
        <f t="shared" ref="E11:E54" si="2">E10</f>
        <v>16815.53</v>
      </c>
      <c r="F11" s="52">
        <f>IF($F$9="A",Data!$N$6,IF($F$9="B",Data!$N$7,IF($F$9="C",Data!$N$8,IF($F$9="D",Data!$N$9,0))))</f>
        <v>951.72</v>
      </c>
      <c r="G11" s="55">
        <f t="shared" ref="G11:G54" si="3">SUM(D11:F11)</f>
        <v>31479.5478</v>
      </c>
      <c r="H11" s="56">
        <f t="shared" ref="H11:H54" si="4">D11/$H$7</f>
        <v>1142.6914833333333</v>
      </c>
      <c r="I11" s="56">
        <f t="shared" ref="I11:I53" si="5">E11/$H$7</f>
        <v>1401.2941666666666</v>
      </c>
      <c r="J11" s="56">
        <f t="shared" ref="J11:J54" si="6">$F$10/12</f>
        <v>79.31</v>
      </c>
      <c r="K11" s="55">
        <f t="shared" ref="K11:K54" si="7">SUM(H11:J11)</f>
        <v>2623.2956499999996</v>
      </c>
      <c r="L11" s="53">
        <f t="shared" si="0"/>
        <v>37.567939178082185</v>
      </c>
      <c r="M11" s="53">
        <f t="shared" si="1"/>
        <v>46.069945205479449</v>
      </c>
      <c r="N11" s="53">
        <f t="shared" ref="N11:N53" si="8">$F$10/$L$7</f>
        <v>2.6074520547945208</v>
      </c>
      <c r="O11" s="54">
        <f t="shared" ref="O11:O53" si="9">SUM(L11:N11)</f>
        <v>86.245336438356162</v>
      </c>
    </row>
    <row r="12" spans="1:18" ht="14.1" customHeight="1" x14ac:dyDescent="0.2">
      <c r="A12" s="11"/>
      <c r="B12" s="11">
        <v>2</v>
      </c>
      <c r="C12" s="11">
        <v>0</v>
      </c>
      <c r="D12" s="57">
        <f>$D$10*1.12</f>
        <v>14488.465600000001</v>
      </c>
      <c r="E12" s="57">
        <f t="shared" si="2"/>
        <v>16815.53</v>
      </c>
      <c r="F12" s="52">
        <f>IF($F$9="A",Data!$N$6,IF($F$9="B",Data!$N$7,IF($F$9="C",Data!$N$8,IF($F$9="D",Data!$N$9,0))))</f>
        <v>951.72</v>
      </c>
      <c r="G12" s="55">
        <f t="shared" si="3"/>
        <v>32255.715600000003</v>
      </c>
      <c r="H12" s="56">
        <f t="shared" si="4"/>
        <v>1207.3721333333335</v>
      </c>
      <c r="I12" s="56">
        <f t="shared" si="5"/>
        <v>1401.2941666666666</v>
      </c>
      <c r="J12" s="56">
        <f t="shared" si="6"/>
        <v>79.31</v>
      </c>
      <c r="K12" s="55">
        <f t="shared" si="7"/>
        <v>2687.9762999999998</v>
      </c>
      <c r="L12" s="53">
        <f t="shared" si="0"/>
        <v>39.694426301369866</v>
      </c>
      <c r="M12" s="53">
        <f t="shared" si="1"/>
        <v>46.069945205479449</v>
      </c>
      <c r="N12" s="53">
        <f t="shared" si="8"/>
        <v>2.6074520547945208</v>
      </c>
      <c r="O12" s="54">
        <f t="shared" si="9"/>
        <v>88.371823561643836</v>
      </c>
    </row>
    <row r="13" spans="1:18" ht="14.1" customHeight="1" x14ac:dyDescent="0.2">
      <c r="A13" s="11"/>
      <c r="B13" s="11">
        <v>3</v>
      </c>
      <c r="C13" s="11">
        <v>0</v>
      </c>
      <c r="D13" s="57">
        <f>$D$10*1.18</f>
        <v>15264.633399999999</v>
      </c>
      <c r="E13" s="57">
        <f t="shared" si="2"/>
        <v>16815.53</v>
      </c>
      <c r="F13" s="52">
        <f>IF($F$9="A",Data!$N$6,IF($F$9="B",Data!$N$7,IF($F$9="C",Data!$N$8,IF($F$9="D",Data!$N$9,0))))</f>
        <v>951.72</v>
      </c>
      <c r="G13" s="55">
        <f t="shared" si="3"/>
        <v>33031.883399999999</v>
      </c>
      <c r="H13" s="56">
        <f t="shared" si="4"/>
        <v>1272.0527833333333</v>
      </c>
      <c r="I13" s="56">
        <f t="shared" si="5"/>
        <v>1401.2941666666666</v>
      </c>
      <c r="J13" s="56">
        <f t="shared" si="6"/>
        <v>79.31</v>
      </c>
      <c r="K13" s="55">
        <f t="shared" si="7"/>
        <v>2752.6569500000001</v>
      </c>
      <c r="L13" s="53">
        <f t="shared" si="0"/>
        <v>41.820913424657533</v>
      </c>
      <c r="M13" s="53">
        <f t="shared" si="1"/>
        <v>46.069945205479449</v>
      </c>
      <c r="N13" s="53">
        <f t="shared" si="8"/>
        <v>2.6074520547945208</v>
      </c>
      <c r="O13" s="54">
        <f t="shared" si="9"/>
        <v>90.498310684931511</v>
      </c>
    </row>
    <row r="14" spans="1:18" ht="14.1" customHeight="1" x14ac:dyDescent="0.2">
      <c r="A14" s="11" t="s">
        <v>8</v>
      </c>
      <c r="B14" s="11">
        <v>0</v>
      </c>
      <c r="C14" s="11">
        <v>0</v>
      </c>
      <c r="D14" s="67">
        <v>17097.02</v>
      </c>
      <c r="E14" s="68">
        <f t="shared" si="2"/>
        <v>16815.53</v>
      </c>
      <c r="F14" s="52">
        <f>IF($F$9="A",Data!$N$6,IF($F$9="B",Data!$N$7,IF($F$9="C",Data!$N$8,IF($F$9="D",Data!$N$9,0))))</f>
        <v>951.72</v>
      </c>
      <c r="G14" s="55">
        <f t="shared" si="3"/>
        <v>34864.270000000004</v>
      </c>
      <c r="H14" s="56">
        <f t="shared" si="4"/>
        <v>1424.7516666666668</v>
      </c>
      <c r="I14" s="56">
        <f t="shared" si="5"/>
        <v>1401.2941666666666</v>
      </c>
      <c r="J14" s="56">
        <f t="shared" si="6"/>
        <v>79.31</v>
      </c>
      <c r="K14" s="55">
        <f t="shared" si="7"/>
        <v>2905.3558333333335</v>
      </c>
      <c r="L14" s="53">
        <f t="shared" si="0"/>
        <v>46.841150684931506</v>
      </c>
      <c r="M14" s="53">
        <f t="shared" si="1"/>
        <v>46.069945205479449</v>
      </c>
      <c r="N14" s="53">
        <f t="shared" si="8"/>
        <v>2.6074520547945208</v>
      </c>
      <c r="O14" s="54">
        <f t="shared" si="9"/>
        <v>95.518547945205484</v>
      </c>
      <c r="R14" s="62"/>
    </row>
    <row r="15" spans="1:18" ht="14.1" customHeight="1" x14ac:dyDescent="0.2">
      <c r="A15" s="23">
        <v>0.03</v>
      </c>
      <c r="B15" s="11"/>
      <c r="C15" s="11">
        <v>1</v>
      </c>
      <c r="D15" s="57">
        <f>$D$14+$D$14*$A$15*C15</f>
        <v>17609.9306</v>
      </c>
      <c r="E15" s="57">
        <f t="shared" si="2"/>
        <v>16815.53</v>
      </c>
      <c r="F15" s="52">
        <f>IF($F$9="A",Data!$N$6,IF($F$9="B",Data!$N$7,IF($F$9="C",Data!$N$8,IF($F$9="D",Data!$N$9,0))))</f>
        <v>951.72</v>
      </c>
      <c r="G15" s="55">
        <f t="shared" si="3"/>
        <v>35377.1806</v>
      </c>
      <c r="H15" s="56">
        <f t="shared" si="4"/>
        <v>1467.4942166666667</v>
      </c>
      <c r="I15" s="56">
        <f t="shared" si="5"/>
        <v>1401.2941666666666</v>
      </c>
      <c r="J15" s="56">
        <f t="shared" si="6"/>
        <v>79.31</v>
      </c>
      <c r="K15" s="55">
        <f t="shared" si="7"/>
        <v>2948.0983833333335</v>
      </c>
      <c r="L15" s="53">
        <f t="shared" si="0"/>
        <v>48.246385205479449</v>
      </c>
      <c r="M15" s="53">
        <f t="shared" si="1"/>
        <v>46.069945205479449</v>
      </c>
      <c r="N15" s="53">
        <f t="shared" si="8"/>
        <v>2.6074520547945208</v>
      </c>
      <c r="O15" s="54">
        <f t="shared" si="9"/>
        <v>96.923782465753419</v>
      </c>
    </row>
    <row r="16" spans="1:18" ht="14.1" customHeight="1" x14ac:dyDescent="0.2">
      <c r="A16" s="11"/>
      <c r="B16" s="11"/>
      <c r="C16" s="11">
        <v>2</v>
      </c>
      <c r="D16" s="57">
        <f t="shared" ref="D16:D54" si="10">$D$14+$D$14*$A$15*C16</f>
        <v>18122.841199999999</v>
      </c>
      <c r="E16" s="57">
        <f t="shared" si="2"/>
        <v>16815.53</v>
      </c>
      <c r="F16" s="52">
        <f>IF($F$9="A",Data!$N$6,IF($F$9="B",Data!$N$7,IF($F$9="C",Data!$N$8,IF($F$9="D",Data!$N$9,0))))</f>
        <v>951.72</v>
      </c>
      <c r="G16" s="55">
        <f t="shared" si="3"/>
        <v>35890.091199999995</v>
      </c>
      <c r="H16" s="56">
        <f t="shared" si="4"/>
        <v>1510.2367666666667</v>
      </c>
      <c r="I16" s="56">
        <f t="shared" si="5"/>
        <v>1401.2941666666666</v>
      </c>
      <c r="J16" s="56">
        <f t="shared" si="6"/>
        <v>79.31</v>
      </c>
      <c r="K16" s="55">
        <f t="shared" si="7"/>
        <v>2990.8409333333334</v>
      </c>
      <c r="L16" s="53">
        <f t="shared" si="0"/>
        <v>49.651619726027391</v>
      </c>
      <c r="M16" s="53">
        <f t="shared" si="1"/>
        <v>46.069945205479449</v>
      </c>
      <c r="N16" s="53">
        <f t="shared" si="8"/>
        <v>2.6074520547945208</v>
      </c>
      <c r="O16" s="54">
        <f t="shared" si="9"/>
        <v>98.329016986301355</v>
      </c>
    </row>
    <row r="17" spans="1:15" ht="14.1" customHeight="1" x14ac:dyDescent="0.2">
      <c r="A17" s="11"/>
      <c r="B17" s="11"/>
      <c r="C17" s="11">
        <v>3</v>
      </c>
      <c r="D17" s="57">
        <f t="shared" si="10"/>
        <v>18635.751800000002</v>
      </c>
      <c r="E17" s="57">
        <f t="shared" si="2"/>
        <v>16815.53</v>
      </c>
      <c r="F17" s="52">
        <f>IF($F$9="A",Data!$N$6,IF($F$9="B",Data!$N$7,IF($F$9="C",Data!$N$8,IF($F$9="D",Data!$N$9,0))))</f>
        <v>951.72</v>
      </c>
      <c r="G17" s="55">
        <f t="shared" si="3"/>
        <v>36403.001799999998</v>
      </c>
      <c r="H17" s="56">
        <f t="shared" si="4"/>
        <v>1552.9793166666668</v>
      </c>
      <c r="I17" s="56">
        <f t="shared" si="5"/>
        <v>1401.2941666666666</v>
      </c>
      <c r="J17" s="56">
        <f t="shared" si="6"/>
        <v>79.31</v>
      </c>
      <c r="K17" s="55">
        <f t="shared" si="7"/>
        <v>3033.5834833333333</v>
      </c>
      <c r="L17" s="53">
        <f t="shared" si="0"/>
        <v>51.056854246575348</v>
      </c>
      <c r="M17" s="53">
        <f t="shared" si="1"/>
        <v>46.069945205479449</v>
      </c>
      <c r="N17" s="53">
        <f t="shared" si="8"/>
        <v>2.6074520547945208</v>
      </c>
      <c r="O17" s="54">
        <f>SUM(L17:N17)</f>
        <v>99.734251506849319</v>
      </c>
    </row>
    <row r="18" spans="1:15" ht="14.1" customHeight="1" x14ac:dyDescent="0.2">
      <c r="A18" s="11"/>
      <c r="B18" s="11"/>
      <c r="C18" s="11">
        <v>4</v>
      </c>
      <c r="D18" s="57">
        <f>$D$14+$D$14*$A$15*C18</f>
        <v>19148.662400000001</v>
      </c>
      <c r="E18" s="57">
        <f t="shared" si="2"/>
        <v>16815.53</v>
      </c>
      <c r="F18" s="52">
        <f>IF($F$9="A",Data!$N$6,IF($F$9="B",Data!$N$7,IF($F$9="C",Data!$N$8,IF($F$9="D",Data!$N$9,0))))</f>
        <v>951.72</v>
      </c>
      <c r="G18" s="55">
        <f t="shared" si="3"/>
        <v>36915.912400000001</v>
      </c>
      <c r="H18" s="56">
        <f t="shared" si="4"/>
        <v>1595.7218666666668</v>
      </c>
      <c r="I18" s="56">
        <f t="shared" si="5"/>
        <v>1401.2941666666666</v>
      </c>
      <c r="J18" s="56">
        <f t="shared" si="6"/>
        <v>79.31</v>
      </c>
      <c r="K18" s="55">
        <f t="shared" si="7"/>
        <v>3076.3260333333333</v>
      </c>
      <c r="L18" s="53">
        <f t="shared" si="0"/>
        <v>52.462088767123291</v>
      </c>
      <c r="M18" s="53">
        <f t="shared" si="1"/>
        <v>46.069945205479449</v>
      </c>
      <c r="N18" s="53">
        <f t="shared" si="8"/>
        <v>2.6074520547945208</v>
      </c>
      <c r="O18" s="54">
        <f t="shared" si="9"/>
        <v>101.13948602739725</v>
      </c>
    </row>
    <row r="19" spans="1:15" ht="14.1" customHeight="1" x14ac:dyDescent="0.2">
      <c r="A19" s="11"/>
      <c r="B19" s="11"/>
      <c r="C19" s="11">
        <v>5</v>
      </c>
      <c r="D19" s="57">
        <f t="shared" si="10"/>
        <v>19661.573</v>
      </c>
      <c r="E19" s="57">
        <f t="shared" si="2"/>
        <v>16815.53</v>
      </c>
      <c r="F19" s="52">
        <f>IF($F$9="A",Data!$N$6,IF($F$9="B",Data!$N$7,IF($F$9="C",Data!$N$8,IF($F$9="D",Data!$N$9,0))))</f>
        <v>951.72</v>
      </c>
      <c r="G19" s="55">
        <f t="shared" si="3"/>
        <v>37428.823000000004</v>
      </c>
      <c r="H19" s="56">
        <f t="shared" si="4"/>
        <v>1638.4644166666667</v>
      </c>
      <c r="I19" s="56">
        <f t="shared" si="5"/>
        <v>1401.2941666666666</v>
      </c>
      <c r="J19" s="56">
        <f t="shared" si="6"/>
        <v>79.31</v>
      </c>
      <c r="K19" s="55">
        <f t="shared" si="7"/>
        <v>3119.0685833333332</v>
      </c>
      <c r="L19" s="53">
        <f t="shared" si="0"/>
        <v>53.867323287671233</v>
      </c>
      <c r="M19" s="53">
        <f t="shared" si="1"/>
        <v>46.069945205479449</v>
      </c>
      <c r="N19" s="53">
        <f t="shared" si="8"/>
        <v>2.6074520547945208</v>
      </c>
      <c r="O19" s="54">
        <f t="shared" si="9"/>
        <v>102.5447205479452</v>
      </c>
    </row>
    <row r="20" spans="1:15" ht="14.1" customHeight="1" x14ac:dyDescent="0.2">
      <c r="A20" s="11"/>
      <c r="B20" s="11"/>
      <c r="C20" s="11">
        <v>6</v>
      </c>
      <c r="D20" s="57">
        <f t="shared" si="10"/>
        <v>20174.4836</v>
      </c>
      <c r="E20" s="57">
        <f t="shared" si="2"/>
        <v>16815.53</v>
      </c>
      <c r="F20" s="52">
        <f>IF($F$9="A",Data!$N$6,IF($F$9="B",Data!$N$7,IF($F$9="C",Data!$N$8,IF($F$9="D",Data!$N$9,0))))</f>
        <v>951.72</v>
      </c>
      <c r="G20" s="55">
        <f t="shared" si="3"/>
        <v>37941.7336</v>
      </c>
      <c r="H20" s="56">
        <f t="shared" si="4"/>
        <v>1681.2069666666666</v>
      </c>
      <c r="I20" s="56">
        <f t="shared" si="5"/>
        <v>1401.2941666666666</v>
      </c>
      <c r="J20" s="56">
        <f t="shared" si="6"/>
        <v>79.31</v>
      </c>
      <c r="K20" s="55">
        <f t="shared" si="7"/>
        <v>3161.8111333333331</v>
      </c>
      <c r="L20" s="53">
        <f t="shared" si="0"/>
        <v>55.272557808219176</v>
      </c>
      <c r="M20" s="53">
        <f t="shared" si="1"/>
        <v>46.069945205479449</v>
      </c>
      <c r="N20" s="53">
        <f t="shared" si="8"/>
        <v>2.6074520547945208</v>
      </c>
      <c r="O20" s="54">
        <f t="shared" si="9"/>
        <v>103.94995506849315</v>
      </c>
    </row>
    <row r="21" spans="1:15" ht="14.1" customHeight="1" x14ac:dyDescent="0.2">
      <c r="A21" s="11"/>
      <c r="B21" s="11"/>
      <c r="C21" s="11">
        <v>7</v>
      </c>
      <c r="D21" s="57">
        <f t="shared" si="10"/>
        <v>20687.394200000002</v>
      </c>
      <c r="E21" s="57">
        <f t="shared" si="2"/>
        <v>16815.53</v>
      </c>
      <c r="F21" s="52">
        <f>IF($F$9="A",Data!$N$6,IF($F$9="B",Data!$N$7,IF($F$9="C",Data!$N$8,IF($F$9="D",Data!$N$9,0))))</f>
        <v>951.72</v>
      </c>
      <c r="G21" s="55">
        <f t="shared" si="3"/>
        <v>38454.644200000002</v>
      </c>
      <c r="H21" s="56">
        <f t="shared" si="4"/>
        <v>1723.9495166666668</v>
      </c>
      <c r="I21" s="56">
        <f t="shared" si="5"/>
        <v>1401.2941666666666</v>
      </c>
      <c r="J21" s="56">
        <f t="shared" si="6"/>
        <v>79.31</v>
      </c>
      <c r="K21" s="55">
        <f t="shared" si="7"/>
        <v>3204.5536833333331</v>
      </c>
      <c r="L21" s="53">
        <f t="shared" si="0"/>
        <v>56.677792328767133</v>
      </c>
      <c r="M21" s="53">
        <f t="shared" si="1"/>
        <v>46.069945205479449</v>
      </c>
      <c r="N21" s="53">
        <f t="shared" si="8"/>
        <v>2.6074520547945208</v>
      </c>
      <c r="O21" s="54">
        <f t="shared" si="9"/>
        <v>105.3551895890411</v>
      </c>
    </row>
    <row r="22" spans="1:15" ht="14.1" customHeight="1" x14ac:dyDescent="0.2">
      <c r="A22" s="11"/>
      <c r="B22" s="11"/>
      <c r="C22" s="11">
        <v>8</v>
      </c>
      <c r="D22" s="57">
        <f t="shared" si="10"/>
        <v>21200.304800000002</v>
      </c>
      <c r="E22" s="57">
        <f t="shared" si="2"/>
        <v>16815.53</v>
      </c>
      <c r="F22" s="52">
        <f>IF($F$9="A",Data!$N$6,IF($F$9="B",Data!$N$7,IF($F$9="C",Data!$N$8,IF($F$9="D",Data!$N$9,0))))</f>
        <v>951.72</v>
      </c>
      <c r="G22" s="55">
        <f t="shared" si="3"/>
        <v>38967.554799999998</v>
      </c>
      <c r="H22" s="56">
        <f t="shared" si="4"/>
        <v>1766.6920666666667</v>
      </c>
      <c r="I22" s="56">
        <f t="shared" si="5"/>
        <v>1401.2941666666666</v>
      </c>
      <c r="J22" s="56">
        <f t="shared" si="6"/>
        <v>79.31</v>
      </c>
      <c r="K22" s="55">
        <f t="shared" si="7"/>
        <v>3247.296233333333</v>
      </c>
      <c r="L22" s="53">
        <f t="shared" si="0"/>
        <v>58.083026849315075</v>
      </c>
      <c r="M22" s="53">
        <f t="shared" si="1"/>
        <v>46.069945205479449</v>
      </c>
      <c r="N22" s="53">
        <f t="shared" si="8"/>
        <v>2.6074520547945208</v>
      </c>
      <c r="O22" s="54">
        <f t="shared" si="9"/>
        <v>106.76042410958905</v>
      </c>
    </row>
    <row r="23" spans="1:15" ht="14.1" customHeight="1" x14ac:dyDescent="0.2">
      <c r="A23" s="11"/>
      <c r="B23" s="11"/>
      <c r="C23" s="11">
        <v>9</v>
      </c>
      <c r="D23" s="57">
        <f t="shared" si="10"/>
        <v>21713.215400000001</v>
      </c>
      <c r="E23" s="57">
        <f t="shared" si="2"/>
        <v>16815.53</v>
      </c>
      <c r="F23" s="52">
        <f>IF($F$9="A",Data!$N$6,IF($F$9="B",Data!$N$7,IF($F$9="C",Data!$N$8,IF($F$9="D",Data!$N$9,0))))</f>
        <v>951.72</v>
      </c>
      <c r="G23" s="55">
        <f t="shared" si="3"/>
        <v>39480.465400000001</v>
      </c>
      <c r="H23" s="56">
        <f t="shared" si="4"/>
        <v>1809.4346166666667</v>
      </c>
      <c r="I23" s="56">
        <f t="shared" si="5"/>
        <v>1401.2941666666666</v>
      </c>
      <c r="J23" s="56">
        <f t="shared" si="6"/>
        <v>79.31</v>
      </c>
      <c r="K23" s="55">
        <f t="shared" si="7"/>
        <v>3290.038783333333</v>
      </c>
      <c r="L23" s="53">
        <f t="shared" si="0"/>
        <v>59.488261369863018</v>
      </c>
      <c r="M23" s="53">
        <f t="shared" si="1"/>
        <v>46.069945205479449</v>
      </c>
      <c r="N23" s="53">
        <f t="shared" si="8"/>
        <v>2.6074520547945208</v>
      </c>
      <c r="O23" s="54">
        <f t="shared" si="9"/>
        <v>108.16565863013699</v>
      </c>
    </row>
    <row r="24" spans="1:15" ht="14.1" customHeight="1" x14ac:dyDescent="0.2">
      <c r="A24" s="11"/>
      <c r="B24" s="11"/>
      <c r="C24" s="11">
        <v>10</v>
      </c>
      <c r="D24" s="57">
        <f t="shared" si="10"/>
        <v>22226.126</v>
      </c>
      <c r="E24" s="57">
        <f t="shared" si="2"/>
        <v>16815.53</v>
      </c>
      <c r="F24" s="52">
        <f>IF($F$9="A",Data!$N$6,IF($F$9="B",Data!$N$7,IF($F$9="C",Data!$N$8,IF($F$9="D",Data!$N$9,0))))</f>
        <v>951.72</v>
      </c>
      <c r="G24" s="55">
        <f t="shared" si="3"/>
        <v>39993.376000000004</v>
      </c>
      <c r="H24" s="56">
        <f t="shared" si="4"/>
        <v>1852.1771666666666</v>
      </c>
      <c r="I24" s="56">
        <f t="shared" si="5"/>
        <v>1401.2941666666666</v>
      </c>
      <c r="J24" s="56">
        <f t="shared" si="6"/>
        <v>79.31</v>
      </c>
      <c r="K24" s="55">
        <f t="shared" si="7"/>
        <v>3332.7813333333329</v>
      </c>
      <c r="L24" s="53">
        <f t="shared" si="0"/>
        <v>60.893495890410961</v>
      </c>
      <c r="M24" s="53">
        <f t="shared" si="1"/>
        <v>46.069945205479449</v>
      </c>
      <c r="N24" s="53">
        <f t="shared" si="8"/>
        <v>2.6074520547945208</v>
      </c>
      <c r="O24" s="54">
        <f t="shared" si="9"/>
        <v>109.57089315068492</v>
      </c>
    </row>
    <row r="25" spans="1:15" ht="14.1" customHeight="1" x14ac:dyDescent="0.2">
      <c r="A25" s="11"/>
      <c r="B25" s="11"/>
      <c r="C25" s="11">
        <v>11</v>
      </c>
      <c r="D25" s="57">
        <f t="shared" si="10"/>
        <v>22739.036599999999</v>
      </c>
      <c r="E25" s="57">
        <f t="shared" si="2"/>
        <v>16815.53</v>
      </c>
      <c r="F25" s="52">
        <f>IF($F$9="A",Data!$N$6,IF($F$9="B",Data!$N$7,IF($F$9="C",Data!$N$8,IF($F$9="D",Data!$N$9,0))))</f>
        <v>951.72</v>
      </c>
      <c r="G25" s="55">
        <f t="shared" si="3"/>
        <v>40506.286599999999</v>
      </c>
      <c r="H25" s="56">
        <f t="shared" si="4"/>
        <v>1894.9197166666665</v>
      </c>
      <c r="I25" s="56">
        <f t="shared" si="5"/>
        <v>1401.2941666666666</v>
      </c>
      <c r="J25" s="56">
        <f t="shared" si="6"/>
        <v>79.31</v>
      </c>
      <c r="K25" s="55">
        <f t="shared" si="7"/>
        <v>3375.5238833333328</v>
      </c>
      <c r="L25" s="53">
        <f t="shared" si="0"/>
        <v>62.298730410958903</v>
      </c>
      <c r="M25" s="53">
        <f t="shared" si="1"/>
        <v>46.069945205479449</v>
      </c>
      <c r="N25" s="53">
        <f t="shared" si="8"/>
        <v>2.6074520547945208</v>
      </c>
      <c r="O25" s="54">
        <f t="shared" si="9"/>
        <v>110.97612767123287</v>
      </c>
    </row>
    <row r="26" spans="1:15" ht="14.1" customHeight="1" x14ac:dyDescent="0.2">
      <c r="A26" s="11"/>
      <c r="B26" s="11"/>
      <c r="C26" s="11">
        <v>12</v>
      </c>
      <c r="D26" s="57">
        <f t="shared" si="10"/>
        <v>23251.947200000002</v>
      </c>
      <c r="E26" s="57">
        <f t="shared" si="2"/>
        <v>16815.53</v>
      </c>
      <c r="F26" s="52">
        <f>IF($F$9="A",Data!$N$6,IF($F$9="B",Data!$N$7,IF($F$9="C",Data!$N$8,IF($F$9="D",Data!$N$9,0))))</f>
        <v>951.72</v>
      </c>
      <c r="G26" s="55">
        <f t="shared" si="3"/>
        <v>41019.197200000002</v>
      </c>
      <c r="H26" s="56">
        <f t="shared" si="4"/>
        <v>1937.6622666666669</v>
      </c>
      <c r="I26" s="56">
        <f t="shared" si="5"/>
        <v>1401.2941666666666</v>
      </c>
      <c r="J26" s="56">
        <f t="shared" si="6"/>
        <v>79.31</v>
      </c>
      <c r="K26" s="55">
        <f t="shared" si="7"/>
        <v>3418.2664333333337</v>
      </c>
      <c r="L26" s="53">
        <f t="shared" si="0"/>
        <v>63.703964931506853</v>
      </c>
      <c r="M26" s="53">
        <f t="shared" si="1"/>
        <v>46.069945205479449</v>
      </c>
      <c r="N26" s="53">
        <f t="shared" si="8"/>
        <v>2.6074520547945208</v>
      </c>
      <c r="O26" s="54">
        <f t="shared" si="9"/>
        <v>112.38136219178082</v>
      </c>
    </row>
    <row r="27" spans="1:15" ht="14.1" customHeight="1" x14ac:dyDescent="0.2">
      <c r="A27" s="11"/>
      <c r="B27" s="11"/>
      <c r="C27" s="11">
        <v>13</v>
      </c>
      <c r="D27" s="57">
        <f t="shared" si="10"/>
        <v>23764.857800000002</v>
      </c>
      <c r="E27" s="57">
        <f t="shared" si="2"/>
        <v>16815.53</v>
      </c>
      <c r="F27" s="52">
        <f>IF($F$9="A",Data!$N$6,IF($F$9="B",Data!$N$7,IF($F$9="C",Data!$N$8,IF($F$9="D",Data!$N$9,0))))</f>
        <v>951.72</v>
      </c>
      <c r="G27" s="55">
        <f t="shared" si="3"/>
        <v>41532.107799999998</v>
      </c>
      <c r="H27" s="56">
        <f t="shared" si="4"/>
        <v>1980.4048166666669</v>
      </c>
      <c r="I27" s="56">
        <f t="shared" si="5"/>
        <v>1401.2941666666666</v>
      </c>
      <c r="J27" s="56">
        <f t="shared" si="6"/>
        <v>79.31</v>
      </c>
      <c r="K27" s="55">
        <f t="shared" si="7"/>
        <v>3461.0089833333336</v>
      </c>
      <c r="L27" s="53">
        <f t="shared" si="0"/>
        <v>65.109199452054796</v>
      </c>
      <c r="M27" s="53">
        <f t="shared" si="1"/>
        <v>46.069945205479449</v>
      </c>
      <c r="N27" s="53">
        <f t="shared" si="8"/>
        <v>2.6074520547945208</v>
      </c>
      <c r="O27" s="54">
        <f t="shared" si="9"/>
        <v>113.78659671232876</v>
      </c>
    </row>
    <row r="28" spans="1:15" ht="14.1" customHeight="1" x14ac:dyDescent="0.2">
      <c r="A28" s="11"/>
      <c r="B28" s="11"/>
      <c r="C28" s="11">
        <v>14</v>
      </c>
      <c r="D28" s="57">
        <f t="shared" si="10"/>
        <v>24277.768400000001</v>
      </c>
      <c r="E28" s="57">
        <f t="shared" si="2"/>
        <v>16815.53</v>
      </c>
      <c r="F28" s="52">
        <f>IF($F$9="A",Data!$N$6,IF($F$9="B",Data!$N$7,IF($F$9="C",Data!$N$8,IF($F$9="D",Data!$N$9,0))))</f>
        <v>951.72</v>
      </c>
      <c r="G28" s="55">
        <f t="shared" si="3"/>
        <v>42045.018400000001</v>
      </c>
      <c r="H28" s="56">
        <f t="shared" si="4"/>
        <v>2023.1473666666668</v>
      </c>
      <c r="I28" s="56">
        <f t="shared" si="5"/>
        <v>1401.2941666666666</v>
      </c>
      <c r="J28" s="56">
        <f t="shared" si="6"/>
        <v>79.31</v>
      </c>
      <c r="K28" s="55">
        <f t="shared" si="7"/>
        <v>3503.7515333333336</v>
      </c>
      <c r="L28" s="53">
        <f t="shared" si="0"/>
        <v>66.514433972602745</v>
      </c>
      <c r="M28" s="53">
        <f t="shared" si="1"/>
        <v>46.069945205479449</v>
      </c>
      <c r="N28" s="53">
        <f t="shared" si="8"/>
        <v>2.6074520547945208</v>
      </c>
      <c r="O28" s="54">
        <f t="shared" si="9"/>
        <v>115.19183123287672</v>
      </c>
    </row>
    <row r="29" spans="1:15" ht="14.1" customHeight="1" x14ac:dyDescent="0.2">
      <c r="A29" s="11"/>
      <c r="B29" s="11"/>
      <c r="C29" s="11">
        <v>15</v>
      </c>
      <c r="D29" s="57">
        <f t="shared" si="10"/>
        <v>24790.679</v>
      </c>
      <c r="E29" s="57">
        <f t="shared" si="2"/>
        <v>16815.53</v>
      </c>
      <c r="F29" s="52">
        <f>IF($F$9="A",Data!$N$6,IF($F$9="B",Data!$N$7,IF($F$9="C",Data!$N$8,IF($F$9="D",Data!$N$9,0))))</f>
        <v>951.72</v>
      </c>
      <c r="G29" s="55">
        <f t="shared" si="3"/>
        <v>42557.929000000004</v>
      </c>
      <c r="H29" s="56">
        <f t="shared" si="4"/>
        <v>2065.8899166666665</v>
      </c>
      <c r="I29" s="56">
        <f t="shared" si="5"/>
        <v>1401.2941666666666</v>
      </c>
      <c r="J29" s="56">
        <f t="shared" si="6"/>
        <v>79.31</v>
      </c>
      <c r="K29" s="55">
        <f t="shared" si="7"/>
        <v>3546.494083333333</v>
      </c>
      <c r="L29" s="53">
        <f t="shared" si="0"/>
        <v>67.919668493150681</v>
      </c>
      <c r="M29" s="53">
        <f t="shared" si="1"/>
        <v>46.069945205479449</v>
      </c>
      <c r="N29" s="53">
        <f t="shared" si="8"/>
        <v>2.6074520547945208</v>
      </c>
      <c r="O29" s="54">
        <f t="shared" si="9"/>
        <v>116.59706575342466</v>
      </c>
    </row>
    <row r="30" spans="1:15" ht="14.1" customHeight="1" x14ac:dyDescent="0.2">
      <c r="A30" s="11"/>
      <c r="B30" s="11"/>
      <c r="C30" s="11">
        <v>16</v>
      </c>
      <c r="D30" s="57">
        <f t="shared" si="10"/>
        <v>25303.589599999999</v>
      </c>
      <c r="E30" s="57">
        <f t="shared" si="2"/>
        <v>16815.53</v>
      </c>
      <c r="F30" s="52">
        <f>IF($F$9="A",Data!$N$6,IF($F$9="B",Data!$N$7,IF($F$9="C",Data!$N$8,IF($F$9="D",Data!$N$9,0))))</f>
        <v>951.72</v>
      </c>
      <c r="G30" s="55">
        <f t="shared" si="3"/>
        <v>43070.839599999999</v>
      </c>
      <c r="H30" s="56">
        <f t="shared" si="4"/>
        <v>2108.6324666666665</v>
      </c>
      <c r="I30" s="56">
        <f t="shared" si="5"/>
        <v>1401.2941666666666</v>
      </c>
      <c r="J30" s="56">
        <f t="shared" si="6"/>
        <v>79.31</v>
      </c>
      <c r="K30" s="55">
        <f t="shared" si="7"/>
        <v>3589.236633333333</v>
      </c>
      <c r="L30" s="53">
        <f t="shared" si="0"/>
        <v>69.324903013698631</v>
      </c>
      <c r="M30" s="53">
        <f t="shared" si="1"/>
        <v>46.069945205479449</v>
      </c>
      <c r="N30" s="53">
        <f t="shared" si="8"/>
        <v>2.6074520547945208</v>
      </c>
      <c r="O30" s="54">
        <f t="shared" si="9"/>
        <v>118.00230027397259</v>
      </c>
    </row>
    <row r="31" spans="1:15" ht="14.1" customHeight="1" x14ac:dyDescent="0.2">
      <c r="A31" s="11"/>
      <c r="B31" s="11"/>
      <c r="C31" s="11">
        <v>17</v>
      </c>
      <c r="D31" s="57">
        <f t="shared" si="10"/>
        <v>25816.500200000002</v>
      </c>
      <c r="E31" s="57">
        <f t="shared" si="2"/>
        <v>16815.53</v>
      </c>
      <c r="F31" s="52">
        <f>IF($F$9="A",Data!$N$6,IF($F$9="B",Data!$N$7,IF($F$9="C",Data!$N$8,IF($F$9="D",Data!$N$9,0))))</f>
        <v>951.72</v>
      </c>
      <c r="G31" s="55">
        <f t="shared" si="3"/>
        <v>43583.750200000002</v>
      </c>
      <c r="H31" s="56">
        <f t="shared" si="4"/>
        <v>2151.3750166666669</v>
      </c>
      <c r="I31" s="56">
        <f t="shared" si="5"/>
        <v>1401.2941666666666</v>
      </c>
      <c r="J31" s="56">
        <f t="shared" si="6"/>
        <v>79.31</v>
      </c>
      <c r="K31" s="55">
        <f t="shared" si="7"/>
        <v>3631.9791833333334</v>
      </c>
      <c r="L31" s="53">
        <f t="shared" si="0"/>
        <v>70.73013753424658</v>
      </c>
      <c r="M31" s="53">
        <f t="shared" si="1"/>
        <v>46.069945205479449</v>
      </c>
      <c r="N31" s="53">
        <f t="shared" si="8"/>
        <v>2.6074520547945208</v>
      </c>
      <c r="O31" s="54">
        <f t="shared" si="9"/>
        <v>119.40753479452056</v>
      </c>
    </row>
    <row r="32" spans="1:15" ht="14.1" customHeight="1" x14ac:dyDescent="0.2">
      <c r="A32" s="11"/>
      <c r="B32" s="11"/>
      <c r="C32" s="11">
        <v>18</v>
      </c>
      <c r="D32" s="57">
        <f t="shared" si="10"/>
        <v>26329.410800000001</v>
      </c>
      <c r="E32" s="57">
        <f t="shared" si="2"/>
        <v>16815.53</v>
      </c>
      <c r="F32" s="52">
        <f>IF($F$9="A",Data!$N$6,IF($F$9="B",Data!$N$7,IF($F$9="C",Data!$N$8,IF($F$9="D",Data!$N$9,0))))</f>
        <v>951.72</v>
      </c>
      <c r="G32" s="55">
        <f t="shared" si="3"/>
        <v>44096.660799999998</v>
      </c>
      <c r="H32" s="56">
        <f t="shared" si="4"/>
        <v>2194.1175666666668</v>
      </c>
      <c r="I32" s="56">
        <f t="shared" si="5"/>
        <v>1401.2941666666666</v>
      </c>
      <c r="J32" s="56">
        <f t="shared" si="6"/>
        <v>79.31</v>
      </c>
      <c r="K32" s="55">
        <f t="shared" si="7"/>
        <v>3674.7217333333333</v>
      </c>
      <c r="L32" s="53">
        <f t="shared" si="0"/>
        <v>72.13537205479453</v>
      </c>
      <c r="M32" s="53">
        <f t="shared" si="1"/>
        <v>46.069945205479449</v>
      </c>
      <c r="N32" s="53">
        <f t="shared" si="8"/>
        <v>2.6074520547945208</v>
      </c>
      <c r="O32" s="54">
        <f t="shared" si="9"/>
        <v>120.81276931506849</v>
      </c>
    </row>
    <row r="33" spans="1:15" ht="14.1" customHeight="1" x14ac:dyDescent="0.2">
      <c r="A33" s="11"/>
      <c r="B33" s="11"/>
      <c r="C33" s="11">
        <v>19</v>
      </c>
      <c r="D33" s="57">
        <f t="shared" si="10"/>
        <v>26842.321400000001</v>
      </c>
      <c r="E33" s="57">
        <f t="shared" si="2"/>
        <v>16815.53</v>
      </c>
      <c r="F33" s="52">
        <f>IF($F$9="A",Data!$N$6,IF($F$9="B",Data!$N$7,IF($F$9="C",Data!$N$8,IF($F$9="D",Data!$N$9,0))))</f>
        <v>951.72</v>
      </c>
      <c r="G33" s="55">
        <f t="shared" si="3"/>
        <v>44609.571400000001</v>
      </c>
      <c r="H33" s="56">
        <f t="shared" si="4"/>
        <v>2236.8601166666667</v>
      </c>
      <c r="I33" s="56">
        <f t="shared" si="5"/>
        <v>1401.2941666666666</v>
      </c>
      <c r="J33" s="56">
        <f t="shared" si="6"/>
        <v>79.31</v>
      </c>
      <c r="K33" s="55">
        <f t="shared" si="7"/>
        <v>3717.4642833333332</v>
      </c>
      <c r="L33" s="53">
        <f t="shared" si="0"/>
        <v>73.540606575342466</v>
      </c>
      <c r="M33" s="53">
        <f t="shared" si="1"/>
        <v>46.069945205479449</v>
      </c>
      <c r="N33" s="53">
        <f t="shared" si="8"/>
        <v>2.6074520547945208</v>
      </c>
      <c r="O33" s="54">
        <f t="shared" si="9"/>
        <v>122.21800383561643</v>
      </c>
    </row>
    <row r="34" spans="1:15" ht="14.1" customHeight="1" x14ac:dyDescent="0.2">
      <c r="A34" s="11"/>
      <c r="B34" s="11"/>
      <c r="C34" s="11">
        <v>20</v>
      </c>
      <c r="D34" s="57">
        <f t="shared" si="10"/>
        <v>27355.232000000004</v>
      </c>
      <c r="E34" s="57">
        <f t="shared" si="2"/>
        <v>16815.53</v>
      </c>
      <c r="F34" s="52">
        <f>IF($F$9="A",Data!$N$6,IF($F$9="B",Data!$N$7,IF($F$9="C",Data!$N$8,IF($F$9="D",Data!$N$9,0))))</f>
        <v>951.72</v>
      </c>
      <c r="G34" s="55">
        <f t="shared" si="3"/>
        <v>45122.482000000004</v>
      </c>
      <c r="H34" s="56">
        <f t="shared" si="4"/>
        <v>2279.6026666666671</v>
      </c>
      <c r="I34" s="56">
        <f t="shared" si="5"/>
        <v>1401.2941666666666</v>
      </c>
      <c r="J34" s="56">
        <f t="shared" si="6"/>
        <v>79.31</v>
      </c>
      <c r="K34" s="55">
        <f t="shared" si="7"/>
        <v>3760.2068333333336</v>
      </c>
      <c r="L34" s="53">
        <f t="shared" si="0"/>
        <v>74.945841095890415</v>
      </c>
      <c r="M34" s="53">
        <f t="shared" si="1"/>
        <v>46.069945205479449</v>
      </c>
      <c r="N34" s="53">
        <f t="shared" si="8"/>
        <v>2.6074520547945208</v>
      </c>
      <c r="O34" s="54">
        <f t="shared" si="9"/>
        <v>123.62323835616439</v>
      </c>
    </row>
    <row r="35" spans="1:15" ht="14.1" customHeight="1" x14ac:dyDescent="0.2">
      <c r="A35" s="11"/>
      <c r="B35" s="11"/>
      <c r="C35" s="11">
        <v>21</v>
      </c>
      <c r="D35" s="57">
        <f t="shared" si="10"/>
        <v>27868.142599999999</v>
      </c>
      <c r="E35" s="57">
        <f t="shared" si="2"/>
        <v>16815.53</v>
      </c>
      <c r="F35" s="52">
        <f>IF($F$9="A",Data!$N$6,IF($F$9="B",Data!$N$7,IF($F$9="C",Data!$N$8,IF($F$9="D",Data!$N$9,0))))</f>
        <v>951.72</v>
      </c>
      <c r="G35" s="55">
        <f t="shared" si="3"/>
        <v>45635.392599999999</v>
      </c>
      <c r="H35" s="56">
        <f t="shared" si="4"/>
        <v>2322.3452166666666</v>
      </c>
      <c r="I35" s="56">
        <f t="shared" si="5"/>
        <v>1401.2941666666666</v>
      </c>
      <c r="J35" s="56">
        <f t="shared" si="6"/>
        <v>79.31</v>
      </c>
      <c r="K35" s="55">
        <f t="shared" si="7"/>
        <v>3802.9493833333331</v>
      </c>
      <c r="L35" s="53">
        <f t="shared" si="0"/>
        <v>76.351075616438351</v>
      </c>
      <c r="M35" s="53">
        <f t="shared" si="1"/>
        <v>46.069945205479449</v>
      </c>
      <c r="N35" s="53">
        <f t="shared" si="8"/>
        <v>2.6074520547945208</v>
      </c>
      <c r="O35" s="54">
        <f t="shared" si="9"/>
        <v>125.02847287671233</v>
      </c>
    </row>
    <row r="36" spans="1:15" ht="14.1" customHeight="1" x14ac:dyDescent="0.2">
      <c r="A36" s="11"/>
      <c r="B36" s="11"/>
      <c r="C36" s="11">
        <v>22</v>
      </c>
      <c r="D36" s="57">
        <f t="shared" si="10"/>
        <v>28381.053200000002</v>
      </c>
      <c r="E36" s="57">
        <f t="shared" si="2"/>
        <v>16815.53</v>
      </c>
      <c r="F36" s="52">
        <f>IF($F$9="A",Data!$N$6,IF($F$9="B",Data!$N$7,IF($F$9="C",Data!$N$8,IF($F$9="D",Data!$N$9,0))))</f>
        <v>951.72</v>
      </c>
      <c r="G36" s="55">
        <f t="shared" si="3"/>
        <v>46148.303200000002</v>
      </c>
      <c r="H36" s="56">
        <f t="shared" si="4"/>
        <v>2365.087766666667</v>
      </c>
      <c r="I36" s="56">
        <f t="shared" si="5"/>
        <v>1401.2941666666666</v>
      </c>
      <c r="J36" s="56">
        <f t="shared" si="6"/>
        <v>79.31</v>
      </c>
      <c r="K36" s="55">
        <f t="shared" si="7"/>
        <v>3845.6919333333335</v>
      </c>
      <c r="L36" s="53">
        <f t="shared" si="0"/>
        <v>77.756310136986301</v>
      </c>
      <c r="M36" s="53">
        <f t="shared" si="1"/>
        <v>46.069945205479449</v>
      </c>
      <c r="N36" s="53">
        <f t="shared" si="8"/>
        <v>2.6074520547945208</v>
      </c>
      <c r="O36" s="54">
        <f t="shared" si="9"/>
        <v>126.43370739726026</v>
      </c>
    </row>
    <row r="37" spans="1:15" ht="14.1" customHeight="1" x14ac:dyDescent="0.2">
      <c r="A37" s="11"/>
      <c r="B37" s="11"/>
      <c r="C37" s="11">
        <v>23</v>
      </c>
      <c r="D37" s="57">
        <f t="shared" si="10"/>
        <v>28893.963800000001</v>
      </c>
      <c r="E37" s="57">
        <f t="shared" si="2"/>
        <v>16815.53</v>
      </c>
      <c r="F37" s="52">
        <f>IF($F$9="A",Data!$N$6,IF($F$9="B",Data!$N$7,IF($F$9="C",Data!$N$8,IF($F$9="D",Data!$N$9,0))))</f>
        <v>951.72</v>
      </c>
      <c r="G37" s="55">
        <f t="shared" si="3"/>
        <v>46661.213799999998</v>
      </c>
      <c r="H37" s="56">
        <f t="shared" si="4"/>
        <v>2407.8303166666669</v>
      </c>
      <c r="I37" s="56">
        <f t="shared" si="5"/>
        <v>1401.2941666666666</v>
      </c>
      <c r="J37" s="56">
        <f t="shared" si="6"/>
        <v>79.31</v>
      </c>
      <c r="K37" s="55">
        <f t="shared" si="7"/>
        <v>3888.4344833333334</v>
      </c>
      <c r="L37" s="53">
        <f t="shared" si="0"/>
        <v>79.16154465753425</v>
      </c>
      <c r="M37" s="53">
        <f t="shared" si="1"/>
        <v>46.069945205479449</v>
      </c>
      <c r="N37" s="53">
        <f t="shared" si="8"/>
        <v>2.6074520547945208</v>
      </c>
      <c r="O37" s="54">
        <f t="shared" si="9"/>
        <v>127.83894191780823</v>
      </c>
    </row>
    <row r="38" spans="1:15" ht="14.1" customHeight="1" x14ac:dyDescent="0.2">
      <c r="A38" s="11"/>
      <c r="B38" s="11"/>
      <c r="C38" s="11">
        <v>24</v>
      </c>
      <c r="D38" s="57">
        <f t="shared" si="10"/>
        <v>29406.874400000001</v>
      </c>
      <c r="E38" s="57">
        <f t="shared" si="2"/>
        <v>16815.53</v>
      </c>
      <c r="F38" s="52">
        <f>IF($F$9="A",Data!$N$6,IF($F$9="B",Data!$N$7,IF($F$9="C",Data!$N$8,IF($F$9="D",Data!$N$9,0))))</f>
        <v>951.72</v>
      </c>
      <c r="G38" s="55">
        <f t="shared" si="3"/>
        <v>47174.124400000001</v>
      </c>
      <c r="H38" s="56">
        <f t="shared" si="4"/>
        <v>2450.5728666666669</v>
      </c>
      <c r="I38" s="56">
        <f t="shared" si="5"/>
        <v>1401.2941666666666</v>
      </c>
      <c r="J38" s="56">
        <f t="shared" si="6"/>
        <v>79.31</v>
      </c>
      <c r="K38" s="55">
        <f t="shared" si="7"/>
        <v>3931.1770333333334</v>
      </c>
      <c r="L38" s="53">
        <f t="shared" si="0"/>
        <v>80.5667791780822</v>
      </c>
      <c r="M38" s="53">
        <f t="shared" si="1"/>
        <v>46.069945205479449</v>
      </c>
      <c r="N38" s="53">
        <f t="shared" si="8"/>
        <v>2.6074520547945208</v>
      </c>
      <c r="O38" s="54">
        <f t="shared" si="9"/>
        <v>129.24417643835616</v>
      </c>
    </row>
    <row r="39" spans="1:15" ht="14.1" customHeight="1" x14ac:dyDescent="0.2">
      <c r="A39" s="11"/>
      <c r="B39" s="11"/>
      <c r="C39" s="11">
        <v>25</v>
      </c>
      <c r="D39" s="57">
        <f t="shared" si="10"/>
        <v>29919.785000000003</v>
      </c>
      <c r="E39" s="57">
        <f t="shared" si="2"/>
        <v>16815.53</v>
      </c>
      <c r="F39" s="52">
        <f>IF($F$9="A",Data!$N$6,IF($F$9="B",Data!$N$7,IF($F$9="C",Data!$N$8,IF($F$9="D",Data!$N$9,0))))</f>
        <v>951.72</v>
      </c>
      <c r="G39" s="55">
        <f t="shared" si="3"/>
        <v>47687.035000000003</v>
      </c>
      <c r="H39" s="56">
        <f t="shared" si="4"/>
        <v>2493.3154166666668</v>
      </c>
      <c r="I39" s="56">
        <f t="shared" si="5"/>
        <v>1401.2941666666666</v>
      </c>
      <c r="J39" s="56">
        <f t="shared" si="6"/>
        <v>79.31</v>
      </c>
      <c r="K39" s="55">
        <f t="shared" si="7"/>
        <v>3973.9195833333333</v>
      </c>
      <c r="L39" s="53">
        <f t="shared" si="0"/>
        <v>81.97201369863015</v>
      </c>
      <c r="M39" s="53">
        <f t="shared" si="1"/>
        <v>46.069945205479449</v>
      </c>
      <c r="N39" s="53">
        <f t="shared" si="8"/>
        <v>2.6074520547945208</v>
      </c>
      <c r="O39" s="54">
        <f t="shared" si="9"/>
        <v>130.64941095890413</v>
      </c>
    </row>
    <row r="40" spans="1:15" ht="14.1" customHeight="1" x14ac:dyDescent="0.2">
      <c r="A40" s="11"/>
      <c r="B40" s="11"/>
      <c r="C40" s="11">
        <v>26</v>
      </c>
      <c r="D40" s="57">
        <f t="shared" si="10"/>
        <v>30432.695599999999</v>
      </c>
      <c r="E40" s="57">
        <f t="shared" si="2"/>
        <v>16815.53</v>
      </c>
      <c r="F40" s="52">
        <f>IF($F$9="A",Data!$N$6,IF($F$9="B",Data!$N$7,IF($F$9="C",Data!$N$8,IF($F$9="D",Data!$N$9,0))))</f>
        <v>951.72</v>
      </c>
      <c r="G40" s="55">
        <f t="shared" si="3"/>
        <v>48199.945599999999</v>
      </c>
      <c r="H40" s="56">
        <f t="shared" si="4"/>
        <v>2536.0579666666667</v>
      </c>
      <c r="I40" s="56">
        <f t="shared" si="5"/>
        <v>1401.2941666666666</v>
      </c>
      <c r="J40" s="56">
        <f t="shared" si="6"/>
        <v>79.31</v>
      </c>
      <c r="K40" s="55">
        <f t="shared" si="7"/>
        <v>4016.6621333333333</v>
      </c>
      <c r="L40" s="53">
        <f t="shared" si="0"/>
        <v>83.377248219178085</v>
      </c>
      <c r="M40" s="53">
        <f t="shared" si="1"/>
        <v>46.069945205479449</v>
      </c>
      <c r="N40" s="53">
        <f t="shared" si="8"/>
        <v>2.6074520547945208</v>
      </c>
      <c r="O40" s="54">
        <f t="shared" si="9"/>
        <v>132.05464547945206</v>
      </c>
    </row>
    <row r="41" spans="1:15" ht="14.1" customHeight="1" x14ac:dyDescent="0.2">
      <c r="A41" s="11"/>
      <c r="B41" s="11"/>
      <c r="C41" s="11">
        <v>27</v>
      </c>
      <c r="D41" s="57">
        <f t="shared" si="10"/>
        <v>30945.606200000002</v>
      </c>
      <c r="E41" s="57">
        <f t="shared" si="2"/>
        <v>16815.53</v>
      </c>
      <c r="F41" s="52">
        <f>IF($F$9="A",Data!$N$6,IF($F$9="B",Data!$N$7,IF($F$9="C",Data!$N$8,IF($F$9="D",Data!$N$9,0))))</f>
        <v>951.72</v>
      </c>
      <c r="G41" s="55">
        <f t="shared" si="3"/>
        <v>48712.856200000002</v>
      </c>
      <c r="H41" s="56">
        <f t="shared" si="4"/>
        <v>2578.8005166666667</v>
      </c>
      <c r="I41" s="56">
        <f t="shared" si="5"/>
        <v>1401.2941666666666</v>
      </c>
      <c r="J41" s="56">
        <f t="shared" si="6"/>
        <v>79.31</v>
      </c>
      <c r="K41" s="55">
        <f t="shared" si="7"/>
        <v>4059.4046833333332</v>
      </c>
      <c r="L41" s="53">
        <f t="shared" si="0"/>
        <v>84.782482739726035</v>
      </c>
      <c r="M41" s="53">
        <f t="shared" si="1"/>
        <v>46.069945205479449</v>
      </c>
      <c r="N41" s="53">
        <f t="shared" si="8"/>
        <v>2.6074520547945208</v>
      </c>
      <c r="O41" s="54">
        <f t="shared" si="9"/>
        <v>133.45988</v>
      </c>
    </row>
    <row r="42" spans="1:15" ht="14.1" customHeight="1" x14ac:dyDescent="0.2">
      <c r="A42" s="11"/>
      <c r="B42" s="11"/>
      <c r="C42" s="11">
        <v>28</v>
      </c>
      <c r="D42" s="57">
        <f t="shared" si="10"/>
        <v>31458.516800000001</v>
      </c>
      <c r="E42" s="57">
        <f t="shared" si="2"/>
        <v>16815.53</v>
      </c>
      <c r="F42" s="52">
        <f>IF($F$9="A",Data!$N$6,IF($F$9="B",Data!$N$7,IF($F$9="C",Data!$N$8,IF($F$9="D",Data!$N$9,0))))</f>
        <v>951.72</v>
      </c>
      <c r="G42" s="55">
        <f t="shared" si="3"/>
        <v>49225.766799999998</v>
      </c>
      <c r="H42" s="56">
        <f t="shared" si="4"/>
        <v>2621.5430666666666</v>
      </c>
      <c r="I42" s="56">
        <f t="shared" si="5"/>
        <v>1401.2941666666666</v>
      </c>
      <c r="J42" s="56">
        <f t="shared" si="6"/>
        <v>79.31</v>
      </c>
      <c r="K42" s="55">
        <f t="shared" si="7"/>
        <v>4102.1472333333331</v>
      </c>
      <c r="L42" s="53">
        <f t="shared" si="0"/>
        <v>86.187717260273971</v>
      </c>
      <c r="M42" s="53">
        <f t="shared" si="1"/>
        <v>46.069945205479449</v>
      </c>
      <c r="N42" s="53">
        <f t="shared" si="8"/>
        <v>2.6074520547945208</v>
      </c>
      <c r="O42" s="54">
        <f t="shared" si="9"/>
        <v>134.86511452054793</v>
      </c>
    </row>
    <row r="43" spans="1:15" ht="14.1" customHeight="1" x14ac:dyDescent="0.2">
      <c r="A43" s="11"/>
      <c r="B43" s="11"/>
      <c r="C43" s="11">
        <v>29</v>
      </c>
      <c r="D43" s="57">
        <f t="shared" si="10"/>
        <v>31971.4274</v>
      </c>
      <c r="E43" s="57">
        <f t="shared" si="2"/>
        <v>16815.53</v>
      </c>
      <c r="F43" s="52">
        <f>IF($F$9="A",Data!$N$6,IF($F$9="B",Data!$N$7,IF($F$9="C",Data!$N$8,IF($F$9="D",Data!$N$9,0))))</f>
        <v>951.72</v>
      </c>
      <c r="G43" s="55">
        <f t="shared" si="3"/>
        <v>49738.6774</v>
      </c>
      <c r="H43" s="56">
        <f t="shared" si="4"/>
        <v>2664.2856166666666</v>
      </c>
      <c r="I43" s="56">
        <f t="shared" si="5"/>
        <v>1401.2941666666666</v>
      </c>
      <c r="J43" s="56">
        <f t="shared" si="6"/>
        <v>79.31</v>
      </c>
      <c r="K43" s="55">
        <f t="shared" si="7"/>
        <v>4144.8897833333331</v>
      </c>
      <c r="L43" s="53">
        <f t="shared" si="0"/>
        <v>87.59295178082192</v>
      </c>
      <c r="M43" s="53">
        <f t="shared" si="1"/>
        <v>46.069945205479449</v>
      </c>
      <c r="N43" s="53">
        <f t="shared" si="8"/>
        <v>2.6074520547945208</v>
      </c>
      <c r="O43" s="54">
        <f t="shared" si="9"/>
        <v>136.2703490410959</v>
      </c>
    </row>
    <row r="44" spans="1:15" ht="14.1" customHeight="1" x14ac:dyDescent="0.2">
      <c r="A44" s="11"/>
      <c r="B44" s="11"/>
      <c r="C44" s="11">
        <v>30</v>
      </c>
      <c r="D44" s="57">
        <f t="shared" si="10"/>
        <v>32484.338000000003</v>
      </c>
      <c r="E44" s="57">
        <f t="shared" si="2"/>
        <v>16815.53</v>
      </c>
      <c r="F44" s="52">
        <f>IF($F$9="A",Data!$N$6,IF($F$9="B",Data!$N$7,IF($F$9="C",Data!$N$8,IF($F$9="D",Data!$N$9,0))))</f>
        <v>951.72</v>
      </c>
      <c r="G44" s="55">
        <f t="shared" si="3"/>
        <v>50251.588000000003</v>
      </c>
      <c r="H44" s="56">
        <f t="shared" si="4"/>
        <v>2707.0281666666669</v>
      </c>
      <c r="I44" s="56">
        <f t="shared" si="5"/>
        <v>1401.2941666666666</v>
      </c>
      <c r="J44" s="56">
        <f t="shared" si="6"/>
        <v>79.31</v>
      </c>
      <c r="K44" s="55">
        <f t="shared" si="7"/>
        <v>4187.6323333333339</v>
      </c>
      <c r="L44" s="53">
        <f t="shared" si="0"/>
        <v>88.99818630136987</v>
      </c>
      <c r="M44" s="53">
        <f t="shared" si="1"/>
        <v>46.069945205479449</v>
      </c>
      <c r="N44" s="53">
        <f t="shared" si="8"/>
        <v>2.6074520547945208</v>
      </c>
      <c r="O44" s="54">
        <f t="shared" si="9"/>
        <v>137.67558356164383</v>
      </c>
    </row>
    <row r="45" spans="1:15" ht="14.1" customHeight="1" x14ac:dyDescent="0.2">
      <c r="A45" s="11"/>
      <c r="B45" s="11"/>
      <c r="C45" s="11">
        <v>31</v>
      </c>
      <c r="D45" s="57">
        <f t="shared" si="10"/>
        <v>32997.248600000006</v>
      </c>
      <c r="E45" s="57">
        <f t="shared" si="2"/>
        <v>16815.53</v>
      </c>
      <c r="F45" s="52">
        <f>IF($F$9="A",Data!$N$6,IF($F$9="B",Data!$N$7,IF($F$9="C",Data!$N$8,IF($F$9="D",Data!$N$9,0))))</f>
        <v>951.72</v>
      </c>
      <c r="G45" s="55">
        <f t="shared" si="3"/>
        <v>50764.498600000006</v>
      </c>
      <c r="H45" s="56">
        <f t="shared" si="4"/>
        <v>2749.7707166666673</v>
      </c>
      <c r="I45" s="56">
        <f t="shared" si="5"/>
        <v>1401.2941666666666</v>
      </c>
      <c r="J45" s="56">
        <f t="shared" si="6"/>
        <v>79.31</v>
      </c>
      <c r="K45" s="55">
        <f t="shared" si="7"/>
        <v>4230.3748833333348</v>
      </c>
      <c r="L45" s="53">
        <f t="shared" si="0"/>
        <v>90.40342082191782</v>
      </c>
      <c r="M45" s="53">
        <f t="shared" si="1"/>
        <v>46.069945205479449</v>
      </c>
      <c r="N45" s="53">
        <f t="shared" si="8"/>
        <v>2.6074520547945208</v>
      </c>
      <c r="O45" s="54">
        <f>SUM(L45:N45)</f>
        <v>139.0808180821918</v>
      </c>
    </row>
    <row r="46" spans="1:15" ht="14.1" customHeight="1" x14ac:dyDescent="0.2">
      <c r="A46" s="11"/>
      <c r="B46" s="11"/>
      <c r="C46" s="11">
        <v>32</v>
      </c>
      <c r="D46" s="57">
        <f t="shared" si="10"/>
        <v>33510.159200000002</v>
      </c>
      <c r="E46" s="57">
        <f t="shared" si="2"/>
        <v>16815.53</v>
      </c>
      <c r="F46" s="52">
        <f>IF($F$9="A",Data!$N$6,IF($F$9="B",Data!$N$7,IF($F$9="C",Data!$N$8,IF($F$9="D",Data!$N$9,0))))</f>
        <v>951.72</v>
      </c>
      <c r="G46" s="55">
        <f t="shared" si="3"/>
        <v>51277.409200000002</v>
      </c>
      <c r="H46" s="56">
        <f t="shared" si="4"/>
        <v>2792.5132666666668</v>
      </c>
      <c r="I46" s="56">
        <f t="shared" si="5"/>
        <v>1401.2941666666666</v>
      </c>
      <c r="J46" s="56">
        <f t="shared" si="6"/>
        <v>79.31</v>
      </c>
      <c r="K46" s="55">
        <f t="shared" si="7"/>
        <v>4273.1174333333338</v>
      </c>
      <c r="L46" s="53">
        <f t="shared" si="0"/>
        <v>91.808655342465755</v>
      </c>
      <c r="M46" s="53">
        <f t="shared" si="1"/>
        <v>46.069945205479449</v>
      </c>
      <c r="N46" s="53">
        <f t="shared" si="8"/>
        <v>2.6074520547945208</v>
      </c>
      <c r="O46" s="54">
        <f t="shared" si="9"/>
        <v>140.48605260273973</v>
      </c>
    </row>
    <row r="47" spans="1:15" ht="14.1" customHeight="1" x14ac:dyDescent="0.2">
      <c r="A47" s="11"/>
      <c r="B47" s="11"/>
      <c r="C47" s="11">
        <v>33</v>
      </c>
      <c r="D47" s="57">
        <f t="shared" si="10"/>
        <v>34023.069799999997</v>
      </c>
      <c r="E47" s="57">
        <f t="shared" si="2"/>
        <v>16815.53</v>
      </c>
      <c r="F47" s="52">
        <f>IF($F$9="A",Data!$N$6,IF($F$9="B",Data!$N$7,IF($F$9="C",Data!$N$8,IF($F$9="D",Data!$N$9,0))))</f>
        <v>951.72</v>
      </c>
      <c r="G47" s="55">
        <f t="shared" si="3"/>
        <v>51790.319799999997</v>
      </c>
      <c r="H47" s="56">
        <f t="shared" si="4"/>
        <v>2835.2558166666663</v>
      </c>
      <c r="I47" s="56">
        <f t="shared" si="5"/>
        <v>1401.2941666666666</v>
      </c>
      <c r="J47" s="56">
        <f t="shared" si="6"/>
        <v>79.31</v>
      </c>
      <c r="K47" s="55">
        <f t="shared" si="7"/>
        <v>4315.8599833333328</v>
      </c>
      <c r="L47" s="53">
        <f t="shared" si="0"/>
        <v>93.213889863013691</v>
      </c>
      <c r="M47" s="53">
        <f t="shared" si="1"/>
        <v>46.069945205479449</v>
      </c>
      <c r="N47" s="53">
        <f t="shared" si="8"/>
        <v>2.6074520547945208</v>
      </c>
      <c r="O47" s="54">
        <f t="shared" si="9"/>
        <v>141.89128712328767</v>
      </c>
    </row>
    <row r="48" spans="1:15" ht="14.1" customHeight="1" x14ac:dyDescent="0.2">
      <c r="A48" s="11"/>
      <c r="B48" s="11"/>
      <c r="C48" s="11">
        <v>34</v>
      </c>
      <c r="D48" s="57">
        <f t="shared" si="10"/>
        <v>34535.9804</v>
      </c>
      <c r="E48" s="57">
        <f t="shared" si="2"/>
        <v>16815.53</v>
      </c>
      <c r="F48" s="52">
        <f>IF($F$9="A",Data!$N$6,IF($F$9="B",Data!$N$7,IF($F$9="C",Data!$N$8,IF($F$9="D",Data!$N$9,0))))</f>
        <v>951.72</v>
      </c>
      <c r="G48" s="55">
        <f t="shared" si="3"/>
        <v>52303.2304</v>
      </c>
      <c r="H48" s="56">
        <f t="shared" si="4"/>
        <v>2877.9983666666667</v>
      </c>
      <c r="I48" s="56">
        <f t="shared" si="5"/>
        <v>1401.2941666666666</v>
      </c>
      <c r="J48" s="56">
        <f t="shared" si="6"/>
        <v>79.31</v>
      </c>
      <c r="K48" s="55">
        <f t="shared" si="7"/>
        <v>4358.6025333333337</v>
      </c>
      <c r="L48" s="53">
        <f t="shared" si="0"/>
        <v>94.61912438356164</v>
      </c>
      <c r="M48" s="53">
        <f t="shared" si="1"/>
        <v>46.069945205479449</v>
      </c>
      <c r="N48" s="53">
        <f t="shared" si="8"/>
        <v>2.6074520547945208</v>
      </c>
      <c r="O48" s="54">
        <f t="shared" si="9"/>
        <v>143.2965216438356</v>
      </c>
    </row>
    <row r="49" spans="1:15" ht="14.1" customHeight="1" x14ac:dyDescent="0.2">
      <c r="A49" s="11"/>
      <c r="B49" s="11"/>
      <c r="C49" s="11">
        <v>35</v>
      </c>
      <c r="D49" s="57">
        <f t="shared" si="10"/>
        <v>35048.891000000003</v>
      </c>
      <c r="E49" s="57">
        <f t="shared" si="2"/>
        <v>16815.53</v>
      </c>
      <c r="F49" s="52">
        <f>IF($F$9="A",Data!$N$6,IF($F$9="B",Data!$N$7,IF($F$9="C",Data!$N$8,IF($F$9="D",Data!$N$9,0))))</f>
        <v>951.72</v>
      </c>
      <c r="G49" s="55">
        <f t="shared" si="3"/>
        <v>52816.141000000003</v>
      </c>
      <c r="H49" s="56">
        <f t="shared" si="4"/>
        <v>2920.7409166666671</v>
      </c>
      <c r="I49" s="56">
        <f t="shared" si="5"/>
        <v>1401.2941666666666</v>
      </c>
      <c r="J49" s="56">
        <f t="shared" si="6"/>
        <v>79.31</v>
      </c>
      <c r="K49" s="55">
        <f t="shared" si="7"/>
        <v>4401.3450833333345</v>
      </c>
      <c r="L49" s="53">
        <f t="shared" si="0"/>
        <v>96.024358904109604</v>
      </c>
      <c r="M49" s="53">
        <f t="shared" si="1"/>
        <v>46.069945205479449</v>
      </c>
      <c r="N49" s="53">
        <f t="shared" si="8"/>
        <v>2.6074520547945208</v>
      </c>
      <c r="O49" s="54">
        <f t="shared" si="9"/>
        <v>144.70175616438357</v>
      </c>
    </row>
    <row r="50" spans="1:15" ht="14.1" customHeight="1" x14ac:dyDescent="0.2">
      <c r="A50" s="11"/>
      <c r="B50" s="11"/>
      <c r="C50" s="11">
        <v>36</v>
      </c>
      <c r="D50" s="57">
        <f t="shared" si="10"/>
        <v>35561.801600000006</v>
      </c>
      <c r="E50" s="57">
        <f t="shared" si="2"/>
        <v>16815.53</v>
      </c>
      <c r="F50" s="52">
        <f>IF($F$9="A",Data!$N$6,IF($F$9="B",Data!$N$7,IF($F$9="C",Data!$N$8,IF($F$9="D",Data!$N$9,0))))</f>
        <v>951.72</v>
      </c>
      <c r="G50" s="55">
        <f t="shared" si="3"/>
        <v>53329.051600000006</v>
      </c>
      <c r="H50" s="56">
        <f t="shared" si="4"/>
        <v>2963.483466666667</v>
      </c>
      <c r="I50" s="56">
        <f t="shared" si="5"/>
        <v>1401.2941666666666</v>
      </c>
      <c r="J50" s="56">
        <f t="shared" si="6"/>
        <v>79.31</v>
      </c>
      <c r="K50" s="55">
        <f t="shared" si="7"/>
        <v>4444.0876333333335</v>
      </c>
      <c r="L50" s="53">
        <f t="shared" si="0"/>
        <v>97.429593424657554</v>
      </c>
      <c r="M50" s="53">
        <f t="shared" si="1"/>
        <v>46.069945205479449</v>
      </c>
      <c r="N50" s="53">
        <f t="shared" si="8"/>
        <v>2.6074520547945208</v>
      </c>
      <c r="O50" s="54">
        <f t="shared" si="9"/>
        <v>146.10699068493153</v>
      </c>
    </row>
    <row r="51" spans="1:15" ht="14.1" customHeight="1" x14ac:dyDescent="0.2">
      <c r="A51" s="11"/>
      <c r="B51" s="11"/>
      <c r="C51" s="11">
        <v>37</v>
      </c>
      <c r="D51" s="57">
        <f t="shared" si="10"/>
        <v>36074.712200000002</v>
      </c>
      <c r="E51" s="57">
        <f t="shared" si="2"/>
        <v>16815.53</v>
      </c>
      <c r="F51" s="52">
        <f>IF($F$9="A",Data!$N$6,IF($F$9="B",Data!$N$7,IF($F$9="C",Data!$N$8,IF($F$9="D",Data!$N$9,0))))</f>
        <v>951.72</v>
      </c>
      <c r="G51" s="55">
        <f t="shared" si="3"/>
        <v>53841.962200000002</v>
      </c>
      <c r="H51" s="56">
        <f t="shared" si="4"/>
        <v>3006.226016666667</v>
      </c>
      <c r="I51" s="56">
        <f t="shared" si="5"/>
        <v>1401.2941666666666</v>
      </c>
      <c r="J51" s="56">
        <f t="shared" si="6"/>
        <v>79.31</v>
      </c>
      <c r="K51" s="55">
        <f t="shared" si="7"/>
        <v>4486.8301833333344</v>
      </c>
      <c r="L51" s="53">
        <f t="shared" si="0"/>
        <v>98.83482794520549</v>
      </c>
      <c r="M51" s="53">
        <f t="shared" si="1"/>
        <v>46.069945205479449</v>
      </c>
      <c r="N51" s="53">
        <f t="shared" si="8"/>
        <v>2.6074520547945208</v>
      </c>
      <c r="O51" s="54">
        <f t="shared" si="9"/>
        <v>147.51222520547947</v>
      </c>
    </row>
    <row r="52" spans="1:15" ht="14.1" customHeight="1" x14ac:dyDescent="0.2">
      <c r="A52" s="11"/>
      <c r="B52" s="11"/>
      <c r="C52" s="11">
        <v>38</v>
      </c>
      <c r="D52" s="57">
        <f t="shared" si="10"/>
        <v>36587.622799999997</v>
      </c>
      <c r="E52" s="57">
        <f t="shared" si="2"/>
        <v>16815.53</v>
      </c>
      <c r="F52" s="52">
        <f>IF($F$9="A",Data!$N$6,IF($F$9="B",Data!$N$7,IF($F$9="C",Data!$N$8,IF($F$9="D",Data!$N$9,0))))</f>
        <v>951.72</v>
      </c>
      <c r="G52" s="55">
        <f t="shared" si="3"/>
        <v>54354.872799999997</v>
      </c>
      <c r="H52" s="56">
        <f t="shared" si="4"/>
        <v>3048.9685666666664</v>
      </c>
      <c r="I52" s="56">
        <f t="shared" si="5"/>
        <v>1401.2941666666666</v>
      </c>
      <c r="J52" s="56">
        <f t="shared" si="6"/>
        <v>79.31</v>
      </c>
      <c r="K52" s="55">
        <f t="shared" si="7"/>
        <v>4529.5727333333334</v>
      </c>
      <c r="L52" s="53">
        <f t="shared" si="0"/>
        <v>100.24006246575341</v>
      </c>
      <c r="M52" s="53">
        <f t="shared" si="1"/>
        <v>46.069945205479449</v>
      </c>
      <c r="N52" s="53">
        <f t="shared" si="8"/>
        <v>2.6074520547945208</v>
      </c>
      <c r="O52" s="54">
        <f t="shared" si="9"/>
        <v>148.91745972602737</v>
      </c>
    </row>
    <row r="53" spans="1:15" ht="14.1" customHeight="1" x14ac:dyDescent="0.2">
      <c r="A53" s="11"/>
      <c r="B53" s="11"/>
      <c r="C53" s="11">
        <v>39</v>
      </c>
      <c r="D53" s="57">
        <f t="shared" si="10"/>
        <v>37100.5334</v>
      </c>
      <c r="E53" s="57">
        <f t="shared" si="2"/>
        <v>16815.53</v>
      </c>
      <c r="F53" s="52">
        <f>IF($F$9="A",Data!$N$6,IF($F$9="B",Data!$N$7,IF($F$9="C",Data!$N$8,IF($F$9="D",Data!$N$9,0))))</f>
        <v>951.72</v>
      </c>
      <c r="G53" s="55">
        <f t="shared" si="3"/>
        <v>54867.7834</v>
      </c>
      <c r="H53" s="56">
        <f t="shared" si="4"/>
        <v>3091.7111166666668</v>
      </c>
      <c r="I53" s="56">
        <f t="shared" si="5"/>
        <v>1401.2941666666666</v>
      </c>
      <c r="J53" s="56">
        <f t="shared" si="6"/>
        <v>79.31</v>
      </c>
      <c r="K53" s="55">
        <f t="shared" si="7"/>
        <v>4572.3152833333343</v>
      </c>
      <c r="L53" s="53">
        <f t="shared" si="0"/>
        <v>101.64529698630137</v>
      </c>
      <c r="M53" s="53">
        <f t="shared" si="1"/>
        <v>46.069945205479449</v>
      </c>
      <c r="N53" s="53">
        <f t="shared" si="8"/>
        <v>2.6074520547945208</v>
      </c>
      <c r="O53" s="54">
        <f t="shared" si="9"/>
        <v>150.32269424657534</v>
      </c>
    </row>
    <row r="54" spans="1:15" ht="14.1" customHeight="1" x14ac:dyDescent="0.2">
      <c r="A54" s="11"/>
      <c r="B54" s="11"/>
      <c r="C54" s="11">
        <v>40</v>
      </c>
      <c r="D54" s="57">
        <f t="shared" si="10"/>
        <v>37613.444000000003</v>
      </c>
      <c r="E54" s="57">
        <f t="shared" si="2"/>
        <v>16815.53</v>
      </c>
      <c r="F54" s="52">
        <f>IF($F$9="A",Data!$N$6,IF($F$9="B",Data!$N$7,IF($F$9="C",Data!$N$8,IF($F$9="D",Data!$N$9,0))))</f>
        <v>951.72</v>
      </c>
      <c r="G54" s="55">
        <f t="shared" si="3"/>
        <v>55380.694000000003</v>
      </c>
      <c r="H54" s="56">
        <f t="shared" si="4"/>
        <v>3134.4536666666668</v>
      </c>
      <c r="I54" s="56">
        <f>E54/$H$7</f>
        <v>1401.2941666666666</v>
      </c>
      <c r="J54" s="56">
        <f t="shared" si="6"/>
        <v>79.31</v>
      </c>
      <c r="K54" s="55">
        <f t="shared" si="7"/>
        <v>4615.0578333333333</v>
      </c>
      <c r="L54" s="53">
        <f>D54/$L$7</f>
        <v>103.05053150684932</v>
      </c>
      <c r="M54" s="53">
        <f t="shared" si="1"/>
        <v>46.069945205479449</v>
      </c>
      <c r="N54" s="53">
        <f>$F$10/$L$7</f>
        <v>2.6074520547945208</v>
      </c>
      <c r="O54" s="54">
        <f>SUM(L54:N54)</f>
        <v>151.7279287671233</v>
      </c>
    </row>
    <row r="55" spans="1:15" ht="10.5" customHeight="1" x14ac:dyDescent="0.2"/>
  </sheetData>
  <sheetProtection algorithmName="SHA-512" hashValue="UkG1TD1gctu6hVY3LAduNoL+yPwhKFqeRwxP8WaSeJRaovC9W9zX1wGXkHp+CnJ+Mi3Hfr7DPbqpDNneLKT3sA==" saltValue="uyyGyPRf2ca1eJccfe4IfA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5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FED5BF-764F-465E-B589-E41FECE98D26}">
          <x14:formula1>
            <xm:f>Data!$M$11:$M$15</xm:f>
          </x14:formula1>
          <xm:sqref>F9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CBFF-044C-4049-AE88-9DB13C3B8C89}">
  <sheetPr>
    <tabColor indexed="10"/>
    <pageSetUpPr fitToPage="1"/>
  </sheetPr>
  <dimension ref="A1:O55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>
        <v>7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56</v>
      </c>
      <c r="G9" s="70" t="s">
        <v>9</v>
      </c>
      <c r="H9" s="70" t="s">
        <v>4</v>
      </c>
      <c r="I9" s="70" t="s">
        <v>5</v>
      </c>
      <c r="J9" s="63" t="str">
        <f>F9</f>
        <v>B</v>
      </c>
      <c r="K9" s="70" t="s">
        <v>9</v>
      </c>
      <c r="L9" s="70" t="s">
        <v>4</v>
      </c>
      <c r="M9" s="70" t="s">
        <v>5</v>
      </c>
      <c r="N9" s="63" t="str">
        <f>F9</f>
        <v>B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67">
        <v>15341.14</v>
      </c>
      <c r="E10" s="68">
        <v>17311.689999999999</v>
      </c>
      <c r="F10" s="52">
        <f>IF($F$9="A",Data!$N$6,IF($F$9="B",Data!$N$7,IF($F$9="C",Data!$N$8,IF($F$9="D",Data!$N$9,0))))</f>
        <v>951.72</v>
      </c>
      <c r="G10" s="55">
        <f>SUM(D10:F10)</f>
        <v>33604.549999999996</v>
      </c>
      <c r="H10" s="56">
        <f t="shared" ref="H10:H54" si="0">D10/$H$7</f>
        <v>1278.4283333333333</v>
      </c>
      <c r="I10" s="56">
        <f>E10/$H$7</f>
        <v>1442.6408333333331</v>
      </c>
      <c r="J10" s="56">
        <f>$F$10/12</f>
        <v>79.31</v>
      </c>
      <c r="K10" s="55">
        <f>SUM(H10:J10)</f>
        <v>2800.3791666666662</v>
      </c>
      <c r="L10" s="53">
        <f t="shared" ref="L10:L53" si="1">D10/$L$7</f>
        <v>42.030520547945201</v>
      </c>
      <c r="M10" s="53">
        <f t="shared" ref="M10:M54" si="2">E10/$L$7</f>
        <v>47.429287671232871</v>
      </c>
      <c r="N10" s="53">
        <f>$F$10/$L$7</f>
        <v>2.6074520547945208</v>
      </c>
      <c r="O10" s="54">
        <f>SUM(L10:N10)</f>
        <v>92.067260273972593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16261.608399999999</v>
      </c>
      <c r="E11" s="57">
        <f t="shared" ref="E11:E54" si="3">E10</f>
        <v>17311.689999999999</v>
      </c>
      <c r="F11" s="52">
        <f>IF($F$9="A",Data!$N$6,IF($F$9="B",Data!$N$7,IF($F$9="C",Data!$N$8,IF($F$9="D",Data!$N$9,0))))</f>
        <v>951.72</v>
      </c>
      <c r="G11" s="55">
        <f t="shared" ref="G11:G54" si="4">SUM(D11:F11)</f>
        <v>34525.018400000001</v>
      </c>
      <c r="H11" s="56">
        <f t="shared" si="0"/>
        <v>1355.1340333333333</v>
      </c>
      <c r="I11" s="56">
        <f t="shared" ref="I11:I53" si="5">E11/$H$7</f>
        <v>1442.6408333333331</v>
      </c>
      <c r="J11" s="56">
        <f t="shared" ref="J11:J54" si="6">$F$10/12</f>
        <v>79.31</v>
      </c>
      <c r="K11" s="55">
        <f t="shared" ref="K11:K54" si="7">SUM(H11:J11)</f>
        <v>2877.0848666666666</v>
      </c>
      <c r="L11" s="53">
        <f t="shared" si="1"/>
        <v>44.552351780821915</v>
      </c>
      <c r="M11" s="53">
        <f t="shared" si="2"/>
        <v>47.429287671232871</v>
      </c>
      <c r="N11" s="53">
        <f t="shared" ref="N11:N53" si="8">$F$10/$L$7</f>
        <v>2.6074520547945208</v>
      </c>
      <c r="O11" s="54">
        <f t="shared" ref="O11:O53" si="9">SUM(L11:N11)</f>
        <v>94.589091506849314</v>
      </c>
    </row>
    <row r="12" spans="1:15" ht="14.1" customHeight="1" x14ac:dyDescent="0.2">
      <c r="A12" s="11"/>
      <c r="B12" s="11">
        <v>2</v>
      </c>
      <c r="C12" s="11">
        <v>0</v>
      </c>
      <c r="D12" s="57">
        <f>$D$10*1.12</f>
        <v>17182.076800000003</v>
      </c>
      <c r="E12" s="57">
        <f t="shared" si="3"/>
        <v>17311.689999999999</v>
      </c>
      <c r="F12" s="52">
        <f>IF($F$9="A",Data!$N$6,IF($F$9="B",Data!$N$7,IF($F$9="C",Data!$N$8,IF($F$9="D",Data!$N$9,0))))</f>
        <v>951.72</v>
      </c>
      <c r="G12" s="55">
        <f t="shared" si="4"/>
        <v>35445.486799999999</v>
      </c>
      <c r="H12" s="56">
        <f t="shared" si="0"/>
        <v>1431.8397333333335</v>
      </c>
      <c r="I12" s="56">
        <f t="shared" si="5"/>
        <v>1442.6408333333331</v>
      </c>
      <c r="J12" s="56">
        <f t="shared" si="6"/>
        <v>79.31</v>
      </c>
      <c r="K12" s="55">
        <f t="shared" si="7"/>
        <v>2953.7905666666666</v>
      </c>
      <c r="L12" s="53">
        <f t="shared" si="1"/>
        <v>47.074183013698637</v>
      </c>
      <c r="M12" s="53">
        <f t="shared" si="2"/>
        <v>47.429287671232871</v>
      </c>
      <c r="N12" s="53">
        <f t="shared" si="8"/>
        <v>2.6074520547945208</v>
      </c>
      <c r="O12" s="54">
        <f t="shared" si="9"/>
        <v>97.110922739726021</v>
      </c>
    </row>
    <row r="13" spans="1:15" ht="14.1" customHeight="1" x14ac:dyDescent="0.2">
      <c r="A13" s="11"/>
      <c r="B13" s="11">
        <v>3</v>
      </c>
      <c r="C13" s="11">
        <v>0</v>
      </c>
      <c r="D13" s="57">
        <f>$D$10*1.18</f>
        <v>18102.545199999997</v>
      </c>
      <c r="E13" s="57">
        <f t="shared" si="3"/>
        <v>17311.689999999999</v>
      </c>
      <c r="F13" s="52">
        <f>IF($F$9="A",Data!$N$6,IF($F$9="B",Data!$N$7,IF($F$9="C",Data!$N$8,IF($F$9="D",Data!$N$9,0))))</f>
        <v>951.72</v>
      </c>
      <c r="G13" s="55">
        <f t="shared" si="4"/>
        <v>36365.955199999997</v>
      </c>
      <c r="H13" s="56">
        <f t="shared" si="0"/>
        <v>1508.545433333333</v>
      </c>
      <c r="I13" s="56">
        <f t="shared" si="5"/>
        <v>1442.6408333333331</v>
      </c>
      <c r="J13" s="56">
        <f t="shared" si="6"/>
        <v>79.31</v>
      </c>
      <c r="K13" s="55">
        <f t="shared" si="7"/>
        <v>3030.4962666666661</v>
      </c>
      <c r="L13" s="53">
        <f t="shared" si="1"/>
        <v>49.596014246575336</v>
      </c>
      <c r="M13" s="53">
        <f t="shared" si="2"/>
        <v>47.429287671232871</v>
      </c>
      <c r="N13" s="53">
        <f t="shared" si="8"/>
        <v>2.6074520547945208</v>
      </c>
      <c r="O13" s="54">
        <f t="shared" si="9"/>
        <v>99.632753972602728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67">
        <v>20271.080000000002</v>
      </c>
      <c r="E14" s="68">
        <f t="shared" si="3"/>
        <v>17311.689999999999</v>
      </c>
      <c r="F14" s="52">
        <f>IF($F$9="A",Data!$N$6,IF($F$9="B",Data!$N$7,IF($F$9="C",Data!$N$8,IF($F$9="D",Data!$N$9,0))))</f>
        <v>951.72</v>
      </c>
      <c r="G14" s="55">
        <f t="shared" si="4"/>
        <v>38534.490000000005</v>
      </c>
      <c r="H14" s="56">
        <f t="shared" si="0"/>
        <v>1689.2566666666669</v>
      </c>
      <c r="I14" s="56">
        <f t="shared" si="5"/>
        <v>1442.6408333333331</v>
      </c>
      <c r="J14" s="56">
        <f t="shared" si="6"/>
        <v>79.31</v>
      </c>
      <c r="K14" s="55">
        <f t="shared" si="7"/>
        <v>3211.2075</v>
      </c>
      <c r="L14" s="53">
        <f t="shared" si="1"/>
        <v>55.537205479452062</v>
      </c>
      <c r="M14" s="53">
        <f t="shared" si="2"/>
        <v>47.429287671232871</v>
      </c>
      <c r="N14" s="53">
        <f t="shared" si="8"/>
        <v>2.6074520547945208</v>
      </c>
      <c r="O14" s="54">
        <f t="shared" si="9"/>
        <v>105.57394520547945</v>
      </c>
    </row>
    <row r="15" spans="1:15" ht="14.1" customHeight="1" x14ac:dyDescent="0.2">
      <c r="A15" s="23">
        <v>0.03</v>
      </c>
      <c r="B15" s="11"/>
      <c r="C15" s="11">
        <v>1</v>
      </c>
      <c r="D15" s="57">
        <f>$D$14+$D$14*$A$15*C15</f>
        <v>20879.2124</v>
      </c>
      <c r="E15" s="57">
        <f t="shared" si="3"/>
        <v>17311.689999999999</v>
      </c>
      <c r="F15" s="52">
        <f>IF($F$9="A",Data!$N$6,IF($F$9="B",Data!$N$7,IF($F$9="C",Data!$N$8,IF($F$9="D",Data!$N$9,0))))</f>
        <v>951.72</v>
      </c>
      <c r="G15" s="55">
        <f t="shared" si="4"/>
        <v>39142.6224</v>
      </c>
      <c r="H15" s="56">
        <f t="shared" si="0"/>
        <v>1739.9343666666666</v>
      </c>
      <c r="I15" s="56">
        <f t="shared" si="5"/>
        <v>1442.6408333333331</v>
      </c>
      <c r="J15" s="56">
        <f t="shared" si="6"/>
        <v>79.31</v>
      </c>
      <c r="K15" s="55">
        <f t="shared" si="7"/>
        <v>3261.8851999999997</v>
      </c>
      <c r="L15" s="53">
        <f t="shared" si="1"/>
        <v>57.203321643835615</v>
      </c>
      <c r="M15" s="53">
        <f t="shared" si="2"/>
        <v>47.429287671232871</v>
      </c>
      <c r="N15" s="53">
        <f t="shared" si="8"/>
        <v>2.6074520547945208</v>
      </c>
      <c r="O15" s="54">
        <f t="shared" si="9"/>
        <v>107.24006136986301</v>
      </c>
    </row>
    <row r="16" spans="1:15" ht="14.1" customHeight="1" x14ac:dyDescent="0.2">
      <c r="A16" s="11"/>
      <c r="B16" s="11"/>
      <c r="C16" s="11">
        <v>2</v>
      </c>
      <c r="D16" s="57">
        <f t="shared" ref="D16:D54" si="10">$D$14+$D$14*$A$15*C16</f>
        <v>21487.344800000003</v>
      </c>
      <c r="E16" s="57">
        <f t="shared" si="3"/>
        <v>17311.689999999999</v>
      </c>
      <c r="F16" s="52">
        <f>IF($F$9="A",Data!$N$6,IF($F$9="B",Data!$N$7,IF($F$9="C",Data!$N$8,IF($F$9="D",Data!$N$9,0))))</f>
        <v>951.72</v>
      </c>
      <c r="G16" s="55">
        <f t="shared" si="4"/>
        <v>39750.754800000002</v>
      </c>
      <c r="H16" s="56">
        <f t="shared" si="0"/>
        <v>1790.6120666666668</v>
      </c>
      <c r="I16" s="56">
        <f t="shared" si="5"/>
        <v>1442.6408333333331</v>
      </c>
      <c r="J16" s="56">
        <f t="shared" si="6"/>
        <v>79.31</v>
      </c>
      <c r="K16" s="55">
        <f t="shared" si="7"/>
        <v>3312.5628999999999</v>
      </c>
      <c r="L16" s="53">
        <f t="shared" si="1"/>
        <v>58.869437808219182</v>
      </c>
      <c r="M16" s="53">
        <f t="shared" si="2"/>
        <v>47.429287671232871</v>
      </c>
      <c r="N16" s="53">
        <f t="shared" si="8"/>
        <v>2.6074520547945208</v>
      </c>
      <c r="O16" s="54">
        <f t="shared" si="9"/>
        <v>108.90617753424658</v>
      </c>
    </row>
    <row r="17" spans="1:15" ht="14.1" customHeight="1" x14ac:dyDescent="0.2">
      <c r="A17" s="11"/>
      <c r="B17" s="11"/>
      <c r="C17" s="11">
        <v>3</v>
      </c>
      <c r="D17" s="57">
        <f t="shared" si="10"/>
        <v>22095.477200000001</v>
      </c>
      <c r="E17" s="57">
        <f t="shared" si="3"/>
        <v>17311.689999999999</v>
      </c>
      <c r="F17" s="52">
        <f>IF($F$9="A",Data!$N$6,IF($F$9="B",Data!$N$7,IF($F$9="C",Data!$N$8,IF($F$9="D",Data!$N$9,0))))</f>
        <v>951.72</v>
      </c>
      <c r="G17" s="55">
        <f t="shared" si="4"/>
        <v>40358.887199999997</v>
      </c>
      <c r="H17" s="56">
        <f t="shared" si="0"/>
        <v>1841.2897666666668</v>
      </c>
      <c r="I17" s="56">
        <f t="shared" si="5"/>
        <v>1442.6408333333331</v>
      </c>
      <c r="J17" s="56">
        <f t="shared" si="6"/>
        <v>79.31</v>
      </c>
      <c r="K17" s="55">
        <f t="shared" si="7"/>
        <v>3363.2405999999996</v>
      </c>
      <c r="L17" s="53">
        <f t="shared" si="1"/>
        <v>60.535553972602742</v>
      </c>
      <c r="M17" s="53">
        <f t="shared" si="2"/>
        <v>47.429287671232871</v>
      </c>
      <c r="N17" s="53">
        <f t="shared" si="8"/>
        <v>2.6074520547945208</v>
      </c>
      <c r="O17" s="54">
        <f t="shared" si="9"/>
        <v>110.57229369863013</v>
      </c>
    </row>
    <row r="18" spans="1:15" ht="14.1" customHeight="1" x14ac:dyDescent="0.2">
      <c r="A18" s="11"/>
      <c r="B18" s="11"/>
      <c r="C18" s="11">
        <v>4</v>
      </c>
      <c r="D18" s="57">
        <f t="shared" si="10"/>
        <v>22703.609600000003</v>
      </c>
      <c r="E18" s="57">
        <f t="shared" si="3"/>
        <v>17311.689999999999</v>
      </c>
      <c r="F18" s="52">
        <f>IF($F$9="A",Data!$N$6,IF($F$9="B",Data!$N$7,IF($F$9="C",Data!$N$8,IF($F$9="D",Data!$N$9,0))))</f>
        <v>951.72</v>
      </c>
      <c r="G18" s="55">
        <f t="shared" si="4"/>
        <v>40967.0196</v>
      </c>
      <c r="H18" s="56">
        <f t="shared" si="0"/>
        <v>1891.967466666667</v>
      </c>
      <c r="I18" s="56">
        <f t="shared" si="5"/>
        <v>1442.6408333333331</v>
      </c>
      <c r="J18" s="56">
        <f t="shared" si="6"/>
        <v>79.31</v>
      </c>
      <c r="K18" s="55">
        <f t="shared" si="7"/>
        <v>3413.9182999999998</v>
      </c>
      <c r="L18" s="53">
        <f t="shared" si="1"/>
        <v>62.201670136986309</v>
      </c>
      <c r="M18" s="53">
        <f t="shared" si="2"/>
        <v>47.429287671232871</v>
      </c>
      <c r="N18" s="53">
        <f t="shared" si="8"/>
        <v>2.6074520547945208</v>
      </c>
      <c r="O18" s="54">
        <f>SUM(L18:N18)</f>
        <v>112.2384098630137</v>
      </c>
    </row>
    <row r="19" spans="1:15" ht="14.1" customHeight="1" x14ac:dyDescent="0.2">
      <c r="A19" s="11"/>
      <c r="B19" s="11"/>
      <c r="C19" s="11">
        <v>5</v>
      </c>
      <c r="D19" s="57">
        <f t="shared" si="10"/>
        <v>23311.742000000002</v>
      </c>
      <c r="E19" s="57">
        <f t="shared" si="3"/>
        <v>17311.689999999999</v>
      </c>
      <c r="F19" s="52">
        <f>IF($F$9="A",Data!$N$6,IF($F$9="B",Data!$N$7,IF($F$9="C",Data!$N$8,IF($F$9="D",Data!$N$9,0))))</f>
        <v>951.72</v>
      </c>
      <c r="G19" s="55">
        <f t="shared" si="4"/>
        <v>41575.152000000002</v>
      </c>
      <c r="H19" s="56">
        <f t="shared" si="0"/>
        <v>1942.6451666666669</v>
      </c>
      <c r="I19" s="56">
        <f t="shared" si="5"/>
        <v>1442.6408333333331</v>
      </c>
      <c r="J19" s="56">
        <f t="shared" si="6"/>
        <v>79.31</v>
      </c>
      <c r="K19" s="55">
        <f t="shared" si="7"/>
        <v>3464.596</v>
      </c>
      <c r="L19" s="53">
        <f t="shared" si="1"/>
        <v>63.867786301369868</v>
      </c>
      <c r="M19" s="53">
        <f t="shared" si="2"/>
        <v>47.429287671232871</v>
      </c>
      <c r="N19" s="53">
        <f t="shared" si="8"/>
        <v>2.6074520547945208</v>
      </c>
      <c r="O19" s="54">
        <f t="shared" si="9"/>
        <v>113.90452602739725</v>
      </c>
    </row>
    <row r="20" spans="1:15" ht="14.1" customHeight="1" x14ac:dyDescent="0.2">
      <c r="A20" s="11"/>
      <c r="B20" s="11"/>
      <c r="C20" s="11">
        <v>6</v>
      </c>
      <c r="D20" s="57">
        <f t="shared" si="10"/>
        <v>23919.874400000001</v>
      </c>
      <c r="E20" s="57">
        <f t="shared" si="3"/>
        <v>17311.689999999999</v>
      </c>
      <c r="F20" s="52">
        <f>IF($F$9="A",Data!$N$6,IF($F$9="B",Data!$N$7,IF($F$9="C",Data!$N$8,IF($F$9="D",Data!$N$9,0))))</f>
        <v>951.72</v>
      </c>
      <c r="G20" s="55">
        <f t="shared" si="4"/>
        <v>42183.284400000004</v>
      </c>
      <c r="H20" s="56">
        <f t="shared" si="0"/>
        <v>1993.3228666666666</v>
      </c>
      <c r="I20" s="56">
        <f t="shared" si="5"/>
        <v>1442.6408333333331</v>
      </c>
      <c r="J20" s="56">
        <f t="shared" si="6"/>
        <v>79.31</v>
      </c>
      <c r="K20" s="55">
        <f t="shared" si="7"/>
        <v>3515.2736999999997</v>
      </c>
      <c r="L20" s="53">
        <f t="shared" si="1"/>
        <v>65.533902465753428</v>
      </c>
      <c r="M20" s="53">
        <f t="shared" si="2"/>
        <v>47.429287671232871</v>
      </c>
      <c r="N20" s="53">
        <f t="shared" si="8"/>
        <v>2.6074520547945208</v>
      </c>
      <c r="O20" s="54">
        <f t="shared" si="9"/>
        <v>115.57064219178082</v>
      </c>
    </row>
    <row r="21" spans="1:15" ht="14.1" customHeight="1" x14ac:dyDescent="0.2">
      <c r="A21" s="11"/>
      <c r="B21" s="11"/>
      <c r="C21" s="11">
        <v>7</v>
      </c>
      <c r="D21" s="57">
        <f t="shared" si="10"/>
        <v>24528.006800000003</v>
      </c>
      <c r="E21" s="57">
        <f t="shared" si="3"/>
        <v>17311.689999999999</v>
      </c>
      <c r="F21" s="52">
        <f>IF($F$9="A",Data!$N$6,IF($F$9="B",Data!$N$7,IF($F$9="C",Data!$N$8,IF($F$9="D",Data!$N$9,0))))</f>
        <v>951.72</v>
      </c>
      <c r="G21" s="55">
        <f t="shared" si="4"/>
        <v>42791.416800000006</v>
      </c>
      <c r="H21" s="56">
        <f t="shared" si="0"/>
        <v>2044.0005666666668</v>
      </c>
      <c r="I21" s="56">
        <f t="shared" si="5"/>
        <v>1442.6408333333331</v>
      </c>
      <c r="J21" s="56">
        <f t="shared" si="6"/>
        <v>79.31</v>
      </c>
      <c r="K21" s="55">
        <f t="shared" si="7"/>
        <v>3565.9513999999999</v>
      </c>
      <c r="L21" s="53">
        <f t="shared" si="1"/>
        <v>67.200018630136995</v>
      </c>
      <c r="M21" s="53">
        <f t="shared" si="2"/>
        <v>47.429287671232871</v>
      </c>
      <c r="N21" s="53">
        <f t="shared" si="8"/>
        <v>2.6074520547945208</v>
      </c>
      <c r="O21" s="54">
        <f t="shared" si="9"/>
        <v>117.23675835616439</v>
      </c>
    </row>
    <row r="22" spans="1:15" ht="14.1" customHeight="1" x14ac:dyDescent="0.2">
      <c r="A22" s="11"/>
      <c r="B22" s="11"/>
      <c r="C22" s="11">
        <v>8</v>
      </c>
      <c r="D22" s="57">
        <f t="shared" si="10"/>
        <v>25136.139200000001</v>
      </c>
      <c r="E22" s="57">
        <f t="shared" si="3"/>
        <v>17311.689999999999</v>
      </c>
      <c r="F22" s="52">
        <f>IF($F$9="A",Data!$N$6,IF($F$9="B",Data!$N$7,IF($F$9="C",Data!$N$8,IF($F$9="D",Data!$N$9,0))))</f>
        <v>951.72</v>
      </c>
      <c r="G22" s="55">
        <f t="shared" si="4"/>
        <v>43399.549200000001</v>
      </c>
      <c r="H22" s="56">
        <f t="shared" si="0"/>
        <v>2094.6782666666668</v>
      </c>
      <c r="I22" s="56">
        <f t="shared" si="5"/>
        <v>1442.6408333333331</v>
      </c>
      <c r="J22" s="56">
        <f t="shared" si="6"/>
        <v>79.31</v>
      </c>
      <c r="K22" s="55">
        <f t="shared" si="7"/>
        <v>3616.6290999999997</v>
      </c>
      <c r="L22" s="53">
        <f t="shared" si="1"/>
        <v>68.866134794520548</v>
      </c>
      <c r="M22" s="53">
        <f t="shared" si="2"/>
        <v>47.429287671232871</v>
      </c>
      <c r="N22" s="53">
        <f t="shared" si="8"/>
        <v>2.6074520547945208</v>
      </c>
      <c r="O22" s="54">
        <f t="shared" si="9"/>
        <v>118.90287452054794</v>
      </c>
    </row>
    <row r="23" spans="1:15" ht="14.1" customHeight="1" x14ac:dyDescent="0.2">
      <c r="A23" s="11"/>
      <c r="B23" s="11"/>
      <c r="C23" s="11">
        <v>9</v>
      </c>
      <c r="D23" s="57">
        <f t="shared" si="10"/>
        <v>25744.271600000004</v>
      </c>
      <c r="E23" s="57">
        <f t="shared" si="3"/>
        <v>17311.689999999999</v>
      </c>
      <c r="F23" s="52">
        <f>IF($F$9="A",Data!$N$6,IF($F$9="B",Data!$N$7,IF($F$9="C",Data!$N$8,IF($F$9="D",Data!$N$9,0))))</f>
        <v>951.72</v>
      </c>
      <c r="G23" s="55">
        <f t="shared" si="4"/>
        <v>44007.681600000004</v>
      </c>
      <c r="H23" s="56">
        <f t="shared" si="0"/>
        <v>2145.355966666667</v>
      </c>
      <c r="I23" s="56">
        <f t="shared" si="5"/>
        <v>1442.6408333333331</v>
      </c>
      <c r="J23" s="56">
        <f t="shared" si="6"/>
        <v>79.31</v>
      </c>
      <c r="K23" s="55">
        <f t="shared" si="7"/>
        <v>3667.3067999999998</v>
      </c>
      <c r="L23" s="53">
        <f t="shared" si="1"/>
        <v>70.532250958904115</v>
      </c>
      <c r="M23" s="53">
        <f t="shared" si="2"/>
        <v>47.429287671232871</v>
      </c>
      <c r="N23" s="53">
        <f t="shared" si="8"/>
        <v>2.6074520547945208</v>
      </c>
      <c r="O23" s="54">
        <f t="shared" si="9"/>
        <v>120.56899068493151</v>
      </c>
    </row>
    <row r="24" spans="1:15" ht="14.1" customHeight="1" x14ac:dyDescent="0.2">
      <c r="A24" s="11"/>
      <c r="B24" s="11"/>
      <c r="C24" s="11">
        <v>10</v>
      </c>
      <c r="D24" s="57">
        <f t="shared" si="10"/>
        <v>26352.404000000002</v>
      </c>
      <c r="E24" s="57">
        <f t="shared" si="3"/>
        <v>17311.689999999999</v>
      </c>
      <c r="F24" s="52">
        <f>IF($F$9="A",Data!$N$6,IF($F$9="B",Data!$N$7,IF($F$9="C",Data!$N$8,IF($F$9="D",Data!$N$9,0))))</f>
        <v>951.72</v>
      </c>
      <c r="G24" s="55">
        <f t="shared" si="4"/>
        <v>44615.813999999998</v>
      </c>
      <c r="H24" s="56">
        <f t="shared" si="0"/>
        <v>2196.0336666666667</v>
      </c>
      <c r="I24" s="56">
        <f t="shared" si="5"/>
        <v>1442.6408333333331</v>
      </c>
      <c r="J24" s="56">
        <f t="shared" si="6"/>
        <v>79.31</v>
      </c>
      <c r="K24" s="55">
        <f t="shared" si="7"/>
        <v>3717.9845</v>
      </c>
      <c r="L24" s="53">
        <f t="shared" si="1"/>
        <v>72.198367123287682</v>
      </c>
      <c r="M24" s="53">
        <f t="shared" si="2"/>
        <v>47.429287671232871</v>
      </c>
      <c r="N24" s="53">
        <f t="shared" si="8"/>
        <v>2.6074520547945208</v>
      </c>
      <c r="O24" s="54">
        <f t="shared" si="9"/>
        <v>122.23510684931507</v>
      </c>
    </row>
    <row r="25" spans="1:15" ht="14.1" customHeight="1" x14ac:dyDescent="0.2">
      <c r="A25" s="11"/>
      <c r="B25" s="11"/>
      <c r="C25" s="11">
        <v>11</v>
      </c>
      <c r="D25" s="57">
        <f t="shared" si="10"/>
        <v>26960.536400000005</v>
      </c>
      <c r="E25" s="57">
        <f t="shared" si="3"/>
        <v>17311.689999999999</v>
      </c>
      <c r="F25" s="52">
        <f>IF($F$9="A",Data!$N$6,IF($F$9="B",Data!$N$7,IF($F$9="C",Data!$N$8,IF($F$9="D",Data!$N$9,0))))</f>
        <v>951.72</v>
      </c>
      <c r="G25" s="55">
        <f t="shared" si="4"/>
        <v>45223.946400000001</v>
      </c>
      <c r="H25" s="56">
        <f t="shared" si="0"/>
        <v>2246.7113666666669</v>
      </c>
      <c r="I25" s="56">
        <f t="shared" si="5"/>
        <v>1442.6408333333331</v>
      </c>
      <c r="J25" s="56">
        <f t="shared" si="6"/>
        <v>79.31</v>
      </c>
      <c r="K25" s="55">
        <f t="shared" si="7"/>
        <v>3768.6622000000002</v>
      </c>
      <c r="L25" s="53">
        <f t="shared" si="1"/>
        <v>73.864483287671248</v>
      </c>
      <c r="M25" s="53">
        <f t="shared" si="2"/>
        <v>47.429287671232871</v>
      </c>
      <c r="N25" s="53">
        <f t="shared" si="8"/>
        <v>2.6074520547945208</v>
      </c>
      <c r="O25" s="54">
        <f t="shared" si="9"/>
        <v>123.90122301369864</v>
      </c>
    </row>
    <row r="26" spans="1:15" ht="14.1" customHeight="1" x14ac:dyDescent="0.2">
      <c r="A26" s="11"/>
      <c r="B26" s="11"/>
      <c r="C26" s="11">
        <v>12</v>
      </c>
      <c r="D26" s="57">
        <f t="shared" si="10"/>
        <v>27568.668800000003</v>
      </c>
      <c r="E26" s="57">
        <f t="shared" si="3"/>
        <v>17311.689999999999</v>
      </c>
      <c r="F26" s="52">
        <f>IF($F$9="A",Data!$N$6,IF($F$9="B",Data!$N$7,IF($F$9="C",Data!$N$8,IF($F$9="D",Data!$N$9,0))))</f>
        <v>951.72</v>
      </c>
      <c r="G26" s="55">
        <f t="shared" si="4"/>
        <v>45832.078800000003</v>
      </c>
      <c r="H26" s="56">
        <f t="shared" si="0"/>
        <v>2297.3890666666671</v>
      </c>
      <c r="I26" s="56">
        <f t="shared" si="5"/>
        <v>1442.6408333333331</v>
      </c>
      <c r="J26" s="56">
        <f t="shared" si="6"/>
        <v>79.31</v>
      </c>
      <c r="K26" s="55">
        <f t="shared" si="7"/>
        <v>3819.3399000000004</v>
      </c>
      <c r="L26" s="53">
        <f t="shared" si="1"/>
        <v>75.530599452054801</v>
      </c>
      <c r="M26" s="53">
        <f t="shared" si="2"/>
        <v>47.429287671232871</v>
      </c>
      <c r="N26" s="53">
        <f t="shared" si="8"/>
        <v>2.6074520547945208</v>
      </c>
      <c r="O26" s="54">
        <f t="shared" si="9"/>
        <v>125.56733917808219</v>
      </c>
    </row>
    <row r="27" spans="1:15" ht="14.1" customHeight="1" x14ac:dyDescent="0.2">
      <c r="A27" s="11"/>
      <c r="B27" s="11"/>
      <c r="C27" s="11">
        <v>13</v>
      </c>
      <c r="D27" s="57">
        <f t="shared" si="10"/>
        <v>28176.801200000002</v>
      </c>
      <c r="E27" s="57">
        <f t="shared" si="3"/>
        <v>17311.689999999999</v>
      </c>
      <c r="F27" s="52">
        <f>IF($F$9="A",Data!$N$6,IF($F$9="B",Data!$N$7,IF($F$9="C",Data!$N$8,IF($F$9="D",Data!$N$9,0))))</f>
        <v>951.72</v>
      </c>
      <c r="G27" s="55">
        <f t="shared" si="4"/>
        <v>46440.211200000005</v>
      </c>
      <c r="H27" s="56">
        <f t="shared" si="0"/>
        <v>2348.0667666666668</v>
      </c>
      <c r="I27" s="56">
        <f t="shared" si="5"/>
        <v>1442.6408333333331</v>
      </c>
      <c r="J27" s="56">
        <f t="shared" si="6"/>
        <v>79.31</v>
      </c>
      <c r="K27" s="55">
        <f t="shared" si="7"/>
        <v>3870.0175999999997</v>
      </c>
      <c r="L27" s="53">
        <f t="shared" si="1"/>
        <v>77.196715616438354</v>
      </c>
      <c r="M27" s="53">
        <f t="shared" si="2"/>
        <v>47.429287671232871</v>
      </c>
      <c r="N27" s="53">
        <f t="shared" si="8"/>
        <v>2.6074520547945208</v>
      </c>
      <c r="O27" s="54">
        <f t="shared" si="9"/>
        <v>127.23345534246575</v>
      </c>
    </row>
    <row r="28" spans="1:15" ht="14.1" customHeight="1" x14ac:dyDescent="0.2">
      <c r="A28" s="11"/>
      <c r="B28" s="11"/>
      <c r="C28" s="11">
        <v>14</v>
      </c>
      <c r="D28" s="57">
        <f t="shared" si="10"/>
        <v>28784.933600000004</v>
      </c>
      <c r="E28" s="57">
        <f t="shared" si="3"/>
        <v>17311.689999999999</v>
      </c>
      <c r="F28" s="52">
        <f>IF($F$9="A",Data!$N$6,IF($F$9="B",Data!$N$7,IF($F$9="C",Data!$N$8,IF($F$9="D",Data!$N$9,0))))</f>
        <v>951.72</v>
      </c>
      <c r="G28" s="55">
        <f t="shared" si="4"/>
        <v>47048.343600000007</v>
      </c>
      <c r="H28" s="56">
        <f t="shared" si="0"/>
        <v>2398.744466666667</v>
      </c>
      <c r="I28" s="56">
        <f t="shared" si="5"/>
        <v>1442.6408333333331</v>
      </c>
      <c r="J28" s="56">
        <f t="shared" si="6"/>
        <v>79.31</v>
      </c>
      <c r="K28" s="55">
        <f t="shared" si="7"/>
        <v>3920.6952999999999</v>
      </c>
      <c r="L28" s="53">
        <f t="shared" si="1"/>
        <v>78.862831780821935</v>
      </c>
      <c r="M28" s="53">
        <f t="shared" si="2"/>
        <v>47.429287671232871</v>
      </c>
      <c r="N28" s="53">
        <f t="shared" si="8"/>
        <v>2.6074520547945208</v>
      </c>
      <c r="O28" s="54">
        <f t="shared" si="9"/>
        <v>128.89957150684933</v>
      </c>
    </row>
    <row r="29" spans="1:15" ht="14.1" customHeight="1" x14ac:dyDescent="0.2">
      <c r="A29" s="11"/>
      <c r="B29" s="11"/>
      <c r="C29" s="11">
        <v>15</v>
      </c>
      <c r="D29" s="57">
        <f t="shared" si="10"/>
        <v>29393.066000000003</v>
      </c>
      <c r="E29" s="57">
        <f t="shared" si="3"/>
        <v>17311.689999999999</v>
      </c>
      <c r="F29" s="52">
        <f>IF($F$9="A",Data!$N$6,IF($F$9="B",Data!$N$7,IF($F$9="C",Data!$N$8,IF($F$9="D",Data!$N$9,0))))</f>
        <v>951.72</v>
      </c>
      <c r="G29" s="55">
        <f t="shared" si="4"/>
        <v>47656.476000000002</v>
      </c>
      <c r="H29" s="56">
        <f t="shared" si="0"/>
        <v>2449.4221666666667</v>
      </c>
      <c r="I29" s="56">
        <f t="shared" si="5"/>
        <v>1442.6408333333331</v>
      </c>
      <c r="J29" s="56">
        <f t="shared" si="6"/>
        <v>79.31</v>
      </c>
      <c r="K29" s="55">
        <f t="shared" si="7"/>
        <v>3971.373</v>
      </c>
      <c r="L29" s="53">
        <f t="shared" si="1"/>
        <v>80.528947945205488</v>
      </c>
      <c r="M29" s="53">
        <f t="shared" si="2"/>
        <v>47.429287671232871</v>
      </c>
      <c r="N29" s="53">
        <f t="shared" si="8"/>
        <v>2.6074520547945208</v>
      </c>
      <c r="O29" s="54">
        <f t="shared" si="9"/>
        <v>130.56568767123287</v>
      </c>
    </row>
    <row r="30" spans="1:15" ht="14.1" customHeight="1" x14ac:dyDescent="0.2">
      <c r="A30" s="11"/>
      <c r="B30" s="11"/>
      <c r="C30" s="11">
        <v>16</v>
      </c>
      <c r="D30" s="57">
        <f t="shared" si="10"/>
        <v>30001.198400000001</v>
      </c>
      <c r="E30" s="57">
        <f t="shared" si="3"/>
        <v>17311.689999999999</v>
      </c>
      <c r="F30" s="52">
        <f>IF($F$9="A",Data!$N$6,IF($F$9="B",Data!$N$7,IF($F$9="C",Data!$N$8,IF($F$9="D",Data!$N$9,0))))</f>
        <v>951.72</v>
      </c>
      <c r="G30" s="55">
        <f t="shared" si="4"/>
        <v>48264.608399999997</v>
      </c>
      <c r="H30" s="56">
        <f t="shared" si="0"/>
        <v>2500.0998666666669</v>
      </c>
      <c r="I30" s="56">
        <f t="shared" si="5"/>
        <v>1442.6408333333331</v>
      </c>
      <c r="J30" s="56">
        <f t="shared" si="6"/>
        <v>79.31</v>
      </c>
      <c r="K30" s="55">
        <f t="shared" si="7"/>
        <v>4022.0507000000002</v>
      </c>
      <c r="L30" s="53">
        <f t="shared" si="1"/>
        <v>82.19506410958904</v>
      </c>
      <c r="M30" s="53">
        <f t="shared" si="2"/>
        <v>47.429287671232871</v>
      </c>
      <c r="N30" s="53">
        <f t="shared" si="8"/>
        <v>2.6074520547945208</v>
      </c>
      <c r="O30" s="54">
        <f t="shared" si="9"/>
        <v>132.23180383561643</v>
      </c>
    </row>
    <row r="31" spans="1:15" ht="14.1" customHeight="1" x14ac:dyDescent="0.2">
      <c r="A31" s="11"/>
      <c r="B31" s="11"/>
      <c r="C31" s="11">
        <v>17</v>
      </c>
      <c r="D31" s="57">
        <f t="shared" si="10"/>
        <v>30609.330800000003</v>
      </c>
      <c r="E31" s="57">
        <f t="shared" si="3"/>
        <v>17311.689999999999</v>
      </c>
      <c r="F31" s="52">
        <f>IF($F$9="A",Data!$N$6,IF($F$9="B",Data!$N$7,IF($F$9="C",Data!$N$8,IF($F$9="D",Data!$N$9,0))))</f>
        <v>951.72</v>
      </c>
      <c r="G31" s="55">
        <f t="shared" si="4"/>
        <v>48872.7408</v>
      </c>
      <c r="H31" s="56">
        <f t="shared" si="0"/>
        <v>2550.7775666666671</v>
      </c>
      <c r="I31" s="56">
        <f t="shared" si="5"/>
        <v>1442.6408333333331</v>
      </c>
      <c r="J31" s="56">
        <f t="shared" si="6"/>
        <v>79.31</v>
      </c>
      <c r="K31" s="55">
        <f t="shared" si="7"/>
        <v>4072.7284000000004</v>
      </c>
      <c r="L31" s="53">
        <f t="shared" si="1"/>
        <v>83.861180273972607</v>
      </c>
      <c r="M31" s="53">
        <f t="shared" si="2"/>
        <v>47.429287671232871</v>
      </c>
      <c r="N31" s="53">
        <f t="shared" si="8"/>
        <v>2.6074520547945208</v>
      </c>
      <c r="O31" s="54">
        <f t="shared" si="9"/>
        <v>133.89792</v>
      </c>
    </row>
    <row r="32" spans="1:15" ht="14.1" customHeight="1" x14ac:dyDescent="0.2">
      <c r="A32" s="11"/>
      <c r="B32" s="11"/>
      <c r="C32" s="11">
        <v>18</v>
      </c>
      <c r="D32" s="57">
        <f t="shared" si="10"/>
        <v>31217.463200000006</v>
      </c>
      <c r="E32" s="57">
        <f t="shared" si="3"/>
        <v>17311.689999999999</v>
      </c>
      <c r="F32" s="52">
        <f>IF($F$9="A",Data!$N$6,IF($F$9="B",Data!$N$7,IF($F$9="C",Data!$N$8,IF($F$9="D",Data!$N$9,0))))</f>
        <v>951.72</v>
      </c>
      <c r="G32" s="55">
        <f t="shared" si="4"/>
        <v>49480.873200000002</v>
      </c>
      <c r="H32" s="56">
        <f t="shared" si="0"/>
        <v>2601.4552666666673</v>
      </c>
      <c r="I32" s="56">
        <f t="shared" si="5"/>
        <v>1442.6408333333331</v>
      </c>
      <c r="J32" s="56">
        <f t="shared" si="6"/>
        <v>79.31</v>
      </c>
      <c r="K32" s="55">
        <f t="shared" si="7"/>
        <v>4123.4061000000011</v>
      </c>
      <c r="L32" s="53">
        <f t="shared" si="1"/>
        <v>85.527296438356174</v>
      </c>
      <c r="M32" s="53">
        <f t="shared" si="2"/>
        <v>47.429287671232871</v>
      </c>
      <c r="N32" s="53">
        <f t="shared" si="8"/>
        <v>2.6074520547945208</v>
      </c>
      <c r="O32" s="54">
        <f t="shared" si="9"/>
        <v>135.56403616438357</v>
      </c>
    </row>
    <row r="33" spans="1:15" ht="14.1" customHeight="1" x14ac:dyDescent="0.2">
      <c r="A33" s="11"/>
      <c r="B33" s="11"/>
      <c r="C33" s="11">
        <v>19</v>
      </c>
      <c r="D33" s="57">
        <f t="shared" si="10"/>
        <v>31825.595600000001</v>
      </c>
      <c r="E33" s="57">
        <f t="shared" si="3"/>
        <v>17311.689999999999</v>
      </c>
      <c r="F33" s="52">
        <f>IF($F$9="A",Data!$N$6,IF($F$9="B",Data!$N$7,IF($F$9="C",Data!$N$8,IF($F$9="D",Data!$N$9,0))))</f>
        <v>951.72</v>
      </c>
      <c r="G33" s="55">
        <f t="shared" si="4"/>
        <v>50089.005600000004</v>
      </c>
      <c r="H33" s="56">
        <f t="shared" si="0"/>
        <v>2652.1329666666666</v>
      </c>
      <c r="I33" s="56">
        <f t="shared" si="5"/>
        <v>1442.6408333333331</v>
      </c>
      <c r="J33" s="56">
        <f t="shared" si="6"/>
        <v>79.31</v>
      </c>
      <c r="K33" s="55">
        <f t="shared" si="7"/>
        <v>4174.0838000000003</v>
      </c>
      <c r="L33" s="53">
        <f t="shared" si="1"/>
        <v>87.193412602739727</v>
      </c>
      <c r="M33" s="53">
        <f t="shared" si="2"/>
        <v>47.429287671232871</v>
      </c>
      <c r="N33" s="53">
        <f t="shared" si="8"/>
        <v>2.6074520547945208</v>
      </c>
      <c r="O33" s="54">
        <f t="shared" si="9"/>
        <v>137.23015232876713</v>
      </c>
    </row>
    <row r="34" spans="1:15" ht="14.1" customHeight="1" x14ac:dyDescent="0.2">
      <c r="A34" s="11"/>
      <c r="B34" s="11"/>
      <c r="C34" s="11">
        <v>20</v>
      </c>
      <c r="D34" s="57">
        <f t="shared" si="10"/>
        <v>32433.728000000003</v>
      </c>
      <c r="E34" s="57">
        <f t="shared" si="3"/>
        <v>17311.689999999999</v>
      </c>
      <c r="F34" s="52">
        <f>IF($F$9="A",Data!$N$6,IF($F$9="B",Data!$N$7,IF($F$9="C",Data!$N$8,IF($F$9="D",Data!$N$9,0))))</f>
        <v>951.72</v>
      </c>
      <c r="G34" s="55">
        <f t="shared" si="4"/>
        <v>50697.138000000006</v>
      </c>
      <c r="H34" s="56">
        <f t="shared" si="0"/>
        <v>2702.8106666666667</v>
      </c>
      <c r="I34" s="56">
        <f t="shared" si="5"/>
        <v>1442.6408333333331</v>
      </c>
      <c r="J34" s="56">
        <f t="shared" si="6"/>
        <v>79.31</v>
      </c>
      <c r="K34" s="55">
        <f t="shared" si="7"/>
        <v>4224.7615000000005</v>
      </c>
      <c r="L34" s="53">
        <f t="shared" si="1"/>
        <v>88.859528767123294</v>
      </c>
      <c r="M34" s="53">
        <f t="shared" si="2"/>
        <v>47.429287671232871</v>
      </c>
      <c r="N34" s="53">
        <f t="shared" si="8"/>
        <v>2.6074520547945208</v>
      </c>
      <c r="O34" s="54">
        <f t="shared" si="9"/>
        <v>138.89626849315067</v>
      </c>
    </row>
    <row r="35" spans="1:15" ht="14.1" customHeight="1" x14ac:dyDescent="0.2">
      <c r="A35" s="11"/>
      <c r="B35" s="11"/>
      <c r="C35" s="11">
        <v>21</v>
      </c>
      <c r="D35" s="57">
        <f t="shared" si="10"/>
        <v>33041.860400000005</v>
      </c>
      <c r="E35" s="57">
        <f t="shared" si="3"/>
        <v>17311.689999999999</v>
      </c>
      <c r="F35" s="52">
        <f>IF($F$9="A",Data!$N$6,IF($F$9="B",Data!$N$7,IF($F$9="C",Data!$N$8,IF($F$9="D",Data!$N$9,0))))</f>
        <v>951.72</v>
      </c>
      <c r="G35" s="55">
        <f t="shared" si="4"/>
        <v>51305.270400000009</v>
      </c>
      <c r="H35" s="56">
        <f t="shared" si="0"/>
        <v>2753.4883666666669</v>
      </c>
      <c r="I35" s="56">
        <f t="shared" si="5"/>
        <v>1442.6408333333331</v>
      </c>
      <c r="J35" s="56">
        <f t="shared" si="6"/>
        <v>79.31</v>
      </c>
      <c r="K35" s="55">
        <f t="shared" si="7"/>
        <v>4275.4392000000007</v>
      </c>
      <c r="L35" s="53">
        <f t="shared" si="1"/>
        <v>90.525644931506861</v>
      </c>
      <c r="M35" s="53">
        <f t="shared" si="2"/>
        <v>47.429287671232871</v>
      </c>
      <c r="N35" s="53">
        <f t="shared" si="8"/>
        <v>2.6074520547945208</v>
      </c>
      <c r="O35" s="54">
        <f t="shared" si="9"/>
        <v>140.56238465753427</v>
      </c>
    </row>
    <row r="36" spans="1:15" ht="14.1" customHeight="1" x14ac:dyDescent="0.2">
      <c r="A36" s="11"/>
      <c r="B36" s="11"/>
      <c r="C36" s="11">
        <v>22</v>
      </c>
      <c r="D36" s="57">
        <f t="shared" si="10"/>
        <v>33649.992800000007</v>
      </c>
      <c r="E36" s="57">
        <f t="shared" si="3"/>
        <v>17311.689999999999</v>
      </c>
      <c r="F36" s="52">
        <f>IF($F$9="A",Data!$N$6,IF($F$9="B",Data!$N$7,IF($F$9="C",Data!$N$8,IF($F$9="D",Data!$N$9,0))))</f>
        <v>951.72</v>
      </c>
      <c r="G36" s="55">
        <f t="shared" si="4"/>
        <v>51913.402800000011</v>
      </c>
      <c r="H36" s="56">
        <f t="shared" si="0"/>
        <v>2804.1660666666671</v>
      </c>
      <c r="I36" s="56">
        <f t="shared" si="5"/>
        <v>1442.6408333333331</v>
      </c>
      <c r="J36" s="56">
        <f t="shared" si="6"/>
        <v>79.31</v>
      </c>
      <c r="K36" s="55">
        <f t="shared" si="7"/>
        <v>4326.1169000000009</v>
      </c>
      <c r="L36" s="53">
        <f t="shared" si="1"/>
        <v>92.191761095890428</v>
      </c>
      <c r="M36" s="53">
        <f t="shared" si="2"/>
        <v>47.429287671232871</v>
      </c>
      <c r="N36" s="53">
        <f t="shared" si="8"/>
        <v>2.6074520547945208</v>
      </c>
      <c r="O36" s="54">
        <f t="shared" si="9"/>
        <v>142.22850082191781</v>
      </c>
    </row>
    <row r="37" spans="1:15" ht="14.1" customHeight="1" x14ac:dyDescent="0.2">
      <c r="A37" s="11"/>
      <c r="B37" s="11"/>
      <c r="C37" s="11">
        <v>23</v>
      </c>
      <c r="D37" s="57">
        <f t="shared" si="10"/>
        <v>34258.125200000002</v>
      </c>
      <c r="E37" s="57">
        <f t="shared" si="3"/>
        <v>17311.689999999999</v>
      </c>
      <c r="F37" s="52">
        <f>IF($F$9="A",Data!$N$6,IF($F$9="B",Data!$N$7,IF($F$9="C",Data!$N$8,IF($F$9="D",Data!$N$9,0))))</f>
        <v>951.72</v>
      </c>
      <c r="G37" s="55">
        <f t="shared" si="4"/>
        <v>52521.535199999998</v>
      </c>
      <c r="H37" s="56">
        <f t="shared" si="0"/>
        <v>2854.8437666666669</v>
      </c>
      <c r="I37" s="56">
        <f t="shared" si="5"/>
        <v>1442.6408333333331</v>
      </c>
      <c r="J37" s="56">
        <f t="shared" si="6"/>
        <v>79.31</v>
      </c>
      <c r="K37" s="55">
        <f t="shared" si="7"/>
        <v>4376.7946000000002</v>
      </c>
      <c r="L37" s="53">
        <f t="shared" si="1"/>
        <v>93.85787726027398</v>
      </c>
      <c r="M37" s="53">
        <f t="shared" si="2"/>
        <v>47.429287671232871</v>
      </c>
      <c r="N37" s="53">
        <f t="shared" si="8"/>
        <v>2.6074520547945208</v>
      </c>
      <c r="O37" s="54">
        <f t="shared" si="9"/>
        <v>143.89461698630137</v>
      </c>
    </row>
    <row r="38" spans="1:15" ht="14.1" customHeight="1" x14ac:dyDescent="0.2">
      <c r="A38" s="11"/>
      <c r="B38" s="11"/>
      <c r="C38" s="11">
        <v>24</v>
      </c>
      <c r="D38" s="57">
        <f t="shared" si="10"/>
        <v>34866.257600000004</v>
      </c>
      <c r="E38" s="57">
        <f t="shared" si="3"/>
        <v>17311.689999999999</v>
      </c>
      <c r="F38" s="52">
        <f>IF($F$9="A",Data!$N$6,IF($F$9="B",Data!$N$7,IF($F$9="C",Data!$N$8,IF($F$9="D",Data!$N$9,0))))</f>
        <v>951.72</v>
      </c>
      <c r="G38" s="55">
        <f t="shared" si="4"/>
        <v>53129.667600000001</v>
      </c>
      <c r="H38" s="56">
        <f t="shared" si="0"/>
        <v>2905.521466666667</v>
      </c>
      <c r="I38" s="56">
        <f t="shared" si="5"/>
        <v>1442.6408333333331</v>
      </c>
      <c r="J38" s="56">
        <f t="shared" si="6"/>
        <v>79.31</v>
      </c>
      <c r="K38" s="55">
        <f t="shared" si="7"/>
        <v>4427.4723000000004</v>
      </c>
      <c r="L38" s="53">
        <f t="shared" si="1"/>
        <v>95.523993424657547</v>
      </c>
      <c r="M38" s="53">
        <f t="shared" si="2"/>
        <v>47.429287671232871</v>
      </c>
      <c r="N38" s="53">
        <f t="shared" si="8"/>
        <v>2.6074520547945208</v>
      </c>
      <c r="O38" s="54">
        <f t="shared" si="9"/>
        <v>145.56073315068494</v>
      </c>
    </row>
    <row r="39" spans="1:15" ht="14.1" customHeight="1" x14ac:dyDescent="0.2">
      <c r="A39" s="11"/>
      <c r="B39" s="11"/>
      <c r="C39" s="11">
        <v>25</v>
      </c>
      <c r="D39" s="57">
        <f t="shared" si="10"/>
        <v>35474.39</v>
      </c>
      <c r="E39" s="57">
        <f t="shared" si="3"/>
        <v>17311.689999999999</v>
      </c>
      <c r="F39" s="52">
        <f>IF($F$9="A",Data!$N$6,IF($F$9="B",Data!$N$7,IF($F$9="C",Data!$N$8,IF($F$9="D",Data!$N$9,0))))</f>
        <v>951.72</v>
      </c>
      <c r="G39" s="55">
        <f t="shared" si="4"/>
        <v>53737.8</v>
      </c>
      <c r="H39" s="56">
        <f t="shared" si="0"/>
        <v>2956.1991666666668</v>
      </c>
      <c r="I39" s="56">
        <f t="shared" si="5"/>
        <v>1442.6408333333331</v>
      </c>
      <c r="J39" s="56">
        <f t="shared" si="6"/>
        <v>79.31</v>
      </c>
      <c r="K39" s="55">
        <f t="shared" si="7"/>
        <v>4478.1500000000005</v>
      </c>
      <c r="L39" s="53">
        <f t="shared" si="1"/>
        <v>97.1901095890411</v>
      </c>
      <c r="M39" s="53">
        <f t="shared" si="2"/>
        <v>47.429287671232871</v>
      </c>
      <c r="N39" s="53">
        <f t="shared" si="8"/>
        <v>2.6074520547945208</v>
      </c>
      <c r="O39" s="54">
        <f t="shared" si="9"/>
        <v>147.22684931506848</v>
      </c>
    </row>
    <row r="40" spans="1:15" ht="14.1" customHeight="1" x14ac:dyDescent="0.2">
      <c r="A40" s="11"/>
      <c r="B40" s="11"/>
      <c r="C40" s="11">
        <v>26</v>
      </c>
      <c r="D40" s="57">
        <f t="shared" si="10"/>
        <v>36082.522400000002</v>
      </c>
      <c r="E40" s="57">
        <f t="shared" si="3"/>
        <v>17311.689999999999</v>
      </c>
      <c r="F40" s="52">
        <f>IF($F$9="A",Data!$N$6,IF($F$9="B",Data!$N$7,IF($F$9="C",Data!$N$8,IF($F$9="D",Data!$N$9,0))))</f>
        <v>951.72</v>
      </c>
      <c r="G40" s="55">
        <f t="shared" si="4"/>
        <v>54345.932400000005</v>
      </c>
      <c r="H40" s="56">
        <f t="shared" si="0"/>
        <v>3006.876866666667</v>
      </c>
      <c r="I40" s="56">
        <f t="shared" si="5"/>
        <v>1442.6408333333331</v>
      </c>
      <c r="J40" s="56">
        <f t="shared" si="6"/>
        <v>79.31</v>
      </c>
      <c r="K40" s="55">
        <f t="shared" si="7"/>
        <v>4528.8277000000007</v>
      </c>
      <c r="L40" s="53">
        <f t="shared" si="1"/>
        <v>98.856225753424667</v>
      </c>
      <c r="M40" s="53">
        <f t="shared" si="2"/>
        <v>47.429287671232871</v>
      </c>
      <c r="N40" s="53">
        <f t="shared" si="8"/>
        <v>2.6074520547945208</v>
      </c>
      <c r="O40" s="54">
        <f t="shared" si="9"/>
        <v>148.89296547945207</v>
      </c>
    </row>
    <row r="41" spans="1:15" ht="14.1" customHeight="1" x14ac:dyDescent="0.2">
      <c r="A41" s="11"/>
      <c r="B41" s="11"/>
      <c r="C41" s="11">
        <v>27</v>
      </c>
      <c r="D41" s="57">
        <f t="shared" si="10"/>
        <v>36690.654800000004</v>
      </c>
      <c r="E41" s="57">
        <f t="shared" si="3"/>
        <v>17311.689999999999</v>
      </c>
      <c r="F41" s="52">
        <f>IF($F$9="A",Data!$N$6,IF($F$9="B",Data!$N$7,IF($F$9="C",Data!$N$8,IF($F$9="D",Data!$N$9,0))))</f>
        <v>951.72</v>
      </c>
      <c r="G41" s="55">
        <f t="shared" si="4"/>
        <v>54954.064800000007</v>
      </c>
      <c r="H41" s="56">
        <f t="shared" si="0"/>
        <v>3057.5545666666671</v>
      </c>
      <c r="I41" s="56">
        <f t="shared" si="5"/>
        <v>1442.6408333333331</v>
      </c>
      <c r="J41" s="56">
        <f t="shared" si="6"/>
        <v>79.31</v>
      </c>
      <c r="K41" s="55">
        <f t="shared" si="7"/>
        <v>4579.5054000000009</v>
      </c>
      <c r="L41" s="53">
        <f t="shared" si="1"/>
        <v>100.52234191780823</v>
      </c>
      <c r="M41" s="53">
        <f t="shared" si="2"/>
        <v>47.429287671232871</v>
      </c>
      <c r="N41" s="53">
        <f t="shared" si="8"/>
        <v>2.6074520547945208</v>
      </c>
      <c r="O41" s="54">
        <f t="shared" si="9"/>
        <v>150.55908164383561</v>
      </c>
    </row>
    <row r="42" spans="1:15" ht="14.1" customHeight="1" x14ac:dyDescent="0.2">
      <c r="A42" s="11"/>
      <c r="B42" s="11"/>
      <c r="C42" s="11">
        <v>28</v>
      </c>
      <c r="D42" s="57">
        <f t="shared" si="10"/>
        <v>37298.787200000006</v>
      </c>
      <c r="E42" s="57">
        <f t="shared" si="3"/>
        <v>17311.689999999999</v>
      </c>
      <c r="F42" s="52">
        <f>IF($F$9="A",Data!$N$6,IF($F$9="B",Data!$N$7,IF($F$9="C",Data!$N$8,IF($F$9="D",Data!$N$9,0))))</f>
        <v>951.72</v>
      </c>
      <c r="G42" s="55">
        <f t="shared" si="4"/>
        <v>55562.19720000001</v>
      </c>
      <c r="H42" s="56">
        <f t="shared" si="0"/>
        <v>3108.2322666666673</v>
      </c>
      <c r="I42" s="56">
        <f t="shared" si="5"/>
        <v>1442.6408333333331</v>
      </c>
      <c r="J42" s="56">
        <f t="shared" si="6"/>
        <v>79.31</v>
      </c>
      <c r="K42" s="55">
        <f t="shared" si="7"/>
        <v>4630.1831000000011</v>
      </c>
      <c r="L42" s="53">
        <f t="shared" si="1"/>
        <v>102.1884580821918</v>
      </c>
      <c r="M42" s="53">
        <f t="shared" si="2"/>
        <v>47.429287671232871</v>
      </c>
      <c r="N42" s="53">
        <f t="shared" si="8"/>
        <v>2.6074520547945208</v>
      </c>
      <c r="O42" s="54">
        <f>SUM(L42:N42)</f>
        <v>152.22519780821921</v>
      </c>
    </row>
    <row r="43" spans="1:15" ht="14.1" customHeight="1" x14ac:dyDescent="0.2">
      <c r="A43" s="11"/>
      <c r="B43" s="11"/>
      <c r="C43" s="11">
        <v>29</v>
      </c>
      <c r="D43" s="57">
        <f t="shared" si="10"/>
        <v>37906.919600000008</v>
      </c>
      <c r="E43" s="57">
        <f t="shared" si="3"/>
        <v>17311.689999999999</v>
      </c>
      <c r="F43" s="52">
        <f>IF($F$9="A",Data!$N$6,IF($F$9="B",Data!$N$7,IF($F$9="C",Data!$N$8,IF($F$9="D",Data!$N$9,0))))</f>
        <v>951.72</v>
      </c>
      <c r="G43" s="55">
        <f t="shared" si="4"/>
        <v>56170.329600000012</v>
      </c>
      <c r="H43" s="56">
        <f t="shared" si="0"/>
        <v>3158.9099666666675</v>
      </c>
      <c r="I43" s="56">
        <f t="shared" si="5"/>
        <v>1442.6408333333331</v>
      </c>
      <c r="J43" s="56">
        <f t="shared" si="6"/>
        <v>79.31</v>
      </c>
      <c r="K43" s="55">
        <f t="shared" si="7"/>
        <v>4680.8608000000013</v>
      </c>
      <c r="L43" s="53">
        <f t="shared" si="1"/>
        <v>103.85457424657537</v>
      </c>
      <c r="M43" s="53">
        <f t="shared" si="2"/>
        <v>47.429287671232871</v>
      </c>
      <c r="N43" s="53">
        <f t="shared" si="8"/>
        <v>2.6074520547945208</v>
      </c>
      <c r="O43" s="54">
        <f t="shared" si="9"/>
        <v>153.89131397260275</v>
      </c>
    </row>
    <row r="44" spans="1:15" ht="14.1" customHeight="1" x14ac:dyDescent="0.2">
      <c r="A44" s="11"/>
      <c r="B44" s="11"/>
      <c r="C44" s="11">
        <v>30</v>
      </c>
      <c r="D44" s="57">
        <f t="shared" si="10"/>
        <v>38515.052000000003</v>
      </c>
      <c r="E44" s="57">
        <f t="shared" si="3"/>
        <v>17311.689999999999</v>
      </c>
      <c r="F44" s="52">
        <f>IF($F$9="A",Data!$N$6,IF($F$9="B",Data!$N$7,IF($F$9="C",Data!$N$8,IF($F$9="D",Data!$N$9,0))))</f>
        <v>951.72</v>
      </c>
      <c r="G44" s="55">
        <f t="shared" si="4"/>
        <v>56778.462</v>
      </c>
      <c r="H44" s="56">
        <f t="shared" si="0"/>
        <v>3209.5876666666668</v>
      </c>
      <c r="I44" s="56">
        <f t="shared" si="5"/>
        <v>1442.6408333333331</v>
      </c>
      <c r="J44" s="56">
        <f t="shared" si="6"/>
        <v>79.31</v>
      </c>
      <c r="K44" s="55">
        <f t="shared" si="7"/>
        <v>4731.5385000000006</v>
      </c>
      <c r="L44" s="53">
        <f t="shared" si="1"/>
        <v>105.52069041095891</v>
      </c>
      <c r="M44" s="53">
        <f t="shared" si="2"/>
        <v>47.429287671232871</v>
      </c>
      <c r="N44" s="53">
        <f t="shared" si="8"/>
        <v>2.6074520547945208</v>
      </c>
      <c r="O44" s="54">
        <f t="shared" si="9"/>
        <v>155.55743013698628</v>
      </c>
    </row>
    <row r="45" spans="1:15" ht="14.1" customHeight="1" x14ac:dyDescent="0.2">
      <c r="A45" s="11"/>
      <c r="B45" s="11"/>
      <c r="C45" s="11">
        <v>31</v>
      </c>
      <c r="D45" s="57">
        <f t="shared" si="10"/>
        <v>39123.184400000006</v>
      </c>
      <c r="E45" s="57">
        <f t="shared" si="3"/>
        <v>17311.689999999999</v>
      </c>
      <c r="F45" s="52">
        <f>IF($F$9="A",Data!$N$6,IF($F$9="B",Data!$N$7,IF($F$9="C",Data!$N$8,IF($F$9="D",Data!$N$9,0))))</f>
        <v>951.72</v>
      </c>
      <c r="G45" s="55">
        <f t="shared" si="4"/>
        <v>57386.594400000002</v>
      </c>
      <c r="H45" s="56">
        <f t="shared" si="0"/>
        <v>3260.265366666667</v>
      </c>
      <c r="I45" s="56">
        <f t="shared" si="5"/>
        <v>1442.6408333333331</v>
      </c>
      <c r="J45" s="56">
        <f t="shared" si="6"/>
        <v>79.31</v>
      </c>
      <c r="K45" s="55">
        <f t="shared" si="7"/>
        <v>4782.2162000000008</v>
      </c>
      <c r="L45" s="53">
        <f t="shared" si="1"/>
        <v>107.18680657534249</v>
      </c>
      <c r="M45" s="53">
        <f t="shared" si="2"/>
        <v>47.429287671232871</v>
      </c>
      <c r="N45" s="53">
        <f t="shared" si="8"/>
        <v>2.6074520547945208</v>
      </c>
      <c r="O45" s="54">
        <f t="shared" si="9"/>
        <v>157.22354630136988</v>
      </c>
    </row>
    <row r="46" spans="1:15" ht="14.1" customHeight="1" x14ac:dyDescent="0.2">
      <c r="A46" s="11"/>
      <c r="B46" s="11"/>
      <c r="C46" s="11">
        <v>32</v>
      </c>
      <c r="D46" s="57">
        <f t="shared" si="10"/>
        <v>39731.316800000001</v>
      </c>
      <c r="E46" s="57">
        <f t="shared" si="3"/>
        <v>17311.689999999999</v>
      </c>
      <c r="F46" s="52">
        <f>IF($F$9="A",Data!$N$6,IF($F$9="B",Data!$N$7,IF($F$9="C",Data!$N$8,IF($F$9="D",Data!$N$9,0))))</f>
        <v>951.72</v>
      </c>
      <c r="G46" s="55">
        <f t="shared" si="4"/>
        <v>57994.726800000004</v>
      </c>
      <c r="H46" s="56">
        <f t="shared" si="0"/>
        <v>3310.9430666666667</v>
      </c>
      <c r="I46" s="56">
        <f t="shared" si="5"/>
        <v>1442.6408333333331</v>
      </c>
      <c r="J46" s="56">
        <f t="shared" si="6"/>
        <v>79.31</v>
      </c>
      <c r="K46" s="55">
        <f t="shared" si="7"/>
        <v>4832.8939</v>
      </c>
      <c r="L46" s="53">
        <f t="shared" si="1"/>
        <v>108.85292273972603</v>
      </c>
      <c r="M46" s="53">
        <f t="shared" si="2"/>
        <v>47.429287671232871</v>
      </c>
      <c r="N46" s="53">
        <f t="shared" si="8"/>
        <v>2.6074520547945208</v>
      </c>
      <c r="O46" s="54">
        <f t="shared" si="9"/>
        <v>158.88966246575342</v>
      </c>
    </row>
    <row r="47" spans="1:15" ht="14.1" customHeight="1" x14ac:dyDescent="0.2">
      <c r="A47" s="11"/>
      <c r="B47" s="11"/>
      <c r="C47" s="11">
        <v>33</v>
      </c>
      <c r="D47" s="57">
        <f t="shared" si="10"/>
        <v>40339.449200000003</v>
      </c>
      <c r="E47" s="57">
        <f t="shared" si="3"/>
        <v>17311.689999999999</v>
      </c>
      <c r="F47" s="52">
        <f>IF($F$9="A",Data!$N$6,IF($F$9="B",Data!$N$7,IF($F$9="C",Data!$N$8,IF($F$9="D",Data!$N$9,0))))</f>
        <v>951.72</v>
      </c>
      <c r="G47" s="55">
        <f t="shared" si="4"/>
        <v>58602.859200000006</v>
      </c>
      <c r="H47" s="56">
        <f t="shared" si="0"/>
        <v>3361.6207666666669</v>
      </c>
      <c r="I47" s="56">
        <f t="shared" si="5"/>
        <v>1442.6408333333331</v>
      </c>
      <c r="J47" s="56">
        <f t="shared" si="6"/>
        <v>79.31</v>
      </c>
      <c r="K47" s="55">
        <f t="shared" si="7"/>
        <v>4883.5716000000002</v>
      </c>
      <c r="L47" s="53">
        <f t="shared" si="1"/>
        <v>110.51903890410959</v>
      </c>
      <c r="M47" s="53">
        <f t="shared" si="2"/>
        <v>47.429287671232871</v>
      </c>
      <c r="N47" s="53">
        <f t="shared" si="8"/>
        <v>2.6074520547945208</v>
      </c>
      <c r="O47" s="54">
        <f t="shared" si="9"/>
        <v>160.55577863013698</v>
      </c>
    </row>
    <row r="48" spans="1:15" ht="14.1" customHeight="1" x14ac:dyDescent="0.2">
      <c r="A48" s="11"/>
      <c r="B48" s="11"/>
      <c r="C48" s="11">
        <v>34</v>
      </c>
      <c r="D48" s="57">
        <f t="shared" si="10"/>
        <v>40947.581600000005</v>
      </c>
      <c r="E48" s="57">
        <f t="shared" si="3"/>
        <v>17311.689999999999</v>
      </c>
      <c r="F48" s="52">
        <f>IF($F$9="A",Data!$N$6,IF($F$9="B",Data!$N$7,IF($F$9="C",Data!$N$8,IF($F$9="D",Data!$N$9,0))))</f>
        <v>951.72</v>
      </c>
      <c r="G48" s="55">
        <f t="shared" si="4"/>
        <v>59210.991600000008</v>
      </c>
      <c r="H48" s="56">
        <f t="shared" si="0"/>
        <v>3412.2984666666671</v>
      </c>
      <c r="I48" s="56">
        <f t="shared" si="5"/>
        <v>1442.6408333333331</v>
      </c>
      <c r="J48" s="56">
        <f t="shared" si="6"/>
        <v>79.31</v>
      </c>
      <c r="K48" s="55">
        <f t="shared" si="7"/>
        <v>4934.2493000000004</v>
      </c>
      <c r="L48" s="53">
        <f t="shared" si="1"/>
        <v>112.18515506849316</v>
      </c>
      <c r="M48" s="53">
        <f t="shared" si="2"/>
        <v>47.429287671232871</v>
      </c>
      <c r="N48" s="53">
        <f t="shared" si="8"/>
        <v>2.6074520547945208</v>
      </c>
      <c r="O48" s="54">
        <f t="shared" si="9"/>
        <v>162.22189479452055</v>
      </c>
    </row>
    <row r="49" spans="1:15" ht="14.1" customHeight="1" x14ac:dyDescent="0.2">
      <c r="A49" s="11"/>
      <c r="B49" s="11"/>
      <c r="C49" s="11">
        <v>35</v>
      </c>
      <c r="D49" s="57">
        <f t="shared" si="10"/>
        <v>41555.714000000007</v>
      </c>
      <c r="E49" s="57">
        <f t="shared" si="3"/>
        <v>17311.689999999999</v>
      </c>
      <c r="F49" s="52">
        <f>IF($F$9="A",Data!$N$6,IF($F$9="B",Data!$N$7,IF($F$9="C",Data!$N$8,IF($F$9="D",Data!$N$9,0))))</f>
        <v>951.72</v>
      </c>
      <c r="G49" s="55">
        <f t="shared" si="4"/>
        <v>59819.124000000011</v>
      </c>
      <c r="H49" s="56">
        <f t="shared" si="0"/>
        <v>3462.9761666666673</v>
      </c>
      <c r="I49" s="56">
        <f t="shared" si="5"/>
        <v>1442.6408333333331</v>
      </c>
      <c r="J49" s="56">
        <f t="shared" si="6"/>
        <v>79.31</v>
      </c>
      <c r="K49" s="55">
        <f t="shared" si="7"/>
        <v>4984.9270000000006</v>
      </c>
      <c r="L49" s="53">
        <f t="shared" si="1"/>
        <v>113.85127123287673</v>
      </c>
      <c r="M49" s="53">
        <f t="shared" si="2"/>
        <v>47.429287671232871</v>
      </c>
      <c r="N49" s="53">
        <f t="shared" si="8"/>
        <v>2.6074520547945208</v>
      </c>
      <c r="O49" s="54">
        <f t="shared" si="9"/>
        <v>163.88801095890412</v>
      </c>
    </row>
    <row r="50" spans="1:15" ht="14.1" customHeight="1" x14ac:dyDescent="0.2">
      <c r="A50" s="11"/>
      <c r="B50" s="11"/>
      <c r="C50" s="11">
        <v>36</v>
      </c>
      <c r="D50" s="57">
        <f t="shared" si="10"/>
        <v>42163.846400000009</v>
      </c>
      <c r="E50" s="57">
        <f t="shared" si="3"/>
        <v>17311.689999999999</v>
      </c>
      <c r="F50" s="52">
        <f>IF($F$9="A",Data!$N$6,IF($F$9="B",Data!$N$7,IF($F$9="C",Data!$N$8,IF($F$9="D",Data!$N$9,0))))</f>
        <v>951.72</v>
      </c>
      <c r="G50" s="55">
        <f t="shared" si="4"/>
        <v>60427.256400000013</v>
      </c>
      <c r="H50" s="56">
        <f t="shared" si="0"/>
        <v>3513.6538666666675</v>
      </c>
      <c r="I50" s="56">
        <f t="shared" si="5"/>
        <v>1442.6408333333331</v>
      </c>
      <c r="J50" s="56">
        <f t="shared" si="6"/>
        <v>79.31</v>
      </c>
      <c r="K50" s="55">
        <f t="shared" si="7"/>
        <v>5035.6047000000008</v>
      </c>
      <c r="L50" s="53">
        <f t="shared" si="1"/>
        <v>115.51738739726029</v>
      </c>
      <c r="M50" s="53">
        <f t="shared" si="2"/>
        <v>47.429287671232871</v>
      </c>
      <c r="N50" s="53">
        <f t="shared" si="8"/>
        <v>2.6074520547945208</v>
      </c>
      <c r="O50" s="54">
        <f t="shared" si="9"/>
        <v>165.55412712328769</v>
      </c>
    </row>
    <row r="51" spans="1:15" ht="14.1" customHeight="1" x14ac:dyDescent="0.2">
      <c r="A51" s="11"/>
      <c r="B51" s="11"/>
      <c r="C51" s="11">
        <v>37</v>
      </c>
      <c r="D51" s="57">
        <f t="shared" si="10"/>
        <v>42771.978800000004</v>
      </c>
      <c r="E51" s="57">
        <f t="shared" si="3"/>
        <v>17311.689999999999</v>
      </c>
      <c r="F51" s="52">
        <f>IF($F$9="A",Data!$N$6,IF($F$9="B",Data!$N$7,IF($F$9="C",Data!$N$8,IF($F$9="D",Data!$N$9,0))))</f>
        <v>951.72</v>
      </c>
      <c r="G51" s="55">
        <f t="shared" si="4"/>
        <v>61035.388800000001</v>
      </c>
      <c r="H51" s="56">
        <f t="shared" si="0"/>
        <v>3564.3315666666672</v>
      </c>
      <c r="I51" s="56">
        <f t="shared" si="5"/>
        <v>1442.6408333333331</v>
      </c>
      <c r="J51" s="56">
        <f t="shared" si="6"/>
        <v>79.31</v>
      </c>
      <c r="K51" s="55">
        <f t="shared" si="7"/>
        <v>5086.282400000001</v>
      </c>
      <c r="L51" s="53">
        <f t="shared" si="1"/>
        <v>117.18350356164385</v>
      </c>
      <c r="M51" s="53">
        <f t="shared" si="2"/>
        <v>47.429287671232871</v>
      </c>
      <c r="N51" s="53">
        <f t="shared" si="8"/>
        <v>2.6074520547945208</v>
      </c>
      <c r="O51" s="54">
        <f t="shared" si="9"/>
        <v>167.22024328767122</v>
      </c>
    </row>
    <row r="52" spans="1:15" ht="14.1" customHeight="1" x14ac:dyDescent="0.2">
      <c r="A52" s="11"/>
      <c r="B52" s="11"/>
      <c r="C52" s="11">
        <v>38</v>
      </c>
      <c r="D52" s="57">
        <f t="shared" si="10"/>
        <v>43380.111199999999</v>
      </c>
      <c r="E52" s="57">
        <f t="shared" si="3"/>
        <v>17311.689999999999</v>
      </c>
      <c r="F52" s="52">
        <f>IF($F$9="A",Data!$N$6,IF($F$9="B",Data!$N$7,IF($F$9="C",Data!$N$8,IF($F$9="D",Data!$N$9,0))))</f>
        <v>951.72</v>
      </c>
      <c r="G52" s="55">
        <f t="shared" si="4"/>
        <v>61643.521200000003</v>
      </c>
      <c r="H52" s="56">
        <f t="shared" si="0"/>
        <v>3615.0092666666665</v>
      </c>
      <c r="I52" s="56">
        <f t="shared" si="5"/>
        <v>1442.6408333333331</v>
      </c>
      <c r="J52" s="56">
        <f t="shared" si="6"/>
        <v>79.31</v>
      </c>
      <c r="K52" s="55">
        <f t="shared" si="7"/>
        <v>5136.9601000000002</v>
      </c>
      <c r="L52" s="53">
        <f t="shared" si="1"/>
        <v>118.8496197260274</v>
      </c>
      <c r="M52" s="53">
        <f t="shared" si="2"/>
        <v>47.429287671232871</v>
      </c>
      <c r="N52" s="53">
        <f t="shared" si="8"/>
        <v>2.6074520547945208</v>
      </c>
      <c r="O52" s="54">
        <f t="shared" si="9"/>
        <v>168.88635945205479</v>
      </c>
    </row>
    <row r="53" spans="1:15" ht="14.1" customHeight="1" x14ac:dyDescent="0.2">
      <c r="A53" s="11"/>
      <c r="B53" s="11"/>
      <c r="C53" s="11">
        <v>39</v>
      </c>
      <c r="D53" s="57">
        <f t="shared" si="10"/>
        <v>43988.243600000002</v>
      </c>
      <c r="E53" s="57">
        <f t="shared" si="3"/>
        <v>17311.689999999999</v>
      </c>
      <c r="F53" s="52">
        <f>IF($F$9="A",Data!$N$6,IF($F$9="B",Data!$N$7,IF($F$9="C",Data!$N$8,IF($F$9="D",Data!$N$9,0))))</f>
        <v>951.72</v>
      </c>
      <c r="G53" s="55">
        <f t="shared" si="4"/>
        <v>62251.653600000005</v>
      </c>
      <c r="H53" s="56">
        <f t="shared" si="0"/>
        <v>3665.6869666666666</v>
      </c>
      <c r="I53" s="56">
        <f t="shared" si="5"/>
        <v>1442.6408333333331</v>
      </c>
      <c r="J53" s="56">
        <f t="shared" si="6"/>
        <v>79.31</v>
      </c>
      <c r="K53" s="55">
        <f t="shared" si="7"/>
        <v>5187.6378000000004</v>
      </c>
      <c r="L53" s="53">
        <f t="shared" si="1"/>
        <v>120.51573589041097</v>
      </c>
      <c r="M53" s="53">
        <f t="shared" si="2"/>
        <v>47.429287671232871</v>
      </c>
      <c r="N53" s="53">
        <f t="shared" si="8"/>
        <v>2.6074520547945208</v>
      </c>
      <c r="O53" s="54">
        <f t="shared" si="9"/>
        <v>170.55247561643836</v>
      </c>
    </row>
    <row r="54" spans="1:15" ht="14.1" customHeight="1" x14ac:dyDescent="0.2">
      <c r="A54" s="11"/>
      <c r="B54" s="11"/>
      <c r="C54" s="11">
        <v>40</v>
      </c>
      <c r="D54" s="57">
        <f t="shared" si="10"/>
        <v>44596.376000000004</v>
      </c>
      <c r="E54" s="57">
        <f t="shared" si="3"/>
        <v>17311.689999999999</v>
      </c>
      <c r="F54" s="52">
        <f>IF($F$9="A",Data!$N$6,IF($F$9="B",Data!$N$7,IF($F$9="C",Data!$N$8,IF($F$9="D",Data!$N$9,0))))</f>
        <v>951.72</v>
      </c>
      <c r="G54" s="55">
        <f t="shared" si="4"/>
        <v>62859.786000000007</v>
      </c>
      <c r="H54" s="56">
        <f t="shared" si="0"/>
        <v>3716.3646666666668</v>
      </c>
      <c r="I54" s="56">
        <f>E54/$H$7</f>
        <v>1442.6408333333331</v>
      </c>
      <c r="J54" s="56">
        <f t="shared" si="6"/>
        <v>79.31</v>
      </c>
      <c r="K54" s="55">
        <f t="shared" si="7"/>
        <v>5238.3155000000006</v>
      </c>
      <c r="L54" s="53">
        <f>D54/$L$7</f>
        <v>122.18185205479453</v>
      </c>
      <c r="M54" s="53">
        <f t="shared" si="2"/>
        <v>47.429287671232871</v>
      </c>
      <c r="N54" s="53">
        <f>$F$10/$L$7</f>
        <v>2.6074520547945208</v>
      </c>
      <c r="O54" s="54">
        <f>SUM(L54:N54)</f>
        <v>172.21859178082192</v>
      </c>
    </row>
    <row r="55" spans="1:15" ht="10.5" customHeight="1" x14ac:dyDescent="0.2"/>
  </sheetData>
  <sheetProtection algorithmName="SHA-512" hashValue="lpfLQCHI+fhjg7jJ6RMtZj9fqJDZ4voXDTq08rIDHUaGVobq+UdV34nyhlkd6SYICFVC3Dm5NDgq5eJ2hZBUwQ==" saltValue="/fcmEa+75SQnm20uXfA0EQ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AD54C3-F602-40D8-8263-3F3687E1BAC5}">
          <x14:formula1>
            <xm:f>Data!$M$11:$M$15</xm:f>
          </x14:formula1>
          <xm:sqref>F9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7460-151F-4E2F-A740-1A8763FDA51F}">
  <sheetPr>
    <tabColor indexed="10"/>
    <pageSetUpPr fitToPage="1"/>
  </sheetPr>
  <dimension ref="A1:O55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 t="s">
        <v>10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55</v>
      </c>
      <c r="G9" s="70" t="s">
        <v>9</v>
      </c>
      <c r="H9" s="70" t="s">
        <v>4</v>
      </c>
      <c r="I9" s="70" t="s">
        <v>5</v>
      </c>
      <c r="J9" s="63" t="str">
        <f>F9</f>
        <v>A</v>
      </c>
      <c r="K9" s="70" t="s">
        <v>9</v>
      </c>
      <c r="L9" s="70" t="s">
        <v>4</v>
      </c>
      <c r="M9" s="70" t="s">
        <v>5</v>
      </c>
      <c r="N9" s="63" t="str">
        <f>J9</f>
        <v>A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67">
        <v>16108.09</v>
      </c>
      <c r="E10" s="68">
        <v>17408.16</v>
      </c>
      <c r="F10" s="52">
        <f>IF($F$9="A",Data!$N$6,IF($F$9="B",Data!$N$7,IF($F$9="C",Data!$N$8,IF($F$9="D",Data!$N$9,0))))</f>
        <v>1062.96</v>
      </c>
      <c r="G10" s="55">
        <f>SUM(D10:F10)</f>
        <v>34579.21</v>
      </c>
      <c r="H10" s="56">
        <f t="shared" ref="H10:H54" si="0">D10/$H$7</f>
        <v>1342.3408333333334</v>
      </c>
      <c r="I10" s="56">
        <f>E10/$H$7</f>
        <v>1450.68</v>
      </c>
      <c r="J10" s="56">
        <f>$F$10/12</f>
        <v>88.58</v>
      </c>
      <c r="K10" s="55">
        <f>SUM(H10:J10)</f>
        <v>2881.6008333333334</v>
      </c>
      <c r="L10" s="53">
        <f t="shared" ref="L10:L53" si="1">D10/$L$7</f>
        <v>44.131753424657532</v>
      </c>
      <c r="M10" s="53">
        <f t="shared" ref="M10:M54" si="2">E10/$L$7</f>
        <v>47.69358904109589</v>
      </c>
      <c r="N10" s="53">
        <f>$F$10/$L$7</f>
        <v>2.912219178082192</v>
      </c>
      <c r="O10" s="54">
        <f>SUM(L10:N10)</f>
        <v>94.737561643835619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17074.575400000002</v>
      </c>
      <c r="E11" s="57">
        <f t="shared" ref="E11:E54" si="3">E10</f>
        <v>17408.16</v>
      </c>
      <c r="F11" s="52">
        <f>IF($F$9="A",Data!$N$6,IF($F$9="B",Data!$N$7,IF($F$9="C",Data!$N$8,IF($F$9="D",Data!$N$9,0))))</f>
        <v>1062.96</v>
      </c>
      <c r="G11" s="55">
        <f t="shared" ref="G11:G53" si="4">SUM(D11:F11)</f>
        <v>35545.695400000004</v>
      </c>
      <c r="H11" s="56">
        <f t="shared" si="0"/>
        <v>1422.8812833333334</v>
      </c>
      <c r="I11" s="56">
        <f t="shared" ref="I11:I54" si="5">E11/$H$7</f>
        <v>1450.68</v>
      </c>
      <c r="J11" s="56">
        <f t="shared" ref="J11:J54" si="6">$F$10/12</f>
        <v>88.58</v>
      </c>
      <c r="K11" s="55">
        <f t="shared" ref="K11:K53" si="7">SUM(H11:J11)</f>
        <v>2962.1412833333334</v>
      </c>
      <c r="L11" s="53">
        <f t="shared" si="1"/>
        <v>46.779658630136993</v>
      </c>
      <c r="M11" s="53">
        <f t="shared" si="2"/>
        <v>47.69358904109589</v>
      </c>
      <c r="N11" s="53">
        <f t="shared" ref="N11:N53" si="8">$F$10/$L$7</f>
        <v>2.912219178082192</v>
      </c>
      <c r="O11" s="54">
        <f t="shared" ref="O11:O52" si="9">SUM(L11:N11)</f>
        <v>97.38546684931508</v>
      </c>
    </row>
    <row r="12" spans="1:15" ht="14.1" customHeight="1" x14ac:dyDescent="0.2">
      <c r="A12" s="11"/>
      <c r="B12" s="11">
        <v>2</v>
      </c>
      <c r="C12" s="11">
        <v>0</v>
      </c>
      <c r="D12" s="57">
        <f>$D$10*1.12</f>
        <v>18041.060800000003</v>
      </c>
      <c r="E12" s="57">
        <f t="shared" si="3"/>
        <v>17408.16</v>
      </c>
      <c r="F12" s="52">
        <f>IF($F$9="A",Data!$N$6,IF($F$9="B",Data!$N$7,IF($F$9="C",Data!$N$8,IF($F$9="D",Data!$N$9,0))))</f>
        <v>1062.96</v>
      </c>
      <c r="G12" s="55">
        <f t="shared" si="4"/>
        <v>36512.180800000002</v>
      </c>
      <c r="H12" s="56">
        <f t="shared" si="0"/>
        <v>1503.4217333333336</v>
      </c>
      <c r="I12" s="56">
        <f t="shared" si="5"/>
        <v>1450.68</v>
      </c>
      <c r="J12" s="56">
        <f t="shared" si="6"/>
        <v>88.58</v>
      </c>
      <c r="K12" s="55">
        <f t="shared" si="7"/>
        <v>3042.6817333333338</v>
      </c>
      <c r="L12" s="53">
        <f t="shared" si="1"/>
        <v>49.427563835616446</v>
      </c>
      <c r="M12" s="53">
        <f t="shared" si="2"/>
        <v>47.69358904109589</v>
      </c>
      <c r="N12" s="53">
        <f t="shared" si="8"/>
        <v>2.912219178082192</v>
      </c>
      <c r="O12" s="54">
        <f t="shared" si="9"/>
        <v>100.03337205479453</v>
      </c>
    </row>
    <row r="13" spans="1:15" ht="14.1" customHeight="1" x14ac:dyDescent="0.2">
      <c r="A13" s="11"/>
      <c r="B13" s="11">
        <v>3</v>
      </c>
      <c r="C13" s="11">
        <v>0</v>
      </c>
      <c r="D13" s="57">
        <f>$D$10*1.18</f>
        <v>19007.546200000001</v>
      </c>
      <c r="E13" s="57">
        <f t="shared" si="3"/>
        <v>17408.16</v>
      </c>
      <c r="F13" s="52">
        <f>IF($F$9="A",Data!$N$6,IF($F$9="B",Data!$N$7,IF($F$9="C",Data!$N$8,IF($F$9="D",Data!$N$9,0))))</f>
        <v>1062.96</v>
      </c>
      <c r="G13" s="55">
        <f t="shared" si="4"/>
        <v>37478.6662</v>
      </c>
      <c r="H13" s="56">
        <f t="shared" si="0"/>
        <v>1583.9621833333333</v>
      </c>
      <c r="I13" s="56">
        <f t="shared" si="5"/>
        <v>1450.68</v>
      </c>
      <c r="J13" s="56">
        <f t="shared" si="6"/>
        <v>88.58</v>
      </c>
      <c r="K13" s="55">
        <f t="shared" si="7"/>
        <v>3123.2221833333333</v>
      </c>
      <c r="L13" s="53">
        <f t="shared" si="1"/>
        <v>52.075469041095893</v>
      </c>
      <c r="M13" s="53">
        <f t="shared" si="2"/>
        <v>47.69358904109589</v>
      </c>
      <c r="N13" s="53">
        <f t="shared" si="8"/>
        <v>2.912219178082192</v>
      </c>
      <c r="O13" s="54">
        <f t="shared" si="9"/>
        <v>102.68127726027397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67">
        <v>21082.22</v>
      </c>
      <c r="E14" s="68">
        <f t="shared" si="3"/>
        <v>17408.16</v>
      </c>
      <c r="F14" s="52">
        <f>IF($F$9="A",Data!$N$6,IF($F$9="B",Data!$N$7,IF($F$9="C",Data!$N$8,IF($F$9="D",Data!$N$9,0))))</f>
        <v>1062.96</v>
      </c>
      <c r="G14" s="55">
        <f t="shared" si="4"/>
        <v>39553.340000000004</v>
      </c>
      <c r="H14" s="56">
        <f t="shared" si="0"/>
        <v>1756.8516666666667</v>
      </c>
      <c r="I14" s="56">
        <f t="shared" si="5"/>
        <v>1450.68</v>
      </c>
      <c r="J14" s="56">
        <f t="shared" si="6"/>
        <v>88.58</v>
      </c>
      <c r="K14" s="55">
        <f t="shared" si="7"/>
        <v>3296.1116666666667</v>
      </c>
      <c r="L14" s="53">
        <f t="shared" si="1"/>
        <v>57.759506849315073</v>
      </c>
      <c r="M14" s="53">
        <f t="shared" si="2"/>
        <v>47.69358904109589</v>
      </c>
      <c r="N14" s="53">
        <f t="shared" si="8"/>
        <v>2.912219178082192</v>
      </c>
      <c r="O14" s="54">
        <f t="shared" si="9"/>
        <v>108.36531506849316</v>
      </c>
    </row>
    <row r="15" spans="1:15" ht="14.1" customHeight="1" x14ac:dyDescent="0.2">
      <c r="A15" s="23">
        <v>0.03</v>
      </c>
      <c r="B15" s="11"/>
      <c r="C15" s="11">
        <v>1</v>
      </c>
      <c r="D15" s="57">
        <f>$D$14+$D$14*$A$15*C15</f>
        <v>21714.686600000001</v>
      </c>
      <c r="E15" s="57">
        <f t="shared" si="3"/>
        <v>17408.16</v>
      </c>
      <c r="F15" s="52">
        <f>IF($F$9="A",Data!$N$6,IF($F$9="B",Data!$N$7,IF($F$9="C",Data!$N$8,IF($F$9="D",Data!$N$9,0))))</f>
        <v>1062.96</v>
      </c>
      <c r="G15" s="55">
        <f t="shared" si="4"/>
        <v>40185.806600000004</v>
      </c>
      <c r="H15" s="56">
        <f t="shared" si="0"/>
        <v>1809.5572166666668</v>
      </c>
      <c r="I15" s="56">
        <f t="shared" si="5"/>
        <v>1450.68</v>
      </c>
      <c r="J15" s="56">
        <f t="shared" si="6"/>
        <v>88.58</v>
      </c>
      <c r="K15" s="55">
        <f t="shared" si="7"/>
        <v>3348.8172166666668</v>
      </c>
      <c r="L15" s="53">
        <f t="shared" si="1"/>
        <v>59.492292054794525</v>
      </c>
      <c r="M15" s="53">
        <f t="shared" si="2"/>
        <v>47.69358904109589</v>
      </c>
      <c r="N15" s="53">
        <f t="shared" si="8"/>
        <v>2.912219178082192</v>
      </c>
      <c r="O15" s="54">
        <f t="shared" si="9"/>
        <v>110.09810027397261</v>
      </c>
    </row>
    <row r="16" spans="1:15" ht="14.1" customHeight="1" x14ac:dyDescent="0.2">
      <c r="A16" s="11"/>
      <c r="B16" s="11"/>
      <c r="C16" s="11">
        <v>2</v>
      </c>
      <c r="D16" s="57">
        <f>$D$14+$D$14*$A$15*C16</f>
        <v>22347.153200000001</v>
      </c>
      <c r="E16" s="57">
        <f t="shared" si="3"/>
        <v>17408.16</v>
      </c>
      <c r="F16" s="52">
        <f>IF($F$9="A",Data!$N$6,IF($F$9="B",Data!$N$7,IF($F$9="C",Data!$N$8,IF($F$9="D",Data!$N$9,0))))</f>
        <v>1062.96</v>
      </c>
      <c r="G16" s="55">
        <f t="shared" si="4"/>
        <v>40818.273200000003</v>
      </c>
      <c r="H16" s="56">
        <f t="shared" si="0"/>
        <v>1862.2627666666667</v>
      </c>
      <c r="I16" s="56">
        <f t="shared" si="5"/>
        <v>1450.68</v>
      </c>
      <c r="J16" s="56">
        <f t="shared" si="6"/>
        <v>88.58</v>
      </c>
      <c r="K16" s="55">
        <f t="shared" si="7"/>
        <v>3401.5227666666669</v>
      </c>
      <c r="L16" s="53">
        <f t="shared" si="1"/>
        <v>61.225077260273977</v>
      </c>
      <c r="M16" s="53">
        <f t="shared" si="2"/>
        <v>47.69358904109589</v>
      </c>
      <c r="N16" s="53">
        <f t="shared" si="8"/>
        <v>2.912219178082192</v>
      </c>
      <c r="O16" s="54">
        <f t="shared" si="9"/>
        <v>111.83088547945206</v>
      </c>
    </row>
    <row r="17" spans="1:15" ht="14.1" customHeight="1" x14ac:dyDescent="0.2">
      <c r="A17" s="11"/>
      <c r="B17" s="11"/>
      <c r="C17" s="11">
        <v>3</v>
      </c>
      <c r="D17" s="57">
        <f t="shared" ref="D17:D54" si="10">$D$14+$D$14*$A$15*C17</f>
        <v>22979.6198</v>
      </c>
      <c r="E17" s="57">
        <f t="shared" si="3"/>
        <v>17408.16</v>
      </c>
      <c r="F17" s="52">
        <f>IF($F$9="A",Data!$N$6,IF($F$9="B",Data!$N$7,IF($F$9="C",Data!$N$8,IF($F$9="D",Data!$N$9,0))))</f>
        <v>1062.96</v>
      </c>
      <c r="G17" s="55">
        <f t="shared" si="4"/>
        <v>41450.739800000003</v>
      </c>
      <c r="H17" s="56">
        <f t="shared" si="0"/>
        <v>1914.9683166666666</v>
      </c>
      <c r="I17" s="56">
        <f t="shared" si="5"/>
        <v>1450.68</v>
      </c>
      <c r="J17" s="56">
        <f t="shared" si="6"/>
        <v>88.58</v>
      </c>
      <c r="K17" s="55">
        <f t="shared" si="7"/>
        <v>3454.2283166666666</v>
      </c>
      <c r="L17" s="53">
        <f t="shared" si="1"/>
        <v>62.957862465753429</v>
      </c>
      <c r="M17" s="53">
        <f t="shared" si="2"/>
        <v>47.69358904109589</v>
      </c>
      <c r="N17" s="53">
        <f t="shared" si="8"/>
        <v>2.912219178082192</v>
      </c>
      <c r="O17" s="54">
        <f t="shared" si="9"/>
        <v>113.56367068493152</v>
      </c>
    </row>
    <row r="18" spans="1:15" ht="14.1" customHeight="1" x14ac:dyDescent="0.2">
      <c r="A18" s="11"/>
      <c r="B18" s="11"/>
      <c r="C18" s="11">
        <v>4</v>
      </c>
      <c r="D18" s="57">
        <f t="shared" si="10"/>
        <v>23612.0864</v>
      </c>
      <c r="E18" s="57">
        <f t="shared" si="3"/>
        <v>17408.16</v>
      </c>
      <c r="F18" s="52">
        <f>IF($F$9="A",Data!$N$6,IF($F$9="B",Data!$N$7,IF($F$9="C",Data!$N$8,IF($F$9="D",Data!$N$9,0))))</f>
        <v>1062.96</v>
      </c>
      <c r="G18" s="55">
        <f t="shared" si="4"/>
        <v>42083.206400000003</v>
      </c>
      <c r="H18" s="56">
        <f t="shared" si="0"/>
        <v>1967.6738666666668</v>
      </c>
      <c r="I18" s="56">
        <f t="shared" si="5"/>
        <v>1450.68</v>
      </c>
      <c r="J18" s="56">
        <f t="shared" si="6"/>
        <v>88.58</v>
      </c>
      <c r="K18" s="55">
        <f t="shared" si="7"/>
        <v>3506.9338666666667</v>
      </c>
      <c r="L18" s="53">
        <f t="shared" si="1"/>
        <v>64.690647671232881</v>
      </c>
      <c r="M18" s="53">
        <f t="shared" si="2"/>
        <v>47.69358904109589</v>
      </c>
      <c r="N18" s="53">
        <f t="shared" si="8"/>
        <v>2.912219178082192</v>
      </c>
      <c r="O18" s="54">
        <f t="shared" si="9"/>
        <v>115.29645589041097</v>
      </c>
    </row>
    <row r="19" spans="1:15" ht="14.1" customHeight="1" x14ac:dyDescent="0.2">
      <c r="A19" s="11"/>
      <c r="B19" s="11"/>
      <c r="C19" s="11">
        <v>5</v>
      </c>
      <c r="D19" s="57">
        <f t="shared" si="10"/>
        <v>24244.553</v>
      </c>
      <c r="E19" s="57">
        <f t="shared" si="3"/>
        <v>17408.16</v>
      </c>
      <c r="F19" s="52">
        <f>IF($F$9="A",Data!$N$6,IF($F$9="B",Data!$N$7,IF($F$9="C",Data!$N$8,IF($F$9="D",Data!$N$9,0))))</f>
        <v>1062.96</v>
      </c>
      <c r="G19" s="55">
        <f t="shared" si="4"/>
        <v>42715.673000000003</v>
      </c>
      <c r="H19" s="56">
        <f t="shared" si="0"/>
        <v>2020.3794166666667</v>
      </c>
      <c r="I19" s="56">
        <f t="shared" si="5"/>
        <v>1450.68</v>
      </c>
      <c r="J19" s="56">
        <f t="shared" si="6"/>
        <v>88.58</v>
      </c>
      <c r="K19" s="55">
        <f t="shared" si="7"/>
        <v>3559.6394166666669</v>
      </c>
      <c r="L19" s="53">
        <f t="shared" si="1"/>
        <v>66.423432876712326</v>
      </c>
      <c r="M19" s="53">
        <f t="shared" si="2"/>
        <v>47.69358904109589</v>
      </c>
      <c r="N19" s="53">
        <f t="shared" si="8"/>
        <v>2.912219178082192</v>
      </c>
      <c r="O19" s="54">
        <f t="shared" si="9"/>
        <v>117.02924109589041</v>
      </c>
    </row>
    <row r="20" spans="1:15" ht="14.1" customHeight="1" x14ac:dyDescent="0.2">
      <c r="A20" s="11"/>
      <c r="B20" s="11"/>
      <c r="C20" s="11">
        <v>6</v>
      </c>
      <c r="D20" s="57">
        <f t="shared" si="10"/>
        <v>24877.0196</v>
      </c>
      <c r="E20" s="57">
        <f t="shared" si="3"/>
        <v>17408.16</v>
      </c>
      <c r="F20" s="52">
        <f>IF($F$9="A",Data!$N$6,IF($F$9="B",Data!$N$7,IF($F$9="C",Data!$N$8,IF($F$9="D",Data!$N$9,0))))</f>
        <v>1062.96</v>
      </c>
      <c r="G20" s="55">
        <f t="shared" si="4"/>
        <v>43348.139600000002</v>
      </c>
      <c r="H20" s="56">
        <f t="shared" si="0"/>
        <v>2073.0849666666668</v>
      </c>
      <c r="I20" s="56">
        <f t="shared" si="5"/>
        <v>1450.68</v>
      </c>
      <c r="J20" s="56">
        <f t="shared" si="6"/>
        <v>88.58</v>
      </c>
      <c r="K20" s="55">
        <f t="shared" si="7"/>
        <v>3612.3449666666666</v>
      </c>
      <c r="L20" s="53">
        <f t="shared" si="1"/>
        <v>68.156218082191785</v>
      </c>
      <c r="M20" s="53">
        <f t="shared" si="2"/>
        <v>47.69358904109589</v>
      </c>
      <c r="N20" s="53">
        <f t="shared" si="8"/>
        <v>2.912219178082192</v>
      </c>
      <c r="O20" s="54">
        <f t="shared" si="9"/>
        <v>118.76202630136987</v>
      </c>
    </row>
    <row r="21" spans="1:15" ht="14.1" customHeight="1" x14ac:dyDescent="0.2">
      <c r="A21" s="11"/>
      <c r="B21" s="11"/>
      <c r="C21" s="11">
        <v>7</v>
      </c>
      <c r="D21" s="57">
        <f t="shared" si="10"/>
        <v>25509.486199999999</v>
      </c>
      <c r="E21" s="57">
        <f t="shared" si="3"/>
        <v>17408.16</v>
      </c>
      <c r="F21" s="52">
        <f>IF($F$9="A",Data!$N$6,IF($F$9="B",Data!$N$7,IF($F$9="C",Data!$N$8,IF($F$9="D",Data!$N$9,0))))</f>
        <v>1062.96</v>
      </c>
      <c r="G21" s="55">
        <f t="shared" si="4"/>
        <v>43980.606200000002</v>
      </c>
      <c r="H21" s="56">
        <f t="shared" si="0"/>
        <v>2125.7905166666665</v>
      </c>
      <c r="I21" s="56">
        <f t="shared" si="5"/>
        <v>1450.68</v>
      </c>
      <c r="J21" s="56">
        <f t="shared" si="6"/>
        <v>88.58</v>
      </c>
      <c r="K21" s="55">
        <f t="shared" si="7"/>
        <v>3665.0505166666662</v>
      </c>
      <c r="L21" s="53">
        <f t="shared" si="1"/>
        <v>69.88900328767123</v>
      </c>
      <c r="M21" s="53">
        <f t="shared" si="2"/>
        <v>47.69358904109589</v>
      </c>
      <c r="N21" s="53">
        <f t="shared" si="8"/>
        <v>2.912219178082192</v>
      </c>
      <c r="O21" s="54">
        <f t="shared" si="9"/>
        <v>120.49481150684932</v>
      </c>
    </row>
    <row r="22" spans="1:15" ht="14.1" customHeight="1" x14ac:dyDescent="0.2">
      <c r="A22" s="11"/>
      <c r="B22" s="11"/>
      <c r="C22" s="11">
        <v>8</v>
      </c>
      <c r="D22" s="57">
        <f t="shared" si="10"/>
        <v>26141.952799999999</v>
      </c>
      <c r="E22" s="57">
        <f t="shared" si="3"/>
        <v>17408.16</v>
      </c>
      <c r="F22" s="52">
        <f>IF($F$9="A",Data!$N$6,IF($F$9="B",Data!$N$7,IF($F$9="C",Data!$N$8,IF($F$9="D",Data!$N$9,0))))</f>
        <v>1062.96</v>
      </c>
      <c r="G22" s="55">
        <f t="shared" si="4"/>
        <v>44613.072800000002</v>
      </c>
      <c r="H22" s="56">
        <f t="shared" si="0"/>
        <v>2178.4960666666666</v>
      </c>
      <c r="I22" s="56">
        <f t="shared" si="5"/>
        <v>1450.68</v>
      </c>
      <c r="J22" s="56">
        <f t="shared" si="6"/>
        <v>88.58</v>
      </c>
      <c r="K22" s="55">
        <f t="shared" si="7"/>
        <v>3717.7560666666668</v>
      </c>
      <c r="L22" s="53">
        <f t="shared" si="1"/>
        <v>71.621788493150689</v>
      </c>
      <c r="M22" s="53">
        <f t="shared" si="2"/>
        <v>47.69358904109589</v>
      </c>
      <c r="N22" s="53">
        <f t="shared" si="8"/>
        <v>2.912219178082192</v>
      </c>
      <c r="O22" s="54">
        <f t="shared" si="9"/>
        <v>122.22759671232878</v>
      </c>
    </row>
    <row r="23" spans="1:15" ht="14.1" customHeight="1" x14ac:dyDescent="0.2">
      <c r="A23" s="11"/>
      <c r="B23" s="11"/>
      <c r="C23" s="11">
        <v>9</v>
      </c>
      <c r="D23" s="57">
        <f t="shared" si="10"/>
        <v>26774.419399999999</v>
      </c>
      <c r="E23" s="57">
        <f t="shared" si="3"/>
        <v>17408.16</v>
      </c>
      <c r="F23" s="52">
        <f>IF($F$9="A",Data!$N$6,IF($F$9="B",Data!$N$7,IF($F$9="C",Data!$N$8,IF($F$9="D",Data!$N$9,0))))</f>
        <v>1062.96</v>
      </c>
      <c r="G23" s="55">
        <f t="shared" si="4"/>
        <v>45245.539400000001</v>
      </c>
      <c r="H23" s="56">
        <f t="shared" si="0"/>
        <v>2231.2016166666667</v>
      </c>
      <c r="I23" s="56">
        <f t="shared" si="5"/>
        <v>1450.68</v>
      </c>
      <c r="J23" s="56">
        <f t="shared" si="6"/>
        <v>88.58</v>
      </c>
      <c r="K23" s="55">
        <f t="shared" si="7"/>
        <v>3770.4616166666665</v>
      </c>
      <c r="L23" s="53">
        <f t="shared" si="1"/>
        <v>73.354573698630134</v>
      </c>
      <c r="M23" s="53">
        <f t="shared" si="2"/>
        <v>47.69358904109589</v>
      </c>
      <c r="N23" s="53">
        <f t="shared" si="8"/>
        <v>2.912219178082192</v>
      </c>
      <c r="O23" s="54">
        <f t="shared" si="9"/>
        <v>123.96038191780822</v>
      </c>
    </row>
    <row r="24" spans="1:15" ht="14.1" customHeight="1" x14ac:dyDescent="0.2">
      <c r="A24" s="11"/>
      <c r="B24" s="11"/>
      <c r="C24" s="11">
        <v>10</v>
      </c>
      <c r="D24" s="57">
        <f t="shared" si="10"/>
        <v>27406.885999999999</v>
      </c>
      <c r="E24" s="57">
        <f t="shared" si="3"/>
        <v>17408.16</v>
      </c>
      <c r="F24" s="52">
        <f>IF($F$9="A",Data!$N$6,IF($F$9="B",Data!$N$7,IF($F$9="C",Data!$N$8,IF($F$9="D",Data!$N$9,0))))</f>
        <v>1062.96</v>
      </c>
      <c r="G24" s="55">
        <f t="shared" si="4"/>
        <v>45878.006000000001</v>
      </c>
      <c r="H24" s="56">
        <f t="shared" si="0"/>
        <v>2283.9071666666664</v>
      </c>
      <c r="I24" s="56">
        <f t="shared" si="5"/>
        <v>1450.68</v>
      </c>
      <c r="J24" s="56">
        <f t="shared" si="6"/>
        <v>88.58</v>
      </c>
      <c r="K24" s="55">
        <f t="shared" si="7"/>
        <v>3823.1671666666662</v>
      </c>
      <c r="L24" s="53">
        <f t="shared" si="1"/>
        <v>75.087358904109578</v>
      </c>
      <c r="M24" s="53">
        <f t="shared" si="2"/>
        <v>47.69358904109589</v>
      </c>
      <c r="N24" s="53">
        <f t="shared" si="8"/>
        <v>2.912219178082192</v>
      </c>
      <c r="O24" s="54">
        <f t="shared" si="9"/>
        <v>125.69316712328767</v>
      </c>
    </row>
    <row r="25" spans="1:15" ht="14.1" customHeight="1" x14ac:dyDescent="0.2">
      <c r="A25" s="11"/>
      <c r="B25" s="11"/>
      <c r="C25" s="11">
        <v>11</v>
      </c>
      <c r="D25" s="57">
        <f t="shared" si="10"/>
        <v>28039.352600000002</v>
      </c>
      <c r="E25" s="57">
        <f t="shared" si="3"/>
        <v>17408.16</v>
      </c>
      <c r="F25" s="52">
        <f>IF($F$9="A",Data!$N$6,IF($F$9="B",Data!$N$7,IF($F$9="C",Data!$N$8,IF($F$9="D",Data!$N$9,0))))</f>
        <v>1062.96</v>
      </c>
      <c r="G25" s="55">
        <f t="shared" si="4"/>
        <v>46510.472600000001</v>
      </c>
      <c r="H25" s="56">
        <f t="shared" si="0"/>
        <v>2336.612716666667</v>
      </c>
      <c r="I25" s="56">
        <f t="shared" si="5"/>
        <v>1450.68</v>
      </c>
      <c r="J25" s="56">
        <f t="shared" si="6"/>
        <v>88.58</v>
      </c>
      <c r="K25" s="55">
        <f t="shared" si="7"/>
        <v>3875.8727166666667</v>
      </c>
      <c r="L25" s="53">
        <f t="shared" si="1"/>
        <v>76.820144109589052</v>
      </c>
      <c r="M25" s="53">
        <f t="shared" si="2"/>
        <v>47.69358904109589</v>
      </c>
      <c r="N25" s="53">
        <f t="shared" si="8"/>
        <v>2.912219178082192</v>
      </c>
      <c r="O25" s="54">
        <f t="shared" si="9"/>
        <v>127.42595232876714</v>
      </c>
    </row>
    <row r="26" spans="1:15" ht="14.1" customHeight="1" x14ac:dyDescent="0.2">
      <c r="A26" s="11"/>
      <c r="B26" s="11"/>
      <c r="C26" s="11">
        <v>12</v>
      </c>
      <c r="D26" s="57">
        <f t="shared" si="10"/>
        <v>28671.819200000002</v>
      </c>
      <c r="E26" s="57">
        <f t="shared" si="3"/>
        <v>17408.16</v>
      </c>
      <c r="F26" s="52">
        <f>IF($F$9="A",Data!$N$6,IF($F$9="B",Data!$N$7,IF($F$9="C",Data!$N$8,IF($F$9="D",Data!$N$9,0))))</f>
        <v>1062.96</v>
      </c>
      <c r="G26" s="55">
        <f t="shared" si="4"/>
        <v>47142.939200000001</v>
      </c>
      <c r="H26" s="56">
        <f t="shared" si="0"/>
        <v>2389.3182666666667</v>
      </c>
      <c r="I26" s="56">
        <f t="shared" si="5"/>
        <v>1450.68</v>
      </c>
      <c r="J26" s="56">
        <f t="shared" si="6"/>
        <v>88.58</v>
      </c>
      <c r="K26" s="55">
        <f t="shared" si="7"/>
        <v>3928.5782666666664</v>
      </c>
      <c r="L26" s="53">
        <f t="shared" si="1"/>
        <v>78.552929315068496</v>
      </c>
      <c r="M26" s="53">
        <f t="shared" si="2"/>
        <v>47.69358904109589</v>
      </c>
      <c r="N26" s="53">
        <f t="shared" si="8"/>
        <v>2.912219178082192</v>
      </c>
      <c r="O26" s="54">
        <f t="shared" si="9"/>
        <v>129.15873753424657</v>
      </c>
    </row>
    <row r="27" spans="1:15" ht="14.1" customHeight="1" x14ac:dyDescent="0.2">
      <c r="A27" s="11"/>
      <c r="B27" s="11"/>
      <c r="C27" s="11">
        <v>13</v>
      </c>
      <c r="D27" s="57">
        <f t="shared" si="10"/>
        <v>29304.285800000001</v>
      </c>
      <c r="E27" s="57">
        <f t="shared" si="3"/>
        <v>17408.16</v>
      </c>
      <c r="F27" s="52">
        <f>IF($F$9="A",Data!$N$6,IF($F$9="B",Data!$N$7,IF($F$9="C",Data!$N$8,IF($F$9="D",Data!$N$9,0))))</f>
        <v>1062.96</v>
      </c>
      <c r="G27" s="55">
        <f t="shared" si="4"/>
        <v>47775.4058</v>
      </c>
      <c r="H27" s="56">
        <f t="shared" si="0"/>
        <v>2442.0238166666668</v>
      </c>
      <c r="I27" s="56">
        <f t="shared" si="5"/>
        <v>1450.68</v>
      </c>
      <c r="J27" s="56">
        <f t="shared" si="6"/>
        <v>88.58</v>
      </c>
      <c r="K27" s="55">
        <f t="shared" si="7"/>
        <v>3981.283816666667</v>
      </c>
      <c r="L27" s="53">
        <f t="shared" si="1"/>
        <v>80.285714520547955</v>
      </c>
      <c r="M27" s="53">
        <f t="shared" si="2"/>
        <v>47.69358904109589</v>
      </c>
      <c r="N27" s="53">
        <f t="shared" si="8"/>
        <v>2.912219178082192</v>
      </c>
      <c r="O27" s="54">
        <f t="shared" si="9"/>
        <v>130.89152273972604</v>
      </c>
    </row>
    <row r="28" spans="1:15" ht="14.1" customHeight="1" x14ac:dyDescent="0.2">
      <c r="A28" s="11"/>
      <c r="B28" s="11"/>
      <c r="C28" s="11">
        <v>14</v>
      </c>
      <c r="D28" s="57">
        <f t="shared" si="10"/>
        <v>29936.752400000001</v>
      </c>
      <c r="E28" s="57">
        <f t="shared" si="3"/>
        <v>17408.16</v>
      </c>
      <c r="F28" s="52">
        <f>IF($F$9="A",Data!$N$6,IF($F$9="B",Data!$N$7,IF($F$9="C",Data!$N$8,IF($F$9="D",Data!$N$9,0))))</f>
        <v>1062.96</v>
      </c>
      <c r="G28" s="55">
        <f t="shared" si="4"/>
        <v>48407.8724</v>
      </c>
      <c r="H28" s="56">
        <f t="shared" si="0"/>
        <v>2494.7293666666669</v>
      </c>
      <c r="I28" s="56">
        <f t="shared" si="5"/>
        <v>1450.68</v>
      </c>
      <c r="J28" s="56">
        <f t="shared" si="6"/>
        <v>88.58</v>
      </c>
      <c r="K28" s="55">
        <f t="shared" si="7"/>
        <v>4033.9893666666667</v>
      </c>
      <c r="L28" s="53">
        <f t="shared" si="1"/>
        <v>82.0184997260274</v>
      </c>
      <c r="M28" s="53">
        <f t="shared" si="2"/>
        <v>47.69358904109589</v>
      </c>
      <c r="N28" s="53">
        <f t="shared" si="8"/>
        <v>2.912219178082192</v>
      </c>
      <c r="O28" s="54">
        <f t="shared" si="9"/>
        <v>132.62430794520549</v>
      </c>
    </row>
    <row r="29" spans="1:15" ht="14.1" customHeight="1" x14ac:dyDescent="0.2">
      <c r="A29" s="11"/>
      <c r="B29" s="11"/>
      <c r="C29" s="11">
        <v>15</v>
      </c>
      <c r="D29" s="57">
        <f t="shared" si="10"/>
        <v>30569.219000000001</v>
      </c>
      <c r="E29" s="57">
        <f t="shared" si="3"/>
        <v>17408.16</v>
      </c>
      <c r="F29" s="52">
        <f>IF($F$9="A",Data!$N$6,IF($F$9="B",Data!$N$7,IF($F$9="C",Data!$N$8,IF($F$9="D",Data!$N$9,0))))</f>
        <v>1062.96</v>
      </c>
      <c r="G29" s="55">
        <f t="shared" si="4"/>
        <v>49040.339</v>
      </c>
      <c r="H29" s="56">
        <f t="shared" si="0"/>
        <v>2547.4349166666666</v>
      </c>
      <c r="I29" s="56">
        <f t="shared" si="5"/>
        <v>1450.68</v>
      </c>
      <c r="J29" s="56">
        <f t="shared" si="6"/>
        <v>88.58</v>
      </c>
      <c r="K29" s="55">
        <f t="shared" si="7"/>
        <v>4086.6949166666664</v>
      </c>
      <c r="L29" s="53">
        <f t="shared" si="1"/>
        <v>83.751284931506845</v>
      </c>
      <c r="M29" s="53">
        <f t="shared" si="2"/>
        <v>47.69358904109589</v>
      </c>
      <c r="N29" s="53">
        <f t="shared" si="8"/>
        <v>2.912219178082192</v>
      </c>
      <c r="O29" s="54">
        <f t="shared" si="9"/>
        <v>134.35709315068493</v>
      </c>
    </row>
    <row r="30" spans="1:15" ht="14.1" customHeight="1" x14ac:dyDescent="0.2">
      <c r="A30" s="11"/>
      <c r="B30" s="11"/>
      <c r="C30" s="11">
        <v>16</v>
      </c>
      <c r="D30" s="57">
        <f t="shared" si="10"/>
        <v>31201.685600000001</v>
      </c>
      <c r="E30" s="57">
        <f t="shared" si="3"/>
        <v>17408.16</v>
      </c>
      <c r="F30" s="52">
        <f>IF($F$9="A",Data!$N$6,IF($F$9="B",Data!$N$7,IF($F$9="C",Data!$N$8,IF($F$9="D",Data!$N$9,0))))</f>
        <v>1062.96</v>
      </c>
      <c r="G30" s="55">
        <f t="shared" si="4"/>
        <v>49672.8056</v>
      </c>
      <c r="H30" s="56">
        <f t="shared" si="0"/>
        <v>2600.1404666666667</v>
      </c>
      <c r="I30" s="56">
        <f t="shared" si="5"/>
        <v>1450.68</v>
      </c>
      <c r="J30" s="56">
        <f t="shared" si="6"/>
        <v>88.58</v>
      </c>
      <c r="K30" s="55">
        <f t="shared" si="7"/>
        <v>4139.4004666666669</v>
      </c>
      <c r="L30" s="53">
        <f t="shared" si="1"/>
        <v>85.484070136986304</v>
      </c>
      <c r="M30" s="53">
        <f t="shared" si="2"/>
        <v>47.69358904109589</v>
      </c>
      <c r="N30" s="53">
        <f t="shared" si="8"/>
        <v>2.912219178082192</v>
      </c>
      <c r="O30" s="54">
        <f t="shared" si="9"/>
        <v>136.08987835616438</v>
      </c>
    </row>
    <row r="31" spans="1:15" ht="14.1" customHeight="1" x14ac:dyDescent="0.2">
      <c r="A31" s="11"/>
      <c r="B31" s="11"/>
      <c r="C31" s="11">
        <v>17</v>
      </c>
      <c r="D31" s="57">
        <f t="shared" si="10"/>
        <v>31834.1522</v>
      </c>
      <c r="E31" s="57">
        <f t="shared" si="3"/>
        <v>17408.16</v>
      </c>
      <c r="F31" s="52">
        <f>IF($F$9="A",Data!$N$6,IF($F$9="B",Data!$N$7,IF($F$9="C",Data!$N$8,IF($F$9="D",Data!$N$9,0))))</f>
        <v>1062.96</v>
      </c>
      <c r="G31" s="55">
        <f t="shared" si="4"/>
        <v>50305.272199999999</v>
      </c>
      <c r="H31" s="56">
        <f t="shared" si="0"/>
        <v>2652.8460166666669</v>
      </c>
      <c r="I31" s="56">
        <f t="shared" si="5"/>
        <v>1450.68</v>
      </c>
      <c r="J31" s="56">
        <f t="shared" si="6"/>
        <v>88.58</v>
      </c>
      <c r="K31" s="55">
        <f t="shared" si="7"/>
        <v>4192.1060166666666</v>
      </c>
      <c r="L31" s="53">
        <f t="shared" si="1"/>
        <v>87.216855342465749</v>
      </c>
      <c r="M31" s="53">
        <f t="shared" si="2"/>
        <v>47.69358904109589</v>
      </c>
      <c r="N31" s="53">
        <f t="shared" si="8"/>
        <v>2.912219178082192</v>
      </c>
      <c r="O31" s="54">
        <f t="shared" si="9"/>
        <v>137.82266356164382</v>
      </c>
    </row>
    <row r="32" spans="1:15" ht="14.1" customHeight="1" x14ac:dyDescent="0.2">
      <c r="A32" s="11"/>
      <c r="B32" s="11"/>
      <c r="C32" s="11">
        <v>18</v>
      </c>
      <c r="D32" s="57">
        <f t="shared" si="10"/>
        <v>32466.6188</v>
      </c>
      <c r="E32" s="57">
        <f t="shared" si="3"/>
        <v>17408.16</v>
      </c>
      <c r="F32" s="52">
        <f>IF($F$9="A",Data!$N$6,IF($F$9="B",Data!$N$7,IF($F$9="C",Data!$N$8,IF($F$9="D",Data!$N$9,0))))</f>
        <v>1062.96</v>
      </c>
      <c r="G32" s="55">
        <f t="shared" si="4"/>
        <v>50937.738799999999</v>
      </c>
      <c r="H32" s="56">
        <f t="shared" si="0"/>
        <v>2705.5515666666665</v>
      </c>
      <c r="I32" s="56">
        <f t="shared" si="5"/>
        <v>1450.68</v>
      </c>
      <c r="J32" s="56">
        <f t="shared" si="6"/>
        <v>88.58</v>
      </c>
      <c r="K32" s="55">
        <f t="shared" si="7"/>
        <v>4244.8115666666663</v>
      </c>
      <c r="L32" s="53">
        <f t="shared" si="1"/>
        <v>88.949640547945208</v>
      </c>
      <c r="M32" s="53">
        <f t="shared" si="2"/>
        <v>47.69358904109589</v>
      </c>
      <c r="N32" s="53">
        <f t="shared" si="8"/>
        <v>2.912219178082192</v>
      </c>
      <c r="O32" s="54">
        <f t="shared" si="9"/>
        <v>139.55544876712327</v>
      </c>
    </row>
    <row r="33" spans="1:15" ht="14.1" customHeight="1" x14ac:dyDescent="0.2">
      <c r="A33" s="11"/>
      <c r="B33" s="11"/>
      <c r="C33" s="11">
        <v>19</v>
      </c>
      <c r="D33" s="57">
        <f t="shared" si="10"/>
        <v>33099.085399999996</v>
      </c>
      <c r="E33" s="57">
        <f t="shared" si="3"/>
        <v>17408.16</v>
      </c>
      <c r="F33" s="52">
        <f>IF($F$9="A",Data!$N$6,IF($F$9="B",Data!$N$7,IF($F$9="C",Data!$N$8,IF($F$9="D",Data!$N$9,0))))</f>
        <v>1062.96</v>
      </c>
      <c r="G33" s="55">
        <f t="shared" si="4"/>
        <v>51570.205399999999</v>
      </c>
      <c r="H33" s="56">
        <f t="shared" si="0"/>
        <v>2758.2571166666662</v>
      </c>
      <c r="I33" s="56">
        <f t="shared" si="5"/>
        <v>1450.68</v>
      </c>
      <c r="J33" s="56">
        <f t="shared" si="6"/>
        <v>88.58</v>
      </c>
      <c r="K33" s="55">
        <f t="shared" si="7"/>
        <v>4297.517116666666</v>
      </c>
      <c r="L33" s="53">
        <f t="shared" si="1"/>
        <v>90.682425753424653</v>
      </c>
      <c r="M33" s="53">
        <f t="shared" si="2"/>
        <v>47.69358904109589</v>
      </c>
      <c r="N33" s="53">
        <f t="shared" si="8"/>
        <v>2.912219178082192</v>
      </c>
      <c r="O33" s="54">
        <f t="shared" si="9"/>
        <v>141.28823397260271</v>
      </c>
    </row>
    <row r="34" spans="1:15" ht="14.1" customHeight="1" x14ac:dyDescent="0.2">
      <c r="A34" s="11"/>
      <c r="B34" s="11"/>
      <c r="C34" s="11">
        <v>20</v>
      </c>
      <c r="D34" s="57">
        <f t="shared" si="10"/>
        <v>33731.551999999996</v>
      </c>
      <c r="E34" s="57">
        <f t="shared" si="3"/>
        <v>17408.16</v>
      </c>
      <c r="F34" s="52">
        <f>IF($F$9="A",Data!$N$6,IF($F$9="B",Data!$N$7,IF($F$9="C",Data!$N$8,IF($F$9="D",Data!$N$9,0))))</f>
        <v>1062.96</v>
      </c>
      <c r="G34" s="55">
        <f t="shared" si="4"/>
        <v>52202.671999999999</v>
      </c>
      <c r="H34" s="56">
        <f t="shared" si="0"/>
        <v>2810.9626666666663</v>
      </c>
      <c r="I34" s="56">
        <f t="shared" si="5"/>
        <v>1450.68</v>
      </c>
      <c r="J34" s="56">
        <f t="shared" si="6"/>
        <v>88.58</v>
      </c>
      <c r="K34" s="55">
        <f t="shared" si="7"/>
        <v>4350.2226666666666</v>
      </c>
      <c r="L34" s="53">
        <f t="shared" si="1"/>
        <v>92.415210958904098</v>
      </c>
      <c r="M34" s="53">
        <f t="shared" si="2"/>
        <v>47.69358904109589</v>
      </c>
      <c r="N34" s="53">
        <f t="shared" si="8"/>
        <v>2.912219178082192</v>
      </c>
      <c r="O34" s="54">
        <f t="shared" si="9"/>
        <v>143.02101917808216</v>
      </c>
    </row>
    <row r="35" spans="1:15" ht="14.1" customHeight="1" x14ac:dyDescent="0.2">
      <c r="A35" s="11"/>
      <c r="B35" s="11"/>
      <c r="C35" s="11">
        <v>21</v>
      </c>
      <c r="D35" s="57">
        <f t="shared" si="10"/>
        <v>34364.018600000003</v>
      </c>
      <c r="E35" s="57">
        <f t="shared" si="3"/>
        <v>17408.16</v>
      </c>
      <c r="F35" s="52">
        <f>IF($F$9="A",Data!$N$6,IF($F$9="B",Data!$N$7,IF($F$9="C",Data!$N$8,IF($F$9="D",Data!$N$9,0))))</f>
        <v>1062.96</v>
      </c>
      <c r="G35" s="55">
        <f t="shared" si="4"/>
        <v>52835.138599999998</v>
      </c>
      <c r="H35" s="56">
        <f t="shared" si="0"/>
        <v>2863.6682166666669</v>
      </c>
      <c r="I35" s="56">
        <f t="shared" si="5"/>
        <v>1450.68</v>
      </c>
      <c r="J35" s="56">
        <f t="shared" si="6"/>
        <v>88.58</v>
      </c>
      <c r="K35" s="55">
        <f t="shared" si="7"/>
        <v>4402.9282166666671</v>
      </c>
      <c r="L35" s="53">
        <f t="shared" si="1"/>
        <v>94.147996164383571</v>
      </c>
      <c r="M35" s="53">
        <f t="shared" si="2"/>
        <v>47.69358904109589</v>
      </c>
      <c r="N35" s="53">
        <f t="shared" si="8"/>
        <v>2.912219178082192</v>
      </c>
      <c r="O35" s="54">
        <f t="shared" si="9"/>
        <v>144.75380438356166</v>
      </c>
    </row>
    <row r="36" spans="1:15" ht="14.1" customHeight="1" x14ac:dyDescent="0.2">
      <c r="A36" s="11"/>
      <c r="B36" s="11"/>
      <c r="C36" s="11">
        <v>22</v>
      </c>
      <c r="D36" s="57">
        <f t="shared" si="10"/>
        <v>34996.485200000003</v>
      </c>
      <c r="E36" s="57">
        <f t="shared" si="3"/>
        <v>17408.16</v>
      </c>
      <c r="F36" s="52">
        <f>IF($F$9="A",Data!$N$6,IF($F$9="B",Data!$N$7,IF($F$9="C",Data!$N$8,IF($F$9="D",Data!$N$9,0))))</f>
        <v>1062.96</v>
      </c>
      <c r="G36" s="55">
        <f t="shared" si="4"/>
        <v>53467.605199999998</v>
      </c>
      <c r="H36" s="56">
        <f t="shared" si="0"/>
        <v>2916.3737666666671</v>
      </c>
      <c r="I36" s="56">
        <f t="shared" si="5"/>
        <v>1450.68</v>
      </c>
      <c r="J36" s="56">
        <f t="shared" si="6"/>
        <v>88.58</v>
      </c>
      <c r="K36" s="55">
        <f t="shared" si="7"/>
        <v>4455.6337666666668</v>
      </c>
      <c r="L36" s="53">
        <f t="shared" si="1"/>
        <v>95.880781369863016</v>
      </c>
      <c r="M36" s="53">
        <f t="shared" si="2"/>
        <v>47.69358904109589</v>
      </c>
      <c r="N36" s="53">
        <f t="shared" si="8"/>
        <v>2.912219178082192</v>
      </c>
      <c r="O36" s="54">
        <f t="shared" si="9"/>
        <v>146.4865895890411</v>
      </c>
    </row>
    <row r="37" spans="1:15" ht="14.1" customHeight="1" x14ac:dyDescent="0.2">
      <c r="A37" s="11"/>
      <c r="B37" s="11"/>
      <c r="C37" s="11">
        <v>23</v>
      </c>
      <c r="D37" s="57">
        <f t="shared" si="10"/>
        <v>35628.951800000003</v>
      </c>
      <c r="E37" s="57">
        <f t="shared" si="3"/>
        <v>17408.16</v>
      </c>
      <c r="F37" s="52">
        <f>IF($F$9="A",Data!$N$6,IF($F$9="B",Data!$N$7,IF($F$9="C",Data!$N$8,IF($F$9="D",Data!$N$9,0))))</f>
        <v>1062.96</v>
      </c>
      <c r="G37" s="55">
        <f t="shared" si="4"/>
        <v>54100.071799999998</v>
      </c>
      <c r="H37" s="56">
        <f t="shared" si="0"/>
        <v>2969.0793166666667</v>
      </c>
      <c r="I37" s="56">
        <f t="shared" si="5"/>
        <v>1450.68</v>
      </c>
      <c r="J37" s="56">
        <f t="shared" si="6"/>
        <v>88.58</v>
      </c>
      <c r="K37" s="55">
        <f t="shared" si="7"/>
        <v>4508.3393166666665</v>
      </c>
      <c r="L37" s="53">
        <f t="shared" si="1"/>
        <v>97.613566575342475</v>
      </c>
      <c r="M37" s="53">
        <f t="shared" si="2"/>
        <v>47.69358904109589</v>
      </c>
      <c r="N37" s="53">
        <f t="shared" si="8"/>
        <v>2.912219178082192</v>
      </c>
      <c r="O37" s="54">
        <f>SUM(L37:N37)</f>
        <v>148.21937479452055</v>
      </c>
    </row>
    <row r="38" spans="1:15" ht="14.1" customHeight="1" x14ac:dyDescent="0.2">
      <c r="A38" s="11"/>
      <c r="B38" s="11"/>
      <c r="C38" s="11">
        <v>24</v>
      </c>
      <c r="D38" s="57">
        <f t="shared" si="10"/>
        <v>36261.418400000002</v>
      </c>
      <c r="E38" s="57">
        <f t="shared" si="3"/>
        <v>17408.16</v>
      </c>
      <c r="F38" s="52">
        <f>IF($F$9="A",Data!$N$6,IF($F$9="B",Data!$N$7,IF($F$9="C",Data!$N$8,IF($F$9="D",Data!$N$9,0))))</f>
        <v>1062.96</v>
      </c>
      <c r="G38" s="55">
        <f t="shared" si="4"/>
        <v>54732.538399999998</v>
      </c>
      <c r="H38" s="56">
        <f t="shared" si="0"/>
        <v>3021.7848666666669</v>
      </c>
      <c r="I38" s="56">
        <f t="shared" si="5"/>
        <v>1450.68</v>
      </c>
      <c r="J38" s="56">
        <f t="shared" si="6"/>
        <v>88.58</v>
      </c>
      <c r="K38" s="55">
        <f t="shared" si="7"/>
        <v>4561.0448666666671</v>
      </c>
      <c r="L38" s="53">
        <f t="shared" si="1"/>
        <v>99.346351780821919</v>
      </c>
      <c r="M38" s="53">
        <f t="shared" si="2"/>
        <v>47.69358904109589</v>
      </c>
      <c r="N38" s="53">
        <f t="shared" si="8"/>
        <v>2.912219178082192</v>
      </c>
      <c r="O38" s="54">
        <f t="shared" si="9"/>
        <v>149.95215999999999</v>
      </c>
    </row>
    <row r="39" spans="1:15" ht="14.1" customHeight="1" x14ac:dyDescent="0.2">
      <c r="A39" s="11"/>
      <c r="B39" s="11"/>
      <c r="C39" s="11">
        <v>25</v>
      </c>
      <c r="D39" s="57">
        <f t="shared" si="10"/>
        <v>36893.885000000002</v>
      </c>
      <c r="E39" s="57">
        <f t="shared" si="3"/>
        <v>17408.16</v>
      </c>
      <c r="F39" s="52">
        <f>IF($F$9="A",Data!$N$6,IF($F$9="B",Data!$N$7,IF($F$9="C",Data!$N$8,IF($F$9="D",Data!$N$9,0))))</f>
        <v>1062.96</v>
      </c>
      <c r="G39" s="55">
        <f t="shared" si="4"/>
        <v>55365.004999999997</v>
      </c>
      <c r="H39" s="56">
        <f t="shared" si="0"/>
        <v>3074.490416666667</v>
      </c>
      <c r="I39" s="56">
        <f t="shared" si="5"/>
        <v>1450.68</v>
      </c>
      <c r="J39" s="56">
        <f t="shared" si="6"/>
        <v>88.58</v>
      </c>
      <c r="K39" s="55">
        <f t="shared" si="7"/>
        <v>4613.7504166666668</v>
      </c>
      <c r="L39" s="53">
        <f t="shared" si="1"/>
        <v>101.07913698630138</v>
      </c>
      <c r="M39" s="53">
        <f t="shared" si="2"/>
        <v>47.69358904109589</v>
      </c>
      <c r="N39" s="53">
        <f t="shared" si="8"/>
        <v>2.912219178082192</v>
      </c>
      <c r="O39" s="54">
        <f t="shared" si="9"/>
        <v>151.68494520547944</v>
      </c>
    </row>
    <row r="40" spans="1:15" ht="14.1" customHeight="1" x14ac:dyDescent="0.2">
      <c r="A40" s="11"/>
      <c r="B40" s="11"/>
      <c r="C40" s="11">
        <v>26</v>
      </c>
      <c r="D40" s="57">
        <f t="shared" si="10"/>
        <v>37526.351600000002</v>
      </c>
      <c r="E40" s="57">
        <f t="shared" si="3"/>
        <v>17408.16</v>
      </c>
      <c r="F40" s="52">
        <f>IF($F$9="A",Data!$N$6,IF($F$9="B",Data!$N$7,IF($F$9="C",Data!$N$8,IF($F$9="D",Data!$N$9,0))))</f>
        <v>1062.96</v>
      </c>
      <c r="G40" s="55">
        <f t="shared" si="4"/>
        <v>55997.471599999997</v>
      </c>
      <c r="H40" s="56">
        <f t="shared" si="0"/>
        <v>3127.1959666666667</v>
      </c>
      <c r="I40" s="56">
        <f t="shared" si="5"/>
        <v>1450.68</v>
      </c>
      <c r="J40" s="56">
        <f t="shared" si="6"/>
        <v>88.58</v>
      </c>
      <c r="K40" s="55">
        <f t="shared" si="7"/>
        <v>4666.4559666666664</v>
      </c>
      <c r="L40" s="53">
        <f t="shared" si="1"/>
        <v>102.81192219178082</v>
      </c>
      <c r="M40" s="53">
        <f t="shared" si="2"/>
        <v>47.69358904109589</v>
      </c>
      <c r="N40" s="53">
        <f t="shared" si="8"/>
        <v>2.912219178082192</v>
      </c>
      <c r="O40" s="54">
        <f t="shared" si="9"/>
        <v>153.41773041095888</v>
      </c>
    </row>
    <row r="41" spans="1:15" ht="14.1" customHeight="1" x14ac:dyDescent="0.2">
      <c r="A41" s="11"/>
      <c r="B41" s="11"/>
      <c r="C41" s="11">
        <v>27</v>
      </c>
      <c r="D41" s="57">
        <f t="shared" si="10"/>
        <v>38158.818200000002</v>
      </c>
      <c r="E41" s="57">
        <f t="shared" si="3"/>
        <v>17408.16</v>
      </c>
      <c r="F41" s="52">
        <f>IF($F$9="A",Data!$N$6,IF($F$9="B",Data!$N$7,IF($F$9="C",Data!$N$8,IF($F$9="D",Data!$N$9,0))))</f>
        <v>1062.96</v>
      </c>
      <c r="G41" s="55">
        <f t="shared" si="4"/>
        <v>56629.938199999997</v>
      </c>
      <c r="H41" s="56">
        <f t="shared" si="0"/>
        <v>3179.9015166666668</v>
      </c>
      <c r="I41" s="56">
        <f t="shared" si="5"/>
        <v>1450.68</v>
      </c>
      <c r="J41" s="56">
        <f t="shared" si="6"/>
        <v>88.58</v>
      </c>
      <c r="K41" s="55">
        <f t="shared" si="7"/>
        <v>4719.161516666667</v>
      </c>
      <c r="L41" s="53">
        <f t="shared" si="1"/>
        <v>104.54470739726028</v>
      </c>
      <c r="M41" s="53">
        <f t="shared" si="2"/>
        <v>47.69358904109589</v>
      </c>
      <c r="N41" s="53">
        <f t="shared" si="8"/>
        <v>2.912219178082192</v>
      </c>
      <c r="O41" s="54">
        <f t="shared" si="9"/>
        <v>155.15051561643835</v>
      </c>
    </row>
    <row r="42" spans="1:15" ht="14.1" customHeight="1" x14ac:dyDescent="0.2">
      <c r="A42" s="11"/>
      <c r="B42" s="11"/>
      <c r="C42" s="11">
        <v>28</v>
      </c>
      <c r="D42" s="57">
        <f t="shared" si="10"/>
        <v>38791.284800000001</v>
      </c>
      <c r="E42" s="57">
        <f t="shared" si="3"/>
        <v>17408.16</v>
      </c>
      <c r="F42" s="52">
        <f>IF($F$9="A",Data!$N$6,IF($F$9="B",Data!$N$7,IF($F$9="C",Data!$N$8,IF($F$9="D",Data!$N$9,0))))</f>
        <v>1062.96</v>
      </c>
      <c r="G42" s="55">
        <f t="shared" si="4"/>
        <v>57262.404799999997</v>
      </c>
      <c r="H42" s="56">
        <f t="shared" si="0"/>
        <v>3232.6070666666669</v>
      </c>
      <c r="I42" s="56">
        <f t="shared" si="5"/>
        <v>1450.68</v>
      </c>
      <c r="J42" s="56">
        <f t="shared" si="6"/>
        <v>88.58</v>
      </c>
      <c r="K42" s="55">
        <f t="shared" si="7"/>
        <v>4771.8670666666667</v>
      </c>
      <c r="L42" s="53">
        <f t="shared" si="1"/>
        <v>106.27749260273973</v>
      </c>
      <c r="M42" s="53">
        <f t="shared" si="2"/>
        <v>47.69358904109589</v>
      </c>
      <c r="N42" s="53">
        <f t="shared" si="8"/>
        <v>2.912219178082192</v>
      </c>
      <c r="O42" s="54">
        <f t="shared" si="9"/>
        <v>156.8833008219178</v>
      </c>
    </row>
    <row r="43" spans="1:15" ht="14.1" customHeight="1" x14ac:dyDescent="0.2">
      <c r="A43" s="11"/>
      <c r="B43" s="11"/>
      <c r="C43" s="11">
        <v>29</v>
      </c>
      <c r="D43" s="57">
        <f t="shared" si="10"/>
        <v>39423.751400000001</v>
      </c>
      <c r="E43" s="57">
        <f t="shared" si="3"/>
        <v>17408.16</v>
      </c>
      <c r="F43" s="52">
        <f>IF($F$9="A",Data!$N$6,IF($F$9="B",Data!$N$7,IF($F$9="C",Data!$N$8,IF($F$9="D",Data!$N$9,0))))</f>
        <v>1062.96</v>
      </c>
      <c r="G43" s="55">
        <f t="shared" si="4"/>
        <v>57894.871399999996</v>
      </c>
      <c r="H43" s="56">
        <f t="shared" si="0"/>
        <v>3285.3126166666666</v>
      </c>
      <c r="I43" s="56">
        <f t="shared" si="5"/>
        <v>1450.68</v>
      </c>
      <c r="J43" s="56">
        <f t="shared" si="6"/>
        <v>88.58</v>
      </c>
      <c r="K43" s="55">
        <f t="shared" si="7"/>
        <v>4824.5726166666664</v>
      </c>
      <c r="L43" s="53">
        <f t="shared" si="1"/>
        <v>108.01027780821919</v>
      </c>
      <c r="M43" s="53">
        <f t="shared" si="2"/>
        <v>47.69358904109589</v>
      </c>
      <c r="N43" s="53">
        <f t="shared" si="8"/>
        <v>2.912219178082192</v>
      </c>
      <c r="O43" s="54">
        <f t="shared" si="9"/>
        <v>158.61608602739727</v>
      </c>
    </row>
    <row r="44" spans="1:15" ht="14.1" customHeight="1" x14ac:dyDescent="0.2">
      <c r="A44" s="11"/>
      <c r="B44" s="11"/>
      <c r="C44" s="11">
        <v>30</v>
      </c>
      <c r="D44" s="57">
        <f t="shared" si="10"/>
        <v>40056.218000000001</v>
      </c>
      <c r="E44" s="57">
        <f t="shared" si="3"/>
        <v>17408.16</v>
      </c>
      <c r="F44" s="52">
        <f>IF($F$9="A",Data!$N$6,IF($F$9="B",Data!$N$7,IF($F$9="C",Data!$N$8,IF($F$9="D",Data!$N$9,0))))</f>
        <v>1062.96</v>
      </c>
      <c r="G44" s="55">
        <f t="shared" si="4"/>
        <v>58527.337999999996</v>
      </c>
      <c r="H44" s="56">
        <f t="shared" si="0"/>
        <v>3338.0181666666667</v>
      </c>
      <c r="I44" s="56">
        <f t="shared" si="5"/>
        <v>1450.68</v>
      </c>
      <c r="J44" s="56">
        <f t="shared" si="6"/>
        <v>88.58</v>
      </c>
      <c r="K44" s="55">
        <f t="shared" si="7"/>
        <v>4877.2781666666669</v>
      </c>
      <c r="L44" s="53">
        <f t="shared" si="1"/>
        <v>109.74306301369863</v>
      </c>
      <c r="M44" s="53">
        <f t="shared" si="2"/>
        <v>47.69358904109589</v>
      </c>
      <c r="N44" s="53">
        <f t="shared" si="8"/>
        <v>2.912219178082192</v>
      </c>
      <c r="O44" s="54">
        <f t="shared" si="9"/>
        <v>160.34887123287672</v>
      </c>
    </row>
    <row r="45" spans="1:15" ht="14.1" customHeight="1" x14ac:dyDescent="0.2">
      <c r="A45" s="11"/>
      <c r="B45" s="11"/>
      <c r="C45" s="11">
        <v>31</v>
      </c>
      <c r="D45" s="57">
        <f t="shared" si="10"/>
        <v>40688.684600000001</v>
      </c>
      <c r="E45" s="57">
        <f t="shared" si="3"/>
        <v>17408.16</v>
      </c>
      <c r="F45" s="52">
        <f>IF($F$9="A",Data!$N$6,IF($F$9="B",Data!$N$7,IF($F$9="C",Data!$N$8,IF($F$9="D",Data!$N$9,0))))</f>
        <v>1062.96</v>
      </c>
      <c r="G45" s="55">
        <f t="shared" si="4"/>
        <v>59159.804599999996</v>
      </c>
      <c r="H45" s="56">
        <f t="shared" si="0"/>
        <v>3390.7237166666669</v>
      </c>
      <c r="I45" s="56">
        <f t="shared" si="5"/>
        <v>1450.68</v>
      </c>
      <c r="J45" s="56">
        <f t="shared" si="6"/>
        <v>88.58</v>
      </c>
      <c r="K45" s="55">
        <f t="shared" si="7"/>
        <v>4929.9837166666666</v>
      </c>
      <c r="L45" s="53">
        <f t="shared" si="1"/>
        <v>111.47584821917809</v>
      </c>
      <c r="M45" s="53">
        <f t="shared" si="2"/>
        <v>47.69358904109589</v>
      </c>
      <c r="N45" s="53">
        <f t="shared" si="8"/>
        <v>2.912219178082192</v>
      </c>
      <c r="O45" s="54">
        <f>SUM(L45:N45)</f>
        <v>162.08165643835616</v>
      </c>
    </row>
    <row r="46" spans="1:15" ht="14.1" customHeight="1" x14ac:dyDescent="0.2">
      <c r="A46" s="11"/>
      <c r="B46" s="11"/>
      <c r="C46" s="11">
        <v>32</v>
      </c>
      <c r="D46" s="57">
        <f t="shared" si="10"/>
        <v>41321.1512</v>
      </c>
      <c r="E46" s="57">
        <f t="shared" si="3"/>
        <v>17408.16</v>
      </c>
      <c r="F46" s="52">
        <f>IF($F$9="A",Data!$N$6,IF($F$9="B",Data!$N$7,IF($F$9="C",Data!$N$8,IF($F$9="D",Data!$N$9,0))))</f>
        <v>1062.96</v>
      </c>
      <c r="G46" s="55">
        <f t="shared" si="4"/>
        <v>59792.271199999996</v>
      </c>
      <c r="H46" s="56">
        <f t="shared" si="0"/>
        <v>3443.4292666666665</v>
      </c>
      <c r="I46" s="56">
        <f t="shared" si="5"/>
        <v>1450.68</v>
      </c>
      <c r="J46" s="56">
        <f t="shared" si="6"/>
        <v>88.58</v>
      </c>
      <c r="K46" s="55">
        <f t="shared" si="7"/>
        <v>4982.6892666666663</v>
      </c>
      <c r="L46" s="53">
        <f t="shared" si="1"/>
        <v>113.20863342465753</v>
      </c>
      <c r="M46" s="53">
        <f t="shared" si="2"/>
        <v>47.69358904109589</v>
      </c>
      <c r="N46" s="53">
        <f t="shared" si="8"/>
        <v>2.912219178082192</v>
      </c>
      <c r="O46" s="54">
        <f t="shared" si="9"/>
        <v>163.81444164383561</v>
      </c>
    </row>
    <row r="47" spans="1:15" ht="14.1" customHeight="1" x14ac:dyDescent="0.2">
      <c r="A47" s="11"/>
      <c r="B47" s="11"/>
      <c r="C47" s="11">
        <v>33</v>
      </c>
      <c r="D47" s="57">
        <f t="shared" si="10"/>
        <v>41953.6178</v>
      </c>
      <c r="E47" s="57">
        <f t="shared" si="3"/>
        <v>17408.16</v>
      </c>
      <c r="F47" s="52">
        <f>IF($F$9="A",Data!$N$6,IF($F$9="B",Data!$N$7,IF($F$9="C",Data!$N$8,IF($F$9="D",Data!$N$9,0))))</f>
        <v>1062.96</v>
      </c>
      <c r="G47" s="55">
        <f t="shared" si="4"/>
        <v>60424.737799999995</v>
      </c>
      <c r="H47" s="56">
        <f t="shared" si="0"/>
        <v>3496.1348166666667</v>
      </c>
      <c r="I47" s="56">
        <f t="shared" si="5"/>
        <v>1450.68</v>
      </c>
      <c r="J47" s="56">
        <f t="shared" si="6"/>
        <v>88.58</v>
      </c>
      <c r="K47" s="55">
        <f t="shared" si="7"/>
        <v>5035.3948166666669</v>
      </c>
      <c r="L47" s="53">
        <f t="shared" si="1"/>
        <v>114.94141863013698</v>
      </c>
      <c r="M47" s="53">
        <f t="shared" si="2"/>
        <v>47.69358904109589</v>
      </c>
      <c r="N47" s="53">
        <f t="shared" si="8"/>
        <v>2.912219178082192</v>
      </c>
      <c r="O47" s="54">
        <f t="shared" si="9"/>
        <v>165.54722684931505</v>
      </c>
    </row>
    <row r="48" spans="1:15" ht="14.1" customHeight="1" x14ac:dyDescent="0.2">
      <c r="A48" s="11"/>
      <c r="B48" s="11"/>
      <c r="C48" s="11">
        <v>34</v>
      </c>
      <c r="D48" s="57">
        <f t="shared" si="10"/>
        <v>42586.0844</v>
      </c>
      <c r="E48" s="57">
        <f t="shared" si="3"/>
        <v>17408.16</v>
      </c>
      <c r="F48" s="52">
        <f>IF($F$9="A",Data!$N$6,IF($F$9="B",Data!$N$7,IF($F$9="C",Data!$N$8,IF($F$9="D",Data!$N$9,0))))</f>
        <v>1062.96</v>
      </c>
      <c r="G48" s="55">
        <f t="shared" si="4"/>
        <v>61057.204399999995</v>
      </c>
      <c r="H48" s="56">
        <f t="shared" si="0"/>
        <v>3548.8403666666668</v>
      </c>
      <c r="I48" s="56">
        <f t="shared" si="5"/>
        <v>1450.68</v>
      </c>
      <c r="J48" s="56">
        <f t="shared" si="6"/>
        <v>88.58</v>
      </c>
      <c r="K48" s="55">
        <f t="shared" si="7"/>
        <v>5088.1003666666666</v>
      </c>
      <c r="L48" s="53">
        <f t="shared" si="1"/>
        <v>116.67420383561644</v>
      </c>
      <c r="M48" s="53">
        <f t="shared" si="2"/>
        <v>47.69358904109589</v>
      </c>
      <c r="N48" s="53">
        <f t="shared" si="8"/>
        <v>2.912219178082192</v>
      </c>
      <c r="O48" s="54">
        <f t="shared" si="9"/>
        <v>167.2800120547945</v>
      </c>
    </row>
    <row r="49" spans="1:15" ht="14.1" customHeight="1" x14ac:dyDescent="0.2">
      <c r="A49" s="11"/>
      <c r="B49" s="11"/>
      <c r="C49" s="11">
        <v>35</v>
      </c>
      <c r="D49" s="57">
        <f t="shared" si="10"/>
        <v>43218.550999999999</v>
      </c>
      <c r="E49" s="57">
        <f t="shared" si="3"/>
        <v>17408.16</v>
      </c>
      <c r="F49" s="52">
        <f>IF($F$9="A",Data!$N$6,IF($F$9="B",Data!$N$7,IF($F$9="C",Data!$N$8,IF($F$9="D",Data!$N$9,0))))</f>
        <v>1062.96</v>
      </c>
      <c r="G49" s="55">
        <f t="shared" si="4"/>
        <v>61689.670999999995</v>
      </c>
      <c r="H49" s="56">
        <f t="shared" si="0"/>
        <v>3601.5459166666665</v>
      </c>
      <c r="I49" s="56">
        <f t="shared" si="5"/>
        <v>1450.68</v>
      </c>
      <c r="J49" s="56">
        <f t="shared" si="6"/>
        <v>88.58</v>
      </c>
      <c r="K49" s="55">
        <f t="shared" si="7"/>
        <v>5140.8059166666662</v>
      </c>
      <c r="L49" s="53">
        <f t="shared" si="1"/>
        <v>118.40698904109588</v>
      </c>
      <c r="M49" s="53">
        <f t="shared" si="2"/>
        <v>47.69358904109589</v>
      </c>
      <c r="N49" s="53">
        <f t="shared" si="8"/>
        <v>2.912219178082192</v>
      </c>
      <c r="O49" s="54">
        <f t="shared" si="9"/>
        <v>169.01279726027394</v>
      </c>
    </row>
    <row r="50" spans="1:15" ht="14.1" customHeight="1" x14ac:dyDescent="0.2">
      <c r="A50" s="11"/>
      <c r="B50" s="11"/>
      <c r="C50" s="11">
        <v>36</v>
      </c>
      <c r="D50" s="57">
        <f t="shared" si="10"/>
        <v>43851.017599999999</v>
      </c>
      <c r="E50" s="57">
        <f t="shared" si="3"/>
        <v>17408.16</v>
      </c>
      <c r="F50" s="52">
        <f>IF($F$9="A",Data!$N$6,IF($F$9="B",Data!$N$7,IF($F$9="C",Data!$N$8,IF($F$9="D",Data!$N$9,0))))</f>
        <v>1062.96</v>
      </c>
      <c r="G50" s="55">
        <f t="shared" si="4"/>
        <v>62322.137599999995</v>
      </c>
      <c r="H50" s="56">
        <f t="shared" si="0"/>
        <v>3654.2514666666666</v>
      </c>
      <c r="I50" s="56">
        <f t="shared" si="5"/>
        <v>1450.68</v>
      </c>
      <c r="J50" s="56">
        <f t="shared" si="6"/>
        <v>88.58</v>
      </c>
      <c r="K50" s="55">
        <f t="shared" si="7"/>
        <v>5193.5114666666668</v>
      </c>
      <c r="L50" s="53">
        <f t="shared" si="1"/>
        <v>120.13977424657534</v>
      </c>
      <c r="M50" s="53">
        <f t="shared" si="2"/>
        <v>47.69358904109589</v>
      </c>
      <c r="N50" s="53">
        <f t="shared" si="8"/>
        <v>2.912219178082192</v>
      </c>
      <c r="O50" s="54">
        <f t="shared" si="9"/>
        <v>170.74558246575342</v>
      </c>
    </row>
    <row r="51" spans="1:15" ht="14.1" customHeight="1" x14ac:dyDescent="0.2">
      <c r="A51" s="11"/>
      <c r="B51" s="11"/>
      <c r="C51" s="11">
        <v>37</v>
      </c>
      <c r="D51" s="57">
        <f t="shared" si="10"/>
        <v>44483.484199999999</v>
      </c>
      <c r="E51" s="57">
        <f t="shared" si="3"/>
        <v>17408.16</v>
      </c>
      <c r="F51" s="52">
        <f>IF($F$9="A",Data!$N$6,IF($F$9="B",Data!$N$7,IF($F$9="C",Data!$N$8,IF($F$9="D",Data!$N$9,0))))</f>
        <v>1062.96</v>
      </c>
      <c r="G51" s="55">
        <f t="shared" si="4"/>
        <v>62954.604199999994</v>
      </c>
      <c r="H51" s="56">
        <f t="shared" si="0"/>
        <v>3706.9570166666667</v>
      </c>
      <c r="I51" s="56">
        <f t="shared" si="5"/>
        <v>1450.68</v>
      </c>
      <c r="J51" s="56">
        <f t="shared" si="6"/>
        <v>88.58</v>
      </c>
      <c r="K51" s="55">
        <f t="shared" si="7"/>
        <v>5246.2170166666665</v>
      </c>
      <c r="L51" s="53">
        <f t="shared" si="1"/>
        <v>121.87255945205479</v>
      </c>
      <c r="M51" s="53">
        <f t="shared" si="2"/>
        <v>47.69358904109589</v>
      </c>
      <c r="N51" s="53">
        <f t="shared" si="8"/>
        <v>2.912219178082192</v>
      </c>
      <c r="O51" s="54">
        <f t="shared" si="9"/>
        <v>172.47836767123286</v>
      </c>
    </row>
    <row r="52" spans="1:15" ht="14.1" customHeight="1" x14ac:dyDescent="0.2">
      <c r="A52" s="11"/>
      <c r="B52" s="11"/>
      <c r="C52" s="11">
        <v>38</v>
      </c>
      <c r="D52" s="57">
        <f t="shared" si="10"/>
        <v>45115.950799999999</v>
      </c>
      <c r="E52" s="57">
        <f t="shared" si="3"/>
        <v>17408.16</v>
      </c>
      <c r="F52" s="52">
        <f>IF($F$9="A",Data!$N$6,IF($F$9="B",Data!$N$7,IF($F$9="C",Data!$N$8,IF($F$9="D",Data!$N$9,0))))</f>
        <v>1062.96</v>
      </c>
      <c r="G52" s="55">
        <f t="shared" si="4"/>
        <v>63587.070799999994</v>
      </c>
      <c r="H52" s="56">
        <f t="shared" si="0"/>
        <v>3759.6625666666664</v>
      </c>
      <c r="I52" s="56">
        <f t="shared" si="5"/>
        <v>1450.68</v>
      </c>
      <c r="J52" s="56">
        <f t="shared" si="6"/>
        <v>88.58</v>
      </c>
      <c r="K52" s="55">
        <f t="shared" si="7"/>
        <v>5298.9225666666662</v>
      </c>
      <c r="L52" s="53">
        <f t="shared" si="1"/>
        <v>123.60534465753425</v>
      </c>
      <c r="M52" s="53">
        <f t="shared" si="2"/>
        <v>47.69358904109589</v>
      </c>
      <c r="N52" s="53">
        <f t="shared" si="8"/>
        <v>2.912219178082192</v>
      </c>
      <c r="O52" s="54">
        <f t="shared" si="9"/>
        <v>174.21115287671233</v>
      </c>
    </row>
    <row r="53" spans="1:15" ht="14.1" customHeight="1" x14ac:dyDescent="0.2">
      <c r="A53" s="11"/>
      <c r="B53" s="11"/>
      <c r="C53" s="11">
        <v>39</v>
      </c>
      <c r="D53" s="57">
        <f t="shared" si="10"/>
        <v>45748.417399999998</v>
      </c>
      <c r="E53" s="57">
        <f t="shared" si="3"/>
        <v>17408.16</v>
      </c>
      <c r="F53" s="52">
        <f>IF($F$9="A",Data!$N$6,IF($F$9="B",Data!$N$7,IF($F$9="C",Data!$N$8,IF($F$9="D",Data!$N$9,0))))</f>
        <v>1062.96</v>
      </c>
      <c r="G53" s="55">
        <f t="shared" si="4"/>
        <v>64219.537399999994</v>
      </c>
      <c r="H53" s="56">
        <f t="shared" si="0"/>
        <v>3812.3681166666665</v>
      </c>
      <c r="I53" s="56">
        <f t="shared" si="5"/>
        <v>1450.68</v>
      </c>
      <c r="J53" s="56">
        <f t="shared" si="6"/>
        <v>88.58</v>
      </c>
      <c r="K53" s="55">
        <f t="shared" si="7"/>
        <v>5351.6281166666668</v>
      </c>
      <c r="L53" s="53">
        <f t="shared" si="1"/>
        <v>125.33812986301369</v>
      </c>
      <c r="M53" s="53">
        <f t="shared" si="2"/>
        <v>47.69358904109589</v>
      </c>
      <c r="N53" s="53">
        <f t="shared" si="8"/>
        <v>2.912219178082192</v>
      </c>
      <c r="O53" s="54">
        <f>SUM(L53:N53)</f>
        <v>175.94393808219178</v>
      </c>
    </row>
    <row r="54" spans="1:15" ht="14.1" customHeight="1" x14ac:dyDescent="0.2">
      <c r="A54" s="11"/>
      <c r="B54" s="11"/>
      <c r="C54" s="11">
        <v>40</v>
      </c>
      <c r="D54" s="57">
        <f t="shared" si="10"/>
        <v>46380.883999999998</v>
      </c>
      <c r="E54" s="57">
        <f t="shared" si="3"/>
        <v>17408.16</v>
      </c>
      <c r="F54" s="52">
        <f>IF($F$9="A",Data!$N$6,IF($F$9="B",Data!$N$7,IF($F$9="C",Data!$N$8,IF($F$9="D",Data!$N$9,0))))</f>
        <v>1062.96</v>
      </c>
      <c r="G54" s="55">
        <f t="shared" ref="G54" si="11">SUM(D54:E54)</f>
        <v>63789.043999999994</v>
      </c>
      <c r="H54" s="56">
        <f t="shared" si="0"/>
        <v>3865.0736666666667</v>
      </c>
      <c r="I54" s="56">
        <f t="shared" si="5"/>
        <v>1450.68</v>
      </c>
      <c r="J54" s="56">
        <f t="shared" si="6"/>
        <v>88.58</v>
      </c>
      <c r="K54" s="55">
        <f>SUM(H54:I54)</f>
        <v>5315.7536666666665</v>
      </c>
      <c r="L54" s="53">
        <f>D54/$L$7</f>
        <v>127.07091506849315</v>
      </c>
      <c r="M54" s="53">
        <f t="shared" si="2"/>
        <v>47.69358904109589</v>
      </c>
      <c r="N54" s="53">
        <f>$F$10/$L$7</f>
        <v>2.912219178082192</v>
      </c>
      <c r="O54" s="54">
        <f>SUM(L54:N54)</f>
        <v>177.67672328767122</v>
      </c>
    </row>
    <row r="55" spans="1:15" ht="10.5" customHeight="1" x14ac:dyDescent="0.2"/>
  </sheetData>
  <sheetProtection algorithmName="SHA-512" hashValue="rm3EaxWVrAukiXgWlkhj6FMW2CX3JyoHbeKWE6DsgLO/wXmyFmQzqC5hvjeYFx5kM5BqHseu4qDaSSCtAabDUA==" saltValue="YlMGCm7H88Bi5cI9FjfG9w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5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D2D2F2-CC5A-4203-ADC6-1F97B8451595}">
          <x14:formula1>
            <xm:f>Data!$M$11:$M$15</xm:f>
          </x14:formula1>
          <xm:sqref>F9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99C4-DD46-4DC2-8A03-8CF0354420D8}">
  <sheetPr>
    <tabColor rgb="FFFF66FF"/>
    <pageSetUpPr fitToPage="1"/>
  </sheetPr>
  <dimension ref="A1:O55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8.42578125" style="6" bestFit="1" customWidth="1"/>
    <col min="2" max="2" width="5.42578125" style="7" bestFit="1" customWidth="1"/>
    <col min="3" max="3" width="5.85546875" style="7" bestFit="1" customWidth="1"/>
    <col min="4" max="5" width="9" style="6" bestFit="1" customWidth="1"/>
    <col min="6" max="6" width="9" style="6" customWidth="1"/>
    <col min="7" max="7" width="9" style="6" bestFit="1" customWidth="1"/>
    <col min="8" max="9" width="8.140625" style="6" bestFit="1" customWidth="1"/>
    <col min="10" max="10" width="6.85546875" style="6" customWidth="1"/>
    <col min="11" max="11" width="9" style="6" customWidth="1"/>
    <col min="12" max="12" width="8.140625" style="6" bestFit="1" customWidth="1"/>
    <col min="13" max="13" width="7.42578125" style="6" bestFit="1" customWidth="1"/>
    <col min="14" max="14" width="9.7109375" style="6" customWidth="1"/>
    <col min="15" max="15" width="9.42578125" style="6" customWidth="1"/>
    <col min="16" max="18" width="9.140625" style="6"/>
    <col min="19" max="19" width="4.140625" style="6" customWidth="1"/>
    <col min="20" max="20" width="5.7109375" style="6" bestFit="1" customWidth="1"/>
    <col min="21" max="16384" width="9.140625" style="6"/>
  </cols>
  <sheetData>
    <row r="1" spans="1:15" ht="60" customHeight="1" x14ac:dyDescent="0.2">
      <c r="A1" s="13"/>
      <c r="B1" s="14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18.75" customHeight="1" x14ac:dyDescent="0.2">
      <c r="A2" s="7"/>
      <c r="D2" s="7"/>
      <c r="E2" s="92" t="s">
        <v>0</v>
      </c>
      <c r="F2" s="92"/>
      <c r="G2" s="92"/>
      <c r="H2" s="92"/>
      <c r="I2" s="92"/>
      <c r="J2" s="92"/>
      <c r="K2" s="92"/>
      <c r="L2" s="7"/>
      <c r="M2" s="7"/>
      <c r="N2" s="49"/>
      <c r="O2" s="49"/>
    </row>
    <row r="3" spans="1:15" s="18" customFormat="1" ht="17.25" customHeight="1" x14ac:dyDescent="0.2">
      <c r="A3" s="17"/>
      <c r="B3" s="17"/>
      <c r="C3" s="17"/>
      <c r="D3" s="17"/>
      <c r="E3" s="65" t="s">
        <v>32</v>
      </c>
      <c r="F3" s="65"/>
      <c r="G3" s="66">
        <f>Liv.1!G3</f>
        <v>45658</v>
      </c>
      <c r="H3" s="65" t="s">
        <v>33</v>
      </c>
      <c r="I3" s="91"/>
      <c r="J3" s="91"/>
      <c r="K3" s="91"/>
      <c r="L3" s="17"/>
      <c r="M3" s="17"/>
      <c r="N3" s="88"/>
      <c r="O3" s="88"/>
    </row>
    <row r="4" spans="1:15" s="18" customFormat="1" ht="18.75" customHeight="1" x14ac:dyDescent="0.2">
      <c r="A4" s="17"/>
      <c r="B4" s="17"/>
      <c r="C4" s="17"/>
      <c r="D4" s="17"/>
      <c r="E4" s="65"/>
      <c r="F4" s="65"/>
      <c r="G4" s="93" t="str">
        <f>Liv.1!G4</f>
        <v>CCI del 28.10.2025 - parte economica
BÜKV vom 28.10.2025 - wirtschaftlicher Teil</v>
      </c>
      <c r="H4" s="93"/>
      <c r="I4" s="93"/>
      <c r="J4" s="93"/>
      <c r="K4" s="93"/>
      <c r="L4" s="17"/>
      <c r="M4" s="17"/>
    </row>
    <row r="5" spans="1:15" ht="12" customHeight="1" x14ac:dyDescent="0.2">
      <c r="A5" s="89" t="s">
        <v>34</v>
      </c>
      <c r="B5" s="89"/>
      <c r="C5" s="89"/>
      <c r="D5" s="90" t="s">
        <v>38</v>
      </c>
      <c r="E5" s="7"/>
      <c r="F5" s="7"/>
      <c r="G5" s="93"/>
      <c r="H5" s="93"/>
      <c r="I5" s="93"/>
      <c r="J5" s="93"/>
      <c r="K5" s="93"/>
      <c r="L5" s="22"/>
      <c r="M5" s="22"/>
      <c r="N5" s="35" t="s">
        <v>30</v>
      </c>
      <c r="O5" s="36">
        <f>Data!E6</f>
        <v>335.7</v>
      </c>
    </row>
    <row r="6" spans="1:15" ht="11.25" customHeight="1" x14ac:dyDescent="0.2">
      <c r="A6" s="89"/>
      <c r="B6" s="89"/>
      <c r="C6" s="89"/>
      <c r="D6" s="90"/>
      <c r="E6" s="37" t="s">
        <v>36</v>
      </c>
      <c r="F6" s="37"/>
      <c r="G6" s="37" t="s">
        <v>37</v>
      </c>
      <c r="H6" s="7"/>
      <c r="I6" s="7"/>
      <c r="J6" s="7"/>
      <c r="K6" s="22"/>
      <c r="L6" s="22"/>
      <c r="M6" s="22"/>
      <c r="N6" s="35" t="s">
        <v>31</v>
      </c>
      <c r="O6" s="36">
        <f>Data!H6</f>
        <v>18.600000000000001</v>
      </c>
    </row>
    <row r="7" spans="1:15" ht="6" customHeight="1" x14ac:dyDescent="0.2">
      <c r="A7" s="8"/>
      <c r="B7" s="8"/>
      <c r="C7" s="8"/>
      <c r="D7" s="40" t="s">
        <v>35</v>
      </c>
      <c r="E7" s="38"/>
      <c r="F7" s="38"/>
      <c r="G7" s="39"/>
      <c r="H7" s="47">
        <v>12</v>
      </c>
      <c r="I7" s="8"/>
      <c r="J7" s="8"/>
      <c r="K7" s="12"/>
      <c r="L7" s="47">
        <v>365</v>
      </c>
      <c r="M7" s="47"/>
      <c r="N7" s="12"/>
      <c r="O7" s="12"/>
    </row>
    <row r="8" spans="1:15" s="9" customFormat="1" ht="36" customHeight="1" x14ac:dyDescent="0.2">
      <c r="A8" s="87" t="s">
        <v>1</v>
      </c>
      <c r="B8" s="87" t="s">
        <v>2</v>
      </c>
      <c r="C8" s="87" t="s">
        <v>3</v>
      </c>
      <c r="D8" s="86" t="s">
        <v>6</v>
      </c>
      <c r="E8" s="86"/>
      <c r="F8" s="86"/>
      <c r="G8" s="86"/>
      <c r="H8" s="83" t="str">
        <f>CONCATENATE("MENSILE - MONATLICH  
(",H7," mesi/Monate)")</f>
        <v>MENSILE - MONATLICH  
(12 mesi/Monate)</v>
      </c>
      <c r="I8" s="84"/>
      <c r="J8" s="84"/>
      <c r="K8" s="85"/>
      <c r="L8" s="83" t="str">
        <f>CONCATENATE("GIORNALIERO - TÄGLICH  
(",L7," giorni/Tage)")</f>
        <v>GIORNALIERO - TÄGLICH  
(365 giorni/Tage)</v>
      </c>
      <c r="M8" s="84"/>
      <c r="N8" s="84"/>
      <c r="O8" s="85"/>
    </row>
    <row r="9" spans="1:15" s="10" customFormat="1" ht="27" customHeight="1" x14ac:dyDescent="0.2">
      <c r="A9" s="87"/>
      <c r="B9" s="87"/>
      <c r="C9" s="87"/>
      <c r="D9" s="70" t="s">
        <v>4</v>
      </c>
      <c r="E9" s="70" t="s">
        <v>5</v>
      </c>
      <c r="F9" s="69" t="s">
        <v>55</v>
      </c>
      <c r="G9" s="70" t="s">
        <v>9</v>
      </c>
      <c r="H9" s="70" t="s">
        <v>4</v>
      </c>
      <c r="I9" s="70" t="s">
        <v>5</v>
      </c>
      <c r="J9" s="63" t="str">
        <f>F9</f>
        <v>A</v>
      </c>
      <c r="K9" s="70" t="s">
        <v>9</v>
      </c>
      <c r="L9" s="70" t="s">
        <v>4</v>
      </c>
      <c r="M9" s="70" t="s">
        <v>5</v>
      </c>
      <c r="N9" s="63" t="str">
        <f>F9</f>
        <v>A</v>
      </c>
      <c r="O9" s="70" t="s">
        <v>9</v>
      </c>
    </row>
    <row r="10" spans="1:15" ht="14.1" customHeight="1" x14ac:dyDescent="0.2">
      <c r="A10" s="11" t="s">
        <v>7</v>
      </c>
      <c r="B10" s="11">
        <v>0</v>
      </c>
      <c r="C10" s="11">
        <v>0</v>
      </c>
      <c r="D10" s="67">
        <v>17041.259999999998</v>
      </c>
      <c r="E10" s="68">
        <v>17516.900000000001</v>
      </c>
      <c r="F10" s="52">
        <f>IF($F$9="A",Data!$N$6,IF($F$9="B",Data!$N$7,IF($F$9="C",Data!$N$8,IF($F$9="D",Data!$N$9,0))))</f>
        <v>1062.96</v>
      </c>
      <c r="G10" s="55">
        <f>SUM(D10:F10)</f>
        <v>35621.120000000003</v>
      </c>
      <c r="H10" s="56">
        <f t="shared" ref="H10:H54" si="0">D10/$H$7</f>
        <v>1420.1049999999998</v>
      </c>
      <c r="I10" s="56">
        <f>E10/$H$7</f>
        <v>1459.7416666666668</v>
      </c>
      <c r="J10" s="56">
        <f>$F$10/12</f>
        <v>88.58</v>
      </c>
      <c r="K10" s="55">
        <f>SUM(H10:J10)</f>
        <v>2968.4266666666663</v>
      </c>
      <c r="L10" s="53">
        <f t="shared" ref="L10:L53" si="1">D10/$L$7</f>
        <v>46.688383561643832</v>
      </c>
      <c r="M10" s="53">
        <f t="shared" ref="M10:M54" si="2">E10/$L$7</f>
        <v>47.991506849315073</v>
      </c>
      <c r="N10" s="53">
        <f>$F$10/$L$7</f>
        <v>2.912219178082192</v>
      </c>
      <c r="O10" s="54">
        <f>SUM(L10:N10)</f>
        <v>97.592109589041101</v>
      </c>
    </row>
    <row r="11" spans="1:15" ht="14.1" customHeight="1" x14ac:dyDescent="0.2">
      <c r="A11" s="23">
        <v>0.06</v>
      </c>
      <c r="B11" s="11">
        <v>1</v>
      </c>
      <c r="C11" s="11">
        <v>0</v>
      </c>
      <c r="D11" s="57">
        <f>$D$10+$D$10*$A$11*B11</f>
        <v>18063.7356</v>
      </c>
      <c r="E11" s="57">
        <f t="shared" ref="E11:E54" si="3">E10</f>
        <v>17516.900000000001</v>
      </c>
      <c r="F11" s="52">
        <f>IF($F$9="A",Data!$N$6,IF($F$9="B",Data!$N$7,IF($F$9="C",Data!$N$8,IF($F$9="D",Data!$N$9,0))))</f>
        <v>1062.96</v>
      </c>
      <c r="G11" s="55">
        <f t="shared" ref="G11:G53" si="4">SUM(D11:F11)</f>
        <v>36643.595600000001</v>
      </c>
      <c r="H11" s="56">
        <f t="shared" si="0"/>
        <v>1505.3113000000001</v>
      </c>
      <c r="I11" s="56">
        <f t="shared" ref="I11:I54" si="5">E11/$H$7</f>
        <v>1459.7416666666668</v>
      </c>
      <c r="J11" s="56">
        <f t="shared" ref="J11:J54" si="6">$F$10/12</f>
        <v>88.58</v>
      </c>
      <c r="K11" s="55">
        <f t="shared" ref="K11:K53" si="7">SUM(H11:J11)</f>
        <v>3053.632966666667</v>
      </c>
      <c r="L11" s="53">
        <f t="shared" si="1"/>
        <v>49.489686575342468</v>
      </c>
      <c r="M11" s="53">
        <f t="shared" si="2"/>
        <v>47.991506849315073</v>
      </c>
      <c r="N11" s="53">
        <f t="shared" ref="N11:N53" si="8">$F$10/$L$7</f>
        <v>2.912219178082192</v>
      </c>
      <c r="O11" s="54">
        <f t="shared" ref="O11:O53" si="9">SUM(L11:N11)</f>
        <v>100.39341260273973</v>
      </c>
    </row>
    <row r="12" spans="1:15" ht="14.1" customHeight="1" x14ac:dyDescent="0.2">
      <c r="A12" s="11"/>
      <c r="B12" s="11">
        <v>2</v>
      </c>
      <c r="C12" s="11">
        <v>0</v>
      </c>
      <c r="D12" s="57">
        <f>$D$10*1.12</f>
        <v>19086.211200000002</v>
      </c>
      <c r="E12" s="57">
        <f t="shared" si="3"/>
        <v>17516.900000000001</v>
      </c>
      <c r="F12" s="52">
        <f>IF($F$9="A",Data!$N$6,IF($F$9="B",Data!$N$7,IF($F$9="C",Data!$N$8,IF($F$9="D",Data!$N$9,0))))</f>
        <v>1062.96</v>
      </c>
      <c r="G12" s="55">
        <f t="shared" si="4"/>
        <v>37666.071199999998</v>
      </c>
      <c r="H12" s="56">
        <f t="shared" si="0"/>
        <v>1590.5176000000001</v>
      </c>
      <c r="I12" s="56">
        <f t="shared" si="5"/>
        <v>1459.7416666666668</v>
      </c>
      <c r="J12" s="56">
        <f t="shared" si="6"/>
        <v>88.58</v>
      </c>
      <c r="K12" s="55">
        <f t="shared" si="7"/>
        <v>3138.8392666666668</v>
      </c>
      <c r="L12" s="53">
        <f t="shared" si="1"/>
        <v>52.290989589041104</v>
      </c>
      <c r="M12" s="53">
        <f t="shared" si="2"/>
        <v>47.991506849315073</v>
      </c>
      <c r="N12" s="53">
        <f t="shared" si="8"/>
        <v>2.912219178082192</v>
      </c>
      <c r="O12" s="54">
        <f t="shared" si="9"/>
        <v>103.19471561643837</v>
      </c>
    </row>
    <row r="13" spans="1:15" ht="14.1" customHeight="1" x14ac:dyDescent="0.2">
      <c r="A13" s="11"/>
      <c r="B13" s="11">
        <v>3</v>
      </c>
      <c r="C13" s="11">
        <v>0</v>
      </c>
      <c r="D13" s="57">
        <f>$D$10*1.18</f>
        <v>20108.686799999996</v>
      </c>
      <c r="E13" s="57">
        <f t="shared" si="3"/>
        <v>17516.900000000001</v>
      </c>
      <c r="F13" s="52">
        <f>IF($F$9="A",Data!$N$6,IF($F$9="B",Data!$N$7,IF($F$9="C",Data!$N$8,IF($F$9="D",Data!$N$9,0))))</f>
        <v>1062.96</v>
      </c>
      <c r="G13" s="55">
        <f t="shared" si="4"/>
        <v>38688.546799999996</v>
      </c>
      <c r="H13" s="56">
        <f t="shared" si="0"/>
        <v>1675.7238999999997</v>
      </c>
      <c r="I13" s="56">
        <f t="shared" si="5"/>
        <v>1459.7416666666668</v>
      </c>
      <c r="J13" s="56">
        <f t="shared" si="6"/>
        <v>88.58</v>
      </c>
      <c r="K13" s="55">
        <f t="shared" si="7"/>
        <v>3224.0455666666667</v>
      </c>
      <c r="L13" s="53">
        <f t="shared" si="1"/>
        <v>55.092292602739718</v>
      </c>
      <c r="M13" s="53">
        <f t="shared" si="2"/>
        <v>47.991506849315073</v>
      </c>
      <c r="N13" s="53">
        <f t="shared" si="8"/>
        <v>2.912219178082192</v>
      </c>
      <c r="O13" s="54">
        <f t="shared" si="9"/>
        <v>105.99601863013699</v>
      </c>
    </row>
    <row r="14" spans="1:15" ht="14.1" customHeight="1" x14ac:dyDescent="0.2">
      <c r="A14" s="11" t="s">
        <v>8</v>
      </c>
      <c r="B14" s="11">
        <v>0</v>
      </c>
      <c r="C14" s="11">
        <v>0</v>
      </c>
      <c r="D14" s="67">
        <v>22294.2</v>
      </c>
      <c r="E14" s="68">
        <f t="shared" si="3"/>
        <v>17516.900000000001</v>
      </c>
      <c r="F14" s="52">
        <f>IF($F$9="A",Data!$N$6,IF($F$9="B",Data!$N$7,IF($F$9="C",Data!$N$8,IF($F$9="D",Data!$N$9,0))))</f>
        <v>1062.96</v>
      </c>
      <c r="G14" s="55">
        <f t="shared" si="4"/>
        <v>40874.060000000005</v>
      </c>
      <c r="H14" s="56">
        <f t="shared" si="0"/>
        <v>1857.8500000000001</v>
      </c>
      <c r="I14" s="56">
        <f t="shared" si="5"/>
        <v>1459.7416666666668</v>
      </c>
      <c r="J14" s="56">
        <f t="shared" si="6"/>
        <v>88.58</v>
      </c>
      <c r="K14" s="55">
        <f t="shared" si="7"/>
        <v>3406.1716666666671</v>
      </c>
      <c r="L14" s="53">
        <f t="shared" si="1"/>
        <v>61.080000000000005</v>
      </c>
      <c r="M14" s="53">
        <f t="shared" si="2"/>
        <v>47.991506849315073</v>
      </c>
      <c r="N14" s="53">
        <f t="shared" si="8"/>
        <v>2.912219178082192</v>
      </c>
      <c r="O14" s="54">
        <f t="shared" si="9"/>
        <v>111.98372602739728</v>
      </c>
    </row>
    <row r="15" spans="1:15" ht="14.1" customHeight="1" x14ac:dyDescent="0.2">
      <c r="A15" s="23">
        <v>0.03</v>
      </c>
      <c r="B15" s="11"/>
      <c r="C15" s="11">
        <v>1</v>
      </c>
      <c r="D15" s="57">
        <f>$D$14+$D$14*$A$15*C15</f>
        <v>22963.026000000002</v>
      </c>
      <c r="E15" s="57">
        <f t="shared" si="3"/>
        <v>17516.900000000001</v>
      </c>
      <c r="F15" s="52">
        <f>IF($F$9="A",Data!$N$6,IF($F$9="B",Data!$N$7,IF($F$9="C",Data!$N$8,IF($F$9="D",Data!$N$9,0))))</f>
        <v>1062.96</v>
      </c>
      <c r="G15" s="55">
        <f t="shared" si="4"/>
        <v>41542.886000000006</v>
      </c>
      <c r="H15" s="56">
        <f t="shared" si="0"/>
        <v>1913.5855000000001</v>
      </c>
      <c r="I15" s="56">
        <f t="shared" si="5"/>
        <v>1459.7416666666668</v>
      </c>
      <c r="J15" s="56">
        <f t="shared" si="6"/>
        <v>88.58</v>
      </c>
      <c r="K15" s="55">
        <f t="shared" si="7"/>
        <v>3461.9071666666669</v>
      </c>
      <c r="L15" s="53">
        <f t="shared" si="1"/>
        <v>62.912400000000005</v>
      </c>
      <c r="M15" s="53">
        <f t="shared" si="2"/>
        <v>47.991506849315073</v>
      </c>
      <c r="N15" s="53">
        <f t="shared" si="8"/>
        <v>2.912219178082192</v>
      </c>
      <c r="O15" s="54">
        <f t="shared" si="9"/>
        <v>113.81612602739727</v>
      </c>
    </row>
    <row r="16" spans="1:15" ht="14.1" customHeight="1" x14ac:dyDescent="0.2">
      <c r="A16" s="11"/>
      <c r="B16" s="11"/>
      <c r="C16" s="11">
        <v>2</v>
      </c>
      <c r="D16" s="57">
        <f t="shared" ref="D16:D54" si="10">$D$14+$D$14*$A$15*C16</f>
        <v>23631.851999999999</v>
      </c>
      <c r="E16" s="57">
        <f t="shared" si="3"/>
        <v>17516.900000000001</v>
      </c>
      <c r="F16" s="52">
        <f>IF($F$9="A",Data!$N$6,IF($F$9="B",Data!$N$7,IF($F$9="C",Data!$N$8,IF($F$9="D",Data!$N$9,0))))</f>
        <v>1062.96</v>
      </c>
      <c r="G16" s="55">
        <f t="shared" si="4"/>
        <v>42211.712</v>
      </c>
      <c r="H16" s="56">
        <f t="shared" si="0"/>
        <v>1969.3209999999999</v>
      </c>
      <c r="I16" s="56">
        <f t="shared" si="5"/>
        <v>1459.7416666666668</v>
      </c>
      <c r="J16" s="56">
        <f t="shared" si="6"/>
        <v>88.58</v>
      </c>
      <c r="K16" s="55">
        <f t="shared" si="7"/>
        <v>3517.6426666666666</v>
      </c>
      <c r="L16" s="53">
        <f t="shared" si="1"/>
        <v>64.744799999999998</v>
      </c>
      <c r="M16" s="53">
        <f t="shared" si="2"/>
        <v>47.991506849315073</v>
      </c>
      <c r="N16" s="53">
        <f t="shared" si="8"/>
        <v>2.912219178082192</v>
      </c>
      <c r="O16" s="54">
        <f t="shared" si="9"/>
        <v>115.64852602739727</v>
      </c>
    </row>
    <row r="17" spans="1:15" ht="14.1" customHeight="1" x14ac:dyDescent="0.2">
      <c r="A17" s="11"/>
      <c r="B17" s="11"/>
      <c r="C17" s="11">
        <v>3</v>
      </c>
      <c r="D17" s="57">
        <f t="shared" si="10"/>
        <v>24300.678</v>
      </c>
      <c r="E17" s="57">
        <f t="shared" si="3"/>
        <v>17516.900000000001</v>
      </c>
      <c r="F17" s="52">
        <f>IF($F$9="A",Data!$N$6,IF($F$9="B",Data!$N$7,IF($F$9="C",Data!$N$8,IF($F$9="D",Data!$N$9,0))))</f>
        <v>1062.96</v>
      </c>
      <c r="G17" s="55">
        <f t="shared" si="4"/>
        <v>42880.538</v>
      </c>
      <c r="H17" s="56">
        <f t="shared" si="0"/>
        <v>2025.0564999999999</v>
      </c>
      <c r="I17" s="56">
        <f t="shared" si="5"/>
        <v>1459.7416666666668</v>
      </c>
      <c r="J17" s="56">
        <f t="shared" si="6"/>
        <v>88.58</v>
      </c>
      <c r="K17" s="55">
        <f t="shared" si="7"/>
        <v>3573.3781666666664</v>
      </c>
      <c r="L17" s="53">
        <f t="shared" si="1"/>
        <v>66.577200000000005</v>
      </c>
      <c r="M17" s="53">
        <f t="shared" si="2"/>
        <v>47.991506849315073</v>
      </c>
      <c r="N17" s="53">
        <f t="shared" si="8"/>
        <v>2.912219178082192</v>
      </c>
      <c r="O17" s="54">
        <f t="shared" si="9"/>
        <v>117.48092602739727</v>
      </c>
    </row>
    <row r="18" spans="1:15" ht="14.1" customHeight="1" x14ac:dyDescent="0.2">
      <c r="A18" s="11"/>
      <c r="B18" s="11"/>
      <c r="C18" s="11">
        <v>4</v>
      </c>
      <c r="D18" s="57">
        <f t="shared" si="10"/>
        <v>24969.504000000001</v>
      </c>
      <c r="E18" s="57">
        <f t="shared" si="3"/>
        <v>17516.900000000001</v>
      </c>
      <c r="F18" s="52">
        <f>IF($F$9="A",Data!$N$6,IF($F$9="B",Data!$N$7,IF($F$9="C",Data!$N$8,IF($F$9="D",Data!$N$9,0))))</f>
        <v>1062.96</v>
      </c>
      <c r="G18" s="55">
        <f t="shared" si="4"/>
        <v>43549.364000000001</v>
      </c>
      <c r="H18" s="56">
        <f t="shared" si="0"/>
        <v>2080.7919999999999</v>
      </c>
      <c r="I18" s="56">
        <f t="shared" si="5"/>
        <v>1459.7416666666668</v>
      </c>
      <c r="J18" s="56">
        <f t="shared" si="6"/>
        <v>88.58</v>
      </c>
      <c r="K18" s="55">
        <f t="shared" si="7"/>
        <v>3629.1136666666666</v>
      </c>
      <c r="L18" s="53">
        <f t="shared" si="1"/>
        <v>68.409599999999998</v>
      </c>
      <c r="M18" s="53">
        <f t="shared" si="2"/>
        <v>47.991506849315073</v>
      </c>
      <c r="N18" s="53">
        <f t="shared" si="8"/>
        <v>2.912219178082192</v>
      </c>
      <c r="O18" s="54">
        <f t="shared" si="9"/>
        <v>119.31332602739727</v>
      </c>
    </row>
    <row r="19" spans="1:15" ht="14.1" customHeight="1" x14ac:dyDescent="0.2">
      <c r="A19" s="11"/>
      <c r="B19" s="11"/>
      <c r="C19" s="11">
        <v>5</v>
      </c>
      <c r="D19" s="57">
        <f t="shared" si="10"/>
        <v>25638.33</v>
      </c>
      <c r="E19" s="57">
        <f t="shared" si="3"/>
        <v>17516.900000000001</v>
      </c>
      <c r="F19" s="52">
        <f>IF($F$9="A",Data!$N$6,IF($F$9="B",Data!$N$7,IF($F$9="C",Data!$N$8,IF($F$9="D",Data!$N$9,0))))</f>
        <v>1062.96</v>
      </c>
      <c r="G19" s="55">
        <f t="shared" si="4"/>
        <v>44218.19</v>
      </c>
      <c r="H19" s="56">
        <f t="shared" si="0"/>
        <v>2136.5275000000001</v>
      </c>
      <c r="I19" s="56">
        <f t="shared" si="5"/>
        <v>1459.7416666666668</v>
      </c>
      <c r="J19" s="56">
        <f t="shared" si="6"/>
        <v>88.58</v>
      </c>
      <c r="K19" s="55">
        <f t="shared" si="7"/>
        <v>3684.8491666666669</v>
      </c>
      <c r="L19" s="53">
        <f t="shared" si="1"/>
        <v>70.242000000000004</v>
      </c>
      <c r="M19" s="53">
        <f t="shared" si="2"/>
        <v>47.991506849315073</v>
      </c>
      <c r="N19" s="53">
        <f t="shared" si="8"/>
        <v>2.912219178082192</v>
      </c>
      <c r="O19" s="54">
        <f t="shared" si="9"/>
        <v>121.14572602739727</v>
      </c>
    </row>
    <row r="20" spans="1:15" ht="14.1" customHeight="1" x14ac:dyDescent="0.2">
      <c r="A20" s="11"/>
      <c r="B20" s="11"/>
      <c r="C20" s="11">
        <v>6</v>
      </c>
      <c r="D20" s="57">
        <f t="shared" si="10"/>
        <v>26307.156000000003</v>
      </c>
      <c r="E20" s="57">
        <f t="shared" si="3"/>
        <v>17516.900000000001</v>
      </c>
      <c r="F20" s="52">
        <f>IF($F$9="A",Data!$N$6,IF($F$9="B",Data!$N$7,IF($F$9="C",Data!$N$8,IF($F$9="D",Data!$N$9,0))))</f>
        <v>1062.96</v>
      </c>
      <c r="G20" s="55">
        <f t="shared" si="4"/>
        <v>44887.016000000003</v>
      </c>
      <c r="H20" s="56">
        <f t="shared" si="0"/>
        <v>2192.2630000000004</v>
      </c>
      <c r="I20" s="56">
        <f t="shared" si="5"/>
        <v>1459.7416666666668</v>
      </c>
      <c r="J20" s="56">
        <f t="shared" si="6"/>
        <v>88.58</v>
      </c>
      <c r="K20" s="55">
        <f t="shared" si="7"/>
        <v>3740.5846666666671</v>
      </c>
      <c r="L20" s="53">
        <f t="shared" si="1"/>
        <v>72.074400000000011</v>
      </c>
      <c r="M20" s="53">
        <f t="shared" si="2"/>
        <v>47.991506849315073</v>
      </c>
      <c r="N20" s="53">
        <f t="shared" si="8"/>
        <v>2.912219178082192</v>
      </c>
      <c r="O20" s="54">
        <f t="shared" si="9"/>
        <v>122.97812602739728</v>
      </c>
    </row>
    <row r="21" spans="1:15" ht="14.1" customHeight="1" x14ac:dyDescent="0.2">
      <c r="A21" s="11"/>
      <c r="B21" s="11"/>
      <c r="C21" s="11">
        <v>7</v>
      </c>
      <c r="D21" s="57">
        <f t="shared" si="10"/>
        <v>26975.982</v>
      </c>
      <c r="E21" s="57">
        <f t="shared" si="3"/>
        <v>17516.900000000001</v>
      </c>
      <c r="F21" s="52">
        <f>IF($F$9="A",Data!$N$6,IF($F$9="B",Data!$N$7,IF($F$9="C",Data!$N$8,IF($F$9="D",Data!$N$9,0))))</f>
        <v>1062.96</v>
      </c>
      <c r="G21" s="55">
        <f t="shared" si="4"/>
        <v>45555.841999999997</v>
      </c>
      <c r="H21" s="56">
        <f t="shared" si="0"/>
        <v>2247.9985000000001</v>
      </c>
      <c r="I21" s="56">
        <f t="shared" si="5"/>
        <v>1459.7416666666668</v>
      </c>
      <c r="J21" s="56">
        <f t="shared" si="6"/>
        <v>88.58</v>
      </c>
      <c r="K21" s="55">
        <f t="shared" si="7"/>
        <v>3796.3201666666669</v>
      </c>
      <c r="L21" s="53">
        <f t="shared" si="1"/>
        <v>73.906800000000004</v>
      </c>
      <c r="M21" s="53">
        <f t="shared" si="2"/>
        <v>47.991506849315073</v>
      </c>
      <c r="N21" s="53">
        <f t="shared" si="8"/>
        <v>2.912219178082192</v>
      </c>
      <c r="O21" s="54">
        <f t="shared" si="9"/>
        <v>124.81052602739727</v>
      </c>
    </row>
    <row r="22" spans="1:15" ht="14.1" customHeight="1" x14ac:dyDescent="0.2">
      <c r="A22" s="11"/>
      <c r="B22" s="11"/>
      <c r="C22" s="11">
        <v>8</v>
      </c>
      <c r="D22" s="57">
        <f t="shared" si="10"/>
        <v>27644.808000000001</v>
      </c>
      <c r="E22" s="57">
        <f t="shared" si="3"/>
        <v>17516.900000000001</v>
      </c>
      <c r="F22" s="52">
        <f>IF($F$9="A",Data!$N$6,IF($F$9="B",Data!$N$7,IF($F$9="C",Data!$N$8,IF($F$9="D",Data!$N$9,0))))</f>
        <v>1062.96</v>
      </c>
      <c r="G22" s="55">
        <f t="shared" si="4"/>
        <v>46224.667999999998</v>
      </c>
      <c r="H22" s="56">
        <f t="shared" si="0"/>
        <v>2303.7339999999999</v>
      </c>
      <c r="I22" s="56">
        <f t="shared" si="5"/>
        <v>1459.7416666666668</v>
      </c>
      <c r="J22" s="56">
        <f t="shared" si="6"/>
        <v>88.58</v>
      </c>
      <c r="K22" s="55">
        <f t="shared" si="7"/>
        <v>3852.0556666666666</v>
      </c>
      <c r="L22" s="53">
        <f t="shared" si="1"/>
        <v>75.739199999999997</v>
      </c>
      <c r="M22" s="53">
        <f t="shared" si="2"/>
        <v>47.991506849315073</v>
      </c>
      <c r="N22" s="53">
        <f t="shared" si="8"/>
        <v>2.912219178082192</v>
      </c>
      <c r="O22" s="54">
        <f t="shared" si="9"/>
        <v>126.64292602739727</v>
      </c>
    </row>
    <row r="23" spans="1:15" ht="14.1" customHeight="1" x14ac:dyDescent="0.2">
      <c r="A23" s="11"/>
      <c r="B23" s="11"/>
      <c r="C23" s="11">
        <v>9</v>
      </c>
      <c r="D23" s="57">
        <f t="shared" si="10"/>
        <v>28313.634000000002</v>
      </c>
      <c r="E23" s="57">
        <f t="shared" si="3"/>
        <v>17516.900000000001</v>
      </c>
      <c r="F23" s="52">
        <f>IF($F$9="A",Data!$N$6,IF($F$9="B",Data!$N$7,IF($F$9="C",Data!$N$8,IF($F$9="D",Data!$N$9,0))))</f>
        <v>1062.96</v>
      </c>
      <c r="G23" s="55">
        <f t="shared" si="4"/>
        <v>46893.493999999999</v>
      </c>
      <c r="H23" s="56">
        <f t="shared" si="0"/>
        <v>2359.4695000000002</v>
      </c>
      <c r="I23" s="56">
        <f t="shared" si="5"/>
        <v>1459.7416666666668</v>
      </c>
      <c r="J23" s="56">
        <f t="shared" si="6"/>
        <v>88.58</v>
      </c>
      <c r="K23" s="55">
        <f t="shared" si="7"/>
        <v>3907.7911666666669</v>
      </c>
      <c r="L23" s="53">
        <f t="shared" si="1"/>
        <v>77.571600000000004</v>
      </c>
      <c r="M23" s="53">
        <f t="shared" si="2"/>
        <v>47.991506849315073</v>
      </c>
      <c r="N23" s="53">
        <f t="shared" si="8"/>
        <v>2.912219178082192</v>
      </c>
      <c r="O23" s="54">
        <f t="shared" si="9"/>
        <v>128.47532602739727</v>
      </c>
    </row>
    <row r="24" spans="1:15" ht="14.1" customHeight="1" x14ac:dyDescent="0.2">
      <c r="A24" s="11"/>
      <c r="B24" s="11"/>
      <c r="C24" s="11">
        <v>10</v>
      </c>
      <c r="D24" s="57">
        <f t="shared" si="10"/>
        <v>28982.46</v>
      </c>
      <c r="E24" s="57">
        <f t="shared" si="3"/>
        <v>17516.900000000001</v>
      </c>
      <c r="F24" s="52">
        <f>IF($F$9="A",Data!$N$6,IF($F$9="B",Data!$N$7,IF($F$9="C",Data!$N$8,IF($F$9="D",Data!$N$9,0))))</f>
        <v>1062.96</v>
      </c>
      <c r="G24" s="55">
        <f t="shared" si="4"/>
        <v>47562.32</v>
      </c>
      <c r="H24" s="56">
        <f t="shared" si="0"/>
        <v>2415.2049999999999</v>
      </c>
      <c r="I24" s="56">
        <f t="shared" si="5"/>
        <v>1459.7416666666668</v>
      </c>
      <c r="J24" s="56">
        <f t="shared" si="6"/>
        <v>88.58</v>
      </c>
      <c r="K24" s="55">
        <f t="shared" si="7"/>
        <v>3963.5266666666666</v>
      </c>
      <c r="L24" s="53">
        <f t="shared" si="1"/>
        <v>79.403999999999996</v>
      </c>
      <c r="M24" s="53">
        <f t="shared" si="2"/>
        <v>47.991506849315073</v>
      </c>
      <c r="N24" s="53">
        <f t="shared" si="8"/>
        <v>2.912219178082192</v>
      </c>
      <c r="O24" s="54">
        <f t="shared" si="9"/>
        <v>130.30772602739725</v>
      </c>
    </row>
    <row r="25" spans="1:15" ht="14.1" customHeight="1" x14ac:dyDescent="0.2">
      <c r="A25" s="11"/>
      <c r="B25" s="11"/>
      <c r="C25" s="11">
        <v>11</v>
      </c>
      <c r="D25" s="57">
        <f t="shared" si="10"/>
        <v>29651.286</v>
      </c>
      <c r="E25" s="57">
        <f t="shared" si="3"/>
        <v>17516.900000000001</v>
      </c>
      <c r="F25" s="52">
        <f>IF($F$9="A",Data!$N$6,IF($F$9="B",Data!$N$7,IF($F$9="C",Data!$N$8,IF($F$9="D",Data!$N$9,0))))</f>
        <v>1062.96</v>
      </c>
      <c r="G25" s="55">
        <f t="shared" si="4"/>
        <v>48231.146000000001</v>
      </c>
      <c r="H25" s="56">
        <f t="shared" si="0"/>
        <v>2470.9405000000002</v>
      </c>
      <c r="I25" s="56">
        <f t="shared" si="5"/>
        <v>1459.7416666666668</v>
      </c>
      <c r="J25" s="56">
        <f t="shared" si="6"/>
        <v>88.58</v>
      </c>
      <c r="K25" s="55">
        <f t="shared" si="7"/>
        <v>4019.2621666666669</v>
      </c>
      <c r="L25" s="53">
        <f t="shared" si="1"/>
        <v>81.236400000000003</v>
      </c>
      <c r="M25" s="53">
        <f t="shared" si="2"/>
        <v>47.991506849315073</v>
      </c>
      <c r="N25" s="53">
        <f t="shared" si="8"/>
        <v>2.912219178082192</v>
      </c>
      <c r="O25" s="54">
        <f t="shared" si="9"/>
        <v>132.14012602739726</v>
      </c>
    </row>
    <row r="26" spans="1:15" ht="14.1" customHeight="1" x14ac:dyDescent="0.2">
      <c r="A26" s="11"/>
      <c r="B26" s="11"/>
      <c r="C26" s="11">
        <v>12</v>
      </c>
      <c r="D26" s="57">
        <f t="shared" si="10"/>
        <v>30320.112000000001</v>
      </c>
      <c r="E26" s="57">
        <f t="shared" si="3"/>
        <v>17516.900000000001</v>
      </c>
      <c r="F26" s="52">
        <f>IF($F$9="A",Data!$N$6,IF($F$9="B",Data!$N$7,IF($F$9="C",Data!$N$8,IF($F$9="D",Data!$N$9,0))))</f>
        <v>1062.96</v>
      </c>
      <c r="G26" s="55">
        <f t="shared" si="4"/>
        <v>48899.972000000002</v>
      </c>
      <c r="H26" s="56">
        <f t="shared" si="0"/>
        <v>2526.6759999999999</v>
      </c>
      <c r="I26" s="56">
        <f t="shared" si="5"/>
        <v>1459.7416666666668</v>
      </c>
      <c r="J26" s="56">
        <f t="shared" si="6"/>
        <v>88.58</v>
      </c>
      <c r="K26" s="55">
        <f t="shared" si="7"/>
        <v>4074.9976666666666</v>
      </c>
      <c r="L26" s="53">
        <f t="shared" si="1"/>
        <v>83.068799999999996</v>
      </c>
      <c r="M26" s="53">
        <f t="shared" si="2"/>
        <v>47.991506849315073</v>
      </c>
      <c r="N26" s="53">
        <f t="shared" si="8"/>
        <v>2.912219178082192</v>
      </c>
      <c r="O26" s="54">
        <f t="shared" si="9"/>
        <v>133.97252602739724</v>
      </c>
    </row>
    <row r="27" spans="1:15" ht="14.1" customHeight="1" x14ac:dyDescent="0.2">
      <c r="A27" s="11"/>
      <c r="B27" s="11"/>
      <c r="C27" s="11">
        <v>13</v>
      </c>
      <c r="D27" s="57">
        <f t="shared" si="10"/>
        <v>30988.938000000002</v>
      </c>
      <c r="E27" s="57">
        <f t="shared" si="3"/>
        <v>17516.900000000001</v>
      </c>
      <c r="F27" s="52">
        <f>IF($F$9="A",Data!$N$6,IF($F$9="B",Data!$N$7,IF($F$9="C",Data!$N$8,IF($F$9="D",Data!$N$9,0))))</f>
        <v>1062.96</v>
      </c>
      <c r="G27" s="55">
        <f t="shared" si="4"/>
        <v>49568.798000000003</v>
      </c>
      <c r="H27" s="56">
        <f t="shared" si="0"/>
        <v>2582.4115000000002</v>
      </c>
      <c r="I27" s="56">
        <f t="shared" si="5"/>
        <v>1459.7416666666668</v>
      </c>
      <c r="J27" s="56">
        <f t="shared" si="6"/>
        <v>88.58</v>
      </c>
      <c r="K27" s="55">
        <f t="shared" si="7"/>
        <v>4130.7331666666669</v>
      </c>
      <c r="L27" s="53">
        <f t="shared" si="1"/>
        <v>84.901200000000003</v>
      </c>
      <c r="M27" s="53">
        <f t="shared" si="2"/>
        <v>47.991506849315073</v>
      </c>
      <c r="N27" s="53">
        <f t="shared" si="8"/>
        <v>2.912219178082192</v>
      </c>
      <c r="O27" s="54">
        <f t="shared" si="9"/>
        <v>135.80492602739724</v>
      </c>
    </row>
    <row r="28" spans="1:15" ht="14.1" customHeight="1" x14ac:dyDescent="0.2">
      <c r="A28" s="11"/>
      <c r="B28" s="11"/>
      <c r="C28" s="11">
        <v>14</v>
      </c>
      <c r="D28" s="57">
        <f t="shared" si="10"/>
        <v>31657.764000000003</v>
      </c>
      <c r="E28" s="57">
        <f t="shared" si="3"/>
        <v>17516.900000000001</v>
      </c>
      <c r="F28" s="52">
        <f>IF($F$9="A",Data!$N$6,IF($F$9="B",Data!$N$7,IF($F$9="C",Data!$N$8,IF($F$9="D",Data!$N$9,0))))</f>
        <v>1062.96</v>
      </c>
      <c r="G28" s="55">
        <f t="shared" si="4"/>
        <v>50237.624000000003</v>
      </c>
      <c r="H28" s="56">
        <f t="shared" si="0"/>
        <v>2638.1470000000004</v>
      </c>
      <c r="I28" s="56">
        <f t="shared" si="5"/>
        <v>1459.7416666666668</v>
      </c>
      <c r="J28" s="56">
        <f t="shared" si="6"/>
        <v>88.58</v>
      </c>
      <c r="K28" s="55">
        <f t="shared" si="7"/>
        <v>4186.4686666666676</v>
      </c>
      <c r="L28" s="53">
        <f t="shared" si="1"/>
        <v>86.73360000000001</v>
      </c>
      <c r="M28" s="53">
        <f t="shared" si="2"/>
        <v>47.991506849315073</v>
      </c>
      <c r="N28" s="53">
        <f t="shared" si="8"/>
        <v>2.912219178082192</v>
      </c>
      <c r="O28" s="54">
        <f t="shared" si="9"/>
        <v>137.63732602739725</v>
      </c>
    </row>
    <row r="29" spans="1:15" ht="14.1" customHeight="1" x14ac:dyDescent="0.2">
      <c r="A29" s="11"/>
      <c r="B29" s="11"/>
      <c r="C29" s="11">
        <v>15</v>
      </c>
      <c r="D29" s="57">
        <f t="shared" si="10"/>
        <v>32326.59</v>
      </c>
      <c r="E29" s="57">
        <f t="shared" si="3"/>
        <v>17516.900000000001</v>
      </c>
      <c r="F29" s="52">
        <f>IF($F$9="A",Data!$N$6,IF($F$9="B",Data!$N$7,IF($F$9="C",Data!$N$8,IF($F$9="D",Data!$N$9,0))))</f>
        <v>1062.96</v>
      </c>
      <c r="G29" s="55">
        <f t="shared" si="4"/>
        <v>50906.450000000004</v>
      </c>
      <c r="H29" s="56">
        <f t="shared" si="0"/>
        <v>2693.8825000000002</v>
      </c>
      <c r="I29" s="56">
        <f t="shared" si="5"/>
        <v>1459.7416666666668</v>
      </c>
      <c r="J29" s="56">
        <f t="shared" si="6"/>
        <v>88.58</v>
      </c>
      <c r="K29" s="55">
        <f t="shared" si="7"/>
        <v>4242.2041666666664</v>
      </c>
      <c r="L29" s="53">
        <f t="shared" si="1"/>
        <v>88.566000000000003</v>
      </c>
      <c r="M29" s="53">
        <f t="shared" si="2"/>
        <v>47.991506849315073</v>
      </c>
      <c r="N29" s="53">
        <f t="shared" si="8"/>
        <v>2.912219178082192</v>
      </c>
      <c r="O29" s="54">
        <f t="shared" si="9"/>
        <v>139.46972602739726</v>
      </c>
    </row>
    <row r="30" spans="1:15" ht="14.1" customHeight="1" x14ac:dyDescent="0.2">
      <c r="A30" s="11"/>
      <c r="B30" s="11"/>
      <c r="C30" s="11">
        <v>16</v>
      </c>
      <c r="D30" s="57">
        <f t="shared" si="10"/>
        <v>32995.415999999997</v>
      </c>
      <c r="E30" s="57">
        <f t="shared" si="3"/>
        <v>17516.900000000001</v>
      </c>
      <c r="F30" s="52">
        <f>IF($F$9="A",Data!$N$6,IF($F$9="B",Data!$N$7,IF($F$9="C",Data!$N$8,IF($F$9="D",Data!$N$9,0))))</f>
        <v>1062.96</v>
      </c>
      <c r="G30" s="55">
        <f t="shared" si="4"/>
        <v>51575.275999999998</v>
      </c>
      <c r="H30" s="56">
        <f t="shared" si="0"/>
        <v>2749.6179999999999</v>
      </c>
      <c r="I30" s="56">
        <f t="shared" si="5"/>
        <v>1459.7416666666668</v>
      </c>
      <c r="J30" s="56">
        <f t="shared" si="6"/>
        <v>88.58</v>
      </c>
      <c r="K30" s="55">
        <f t="shared" si="7"/>
        <v>4297.9396666666671</v>
      </c>
      <c r="L30" s="53">
        <f t="shared" si="1"/>
        <v>90.398399999999995</v>
      </c>
      <c r="M30" s="53">
        <f t="shared" si="2"/>
        <v>47.991506849315073</v>
      </c>
      <c r="N30" s="53">
        <f t="shared" si="8"/>
        <v>2.912219178082192</v>
      </c>
      <c r="O30" s="54">
        <f t="shared" si="9"/>
        <v>141.30212602739726</v>
      </c>
    </row>
    <row r="31" spans="1:15" ht="14.1" customHeight="1" x14ac:dyDescent="0.2">
      <c r="A31" s="11"/>
      <c r="B31" s="11"/>
      <c r="C31" s="11">
        <v>17</v>
      </c>
      <c r="D31" s="57">
        <f t="shared" si="10"/>
        <v>33664.241999999998</v>
      </c>
      <c r="E31" s="57">
        <f t="shared" si="3"/>
        <v>17516.900000000001</v>
      </c>
      <c r="F31" s="52">
        <f>IF($F$9="A",Data!$N$6,IF($F$9="B",Data!$N$7,IF($F$9="C",Data!$N$8,IF($F$9="D",Data!$N$9,0))))</f>
        <v>1062.96</v>
      </c>
      <c r="G31" s="55">
        <f t="shared" si="4"/>
        <v>52244.101999999999</v>
      </c>
      <c r="H31" s="56">
        <f t="shared" si="0"/>
        <v>2805.3534999999997</v>
      </c>
      <c r="I31" s="56">
        <f t="shared" si="5"/>
        <v>1459.7416666666668</v>
      </c>
      <c r="J31" s="56">
        <f t="shared" si="6"/>
        <v>88.58</v>
      </c>
      <c r="K31" s="55">
        <f t="shared" si="7"/>
        <v>4353.675166666666</v>
      </c>
      <c r="L31" s="53">
        <f t="shared" si="1"/>
        <v>92.230800000000002</v>
      </c>
      <c r="M31" s="53">
        <f t="shared" si="2"/>
        <v>47.991506849315073</v>
      </c>
      <c r="N31" s="53">
        <f t="shared" si="8"/>
        <v>2.912219178082192</v>
      </c>
      <c r="O31" s="54">
        <f t="shared" si="9"/>
        <v>143.13452602739727</v>
      </c>
    </row>
    <row r="32" spans="1:15" ht="14.1" customHeight="1" x14ac:dyDescent="0.2">
      <c r="A32" s="11"/>
      <c r="B32" s="11"/>
      <c r="C32" s="11">
        <v>18</v>
      </c>
      <c r="D32" s="57">
        <f t="shared" si="10"/>
        <v>34333.067999999999</v>
      </c>
      <c r="E32" s="57">
        <f t="shared" si="3"/>
        <v>17516.900000000001</v>
      </c>
      <c r="F32" s="52">
        <f>IF($F$9="A",Data!$N$6,IF($F$9="B",Data!$N$7,IF($F$9="C",Data!$N$8,IF($F$9="D",Data!$N$9,0))))</f>
        <v>1062.96</v>
      </c>
      <c r="G32" s="55">
        <f t="shared" si="4"/>
        <v>52912.928</v>
      </c>
      <c r="H32" s="56">
        <f t="shared" si="0"/>
        <v>2861.0889999999999</v>
      </c>
      <c r="I32" s="56">
        <f t="shared" si="5"/>
        <v>1459.7416666666668</v>
      </c>
      <c r="J32" s="56">
        <f t="shared" si="6"/>
        <v>88.58</v>
      </c>
      <c r="K32" s="55">
        <f t="shared" si="7"/>
        <v>4409.4106666666667</v>
      </c>
      <c r="L32" s="53">
        <f t="shared" si="1"/>
        <v>94.063199999999995</v>
      </c>
      <c r="M32" s="53">
        <f t="shared" si="2"/>
        <v>47.991506849315073</v>
      </c>
      <c r="N32" s="53">
        <f t="shared" si="8"/>
        <v>2.912219178082192</v>
      </c>
      <c r="O32" s="54">
        <f t="shared" si="9"/>
        <v>144.96692602739725</v>
      </c>
    </row>
    <row r="33" spans="1:15" ht="14.1" customHeight="1" x14ac:dyDescent="0.2">
      <c r="A33" s="11"/>
      <c r="B33" s="11"/>
      <c r="C33" s="11">
        <v>19</v>
      </c>
      <c r="D33" s="57">
        <f t="shared" si="10"/>
        <v>35001.894</v>
      </c>
      <c r="E33" s="57">
        <f t="shared" si="3"/>
        <v>17516.900000000001</v>
      </c>
      <c r="F33" s="52">
        <f>IF($F$9="A",Data!$N$6,IF($F$9="B",Data!$N$7,IF($F$9="C",Data!$N$8,IF($F$9="D",Data!$N$9,0))))</f>
        <v>1062.96</v>
      </c>
      <c r="G33" s="55">
        <f t="shared" si="4"/>
        <v>53581.754000000001</v>
      </c>
      <c r="H33" s="56">
        <f t="shared" si="0"/>
        <v>2916.8245000000002</v>
      </c>
      <c r="I33" s="56">
        <f t="shared" si="5"/>
        <v>1459.7416666666668</v>
      </c>
      <c r="J33" s="56">
        <f t="shared" si="6"/>
        <v>88.58</v>
      </c>
      <c r="K33" s="55">
        <f t="shared" si="7"/>
        <v>4465.1461666666673</v>
      </c>
      <c r="L33" s="53">
        <f t="shared" si="1"/>
        <v>95.895600000000002</v>
      </c>
      <c r="M33" s="53">
        <f t="shared" si="2"/>
        <v>47.991506849315073</v>
      </c>
      <c r="N33" s="53">
        <f t="shared" si="8"/>
        <v>2.912219178082192</v>
      </c>
      <c r="O33" s="54">
        <f t="shared" si="9"/>
        <v>146.79932602739726</v>
      </c>
    </row>
    <row r="34" spans="1:15" ht="14.1" customHeight="1" x14ac:dyDescent="0.2">
      <c r="A34" s="11"/>
      <c r="B34" s="11"/>
      <c r="C34" s="11">
        <v>20</v>
      </c>
      <c r="D34" s="57">
        <f t="shared" si="10"/>
        <v>35670.720000000001</v>
      </c>
      <c r="E34" s="57">
        <f t="shared" si="3"/>
        <v>17516.900000000001</v>
      </c>
      <c r="F34" s="52">
        <f>IF($F$9="A",Data!$N$6,IF($F$9="B",Data!$N$7,IF($F$9="C",Data!$N$8,IF($F$9="D",Data!$N$9,0))))</f>
        <v>1062.96</v>
      </c>
      <c r="G34" s="55">
        <f t="shared" si="4"/>
        <v>54250.58</v>
      </c>
      <c r="H34" s="56">
        <f t="shared" si="0"/>
        <v>2972.56</v>
      </c>
      <c r="I34" s="56">
        <f t="shared" si="5"/>
        <v>1459.7416666666668</v>
      </c>
      <c r="J34" s="56">
        <f t="shared" si="6"/>
        <v>88.58</v>
      </c>
      <c r="K34" s="55">
        <f t="shared" si="7"/>
        <v>4520.8816666666662</v>
      </c>
      <c r="L34" s="53">
        <f t="shared" si="1"/>
        <v>97.728000000000009</v>
      </c>
      <c r="M34" s="53">
        <f t="shared" si="2"/>
        <v>47.991506849315073</v>
      </c>
      <c r="N34" s="53">
        <f t="shared" si="8"/>
        <v>2.912219178082192</v>
      </c>
      <c r="O34" s="54">
        <f t="shared" si="9"/>
        <v>148.63172602739726</v>
      </c>
    </row>
    <row r="35" spans="1:15" ht="14.1" customHeight="1" x14ac:dyDescent="0.2">
      <c r="A35" s="11"/>
      <c r="B35" s="11"/>
      <c r="C35" s="11">
        <v>21</v>
      </c>
      <c r="D35" s="57">
        <f t="shared" si="10"/>
        <v>36339.546000000002</v>
      </c>
      <c r="E35" s="57">
        <f t="shared" si="3"/>
        <v>17516.900000000001</v>
      </c>
      <c r="F35" s="52">
        <f>IF($F$9="A",Data!$N$6,IF($F$9="B",Data!$N$7,IF($F$9="C",Data!$N$8,IF($F$9="D",Data!$N$9,0))))</f>
        <v>1062.96</v>
      </c>
      <c r="G35" s="55">
        <f t="shared" si="4"/>
        <v>54919.406000000003</v>
      </c>
      <c r="H35" s="56">
        <f t="shared" si="0"/>
        <v>3028.2955000000002</v>
      </c>
      <c r="I35" s="56">
        <f t="shared" si="5"/>
        <v>1459.7416666666668</v>
      </c>
      <c r="J35" s="56">
        <f t="shared" si="6"/>
        <v>88.58</v>
      </c>
      <c r="K35" s="55">
        <f t="shared" si="7"/>
        <v>4576.6171666666669</v>
      </c>
      <c r="L35" s="53">
        <f t="shared" si="1"/>
        <v>99.560400000000001</v>
      </c>
      <c r="M35" s="53">
        <f t="shared" si="2"/>
        <v>47.991506849315073</v>
      </c>
      <c r="N35" s="53">
        <f t="shared" si="8"/>
        <v>2.912219178082192</v>
      </c>
      <c r="O35" s="54">
        <f t="shared" si="9"/>
        <v>150.46412602739724</v>
      </c>
    </row>
    <row r="36" spans="1:15" ht="14.1" customHeight="1" x14ac:dyDescent="0.2">
      <c r="A36" s="11"/>
      <c r="B36" s="11"/>
      <c r="C36" s="11">
        <v>22</v>
      </c>
      <c r="D36" s="57">
        <f t="shared" si="10"/>
        <v>37008.372000000003</v>
      </c>
      <c r="E36" s="57">
        <f t="shared" si="3"/>
        <v>17516.900000000001</v>
      </c>
      <c r="F36" s="52">
        <f>IF($F$9="A",Data!$N$6,IF($F$9="B",Data!$N$7,IF($F$9="C",Data!$N$8,IF($F$9="D",Data!$N$9,0))))</f>
        <v>1062.96</v>
      </c>
      <c r="G36" s="55">
        <f t="shared" si="4"/>
        <v>55588.232000000004</v>
      </c>
      <c r="H36" s="56">
        <f t="shared" si="0"/>
        <v>3084.0310000000004</v>
      </c>
      <c r="I36" s="56">
        <f t="shared" si="5"/>
        <v>1459.7416666666668</v>
      </c>
      <c r="J36" s="56">
        <f t="shared" si="6"/>
        <v>88.58</v>
      </c>
      <c r="K36" s="55">
        <f t="shared" si="7"/>
        <v>4632.3526666666676</v>
      </c>
      <c r="L36" s="53">
        <f t="shared" si="1"/>
        <v>101.39280000000001</v>
      </c>
      <c r="M36" s="53">
        <f t="shared" si="2"/>
        <v>47.991506849315073</v>
      </c>
      <c r="N36" s="53">
        <f t="shared" si="8"/>
        <v>2.912219178082192</v>
      </c>
      <c r="O36" s="54">
        <f t="shared" si="9"/>
        <v>152.29652602739725</v>
      </c>
    </row>
    <row r="37" spans="1:15" ht="14.1" customHeight="1" x14ac:dyDescent="0.2">
      <c r="A37" s="11"/>
      <c r="B37" s="11"/>
      <c r="C37" s="11">
        <v>23</v>
      </c>
      <c r="D37" s="57">
        <f t="shared" si="10"/>
        <v>37677.198000000004</v>
      </c>
      <c r="E37" s="57">
        <f t="shared" si="3"/>
        <v>17516.900000000001</v>
      </c>
      <c r="F37" s="52">
        <f>IF($F$9="A",Data!$N$6,IF($F$9="B",Data!$N$7,IF($F$9="C",Data!$N$8,IF($F$9="D",Data!$N$9,0))))</f>
        <v>1062.96</v>
      </c>
      <c r="G37" s="55">
        <f t="shared" si="4"/>
        <v>56257.058000000005</v>
      </c>
      <c r="H37" s="56">
        <f t="shared" si="0"/>
        <v>3139.7665000000002</v>
      </c>
      <c r="I37" s="56">
        <f t="shared" si="5"/>
        <v>1459.7416666666668</v>
      </c>
      <c r="J37" s="56">
        <f t="shared" si="6"/>
        <v>88.58</v>
      </c>
      <c r="K37" s="55">
        <f t="shared" si="7"/>
        <v>4688.0881666666664</v>
      </c>
      <c r="L37" s="53">
        <f t="shared" si="1"/>
        <v>103.22520000000002</v>
      </c>
      <c r="M37" s="53">
        <f t="shared" si="2"/>
        <v>47.991506849315073</v>
      </c>
      <c r="N37" s="53">
        <f t="shared" si="8"/>
        <v>2.912219178082192</v>
      </c>
      <c r="O37" s="54">
        <f t="shared" si="9"/>
        <v>154.12892602739726</v>
      </c>
    </row>
    <row r="38" spans="1:15" ht="14.1" customHeight="1" x14ac:dyDescent="0.2">
      <c r="A38" s="11"/>
      <c r="B38" s="11"/>
      <c r="C38" s="11">
        <v>24</v>
      </c>
      <c r="D38" s="57">
        <f t="shared" si="10"/>
        <v>38346.024000000005</v>
      </c>
      <c r="E38" s="57">
        <f t="shared" si="3"/>
        <v>17516.900000000001</v>
      </c>
      <c r="F38" s="52">
        <f>IF($F$9="A",Data!$N$6,IF($F$9="B",Data!$N$7,IF($F$9="C",Data!$N$8,IF($F$9="D",Data!$N$9,0))))</f>
        <v>1062.96</v>
      </c>
      <c r="G38" s="55">
        <f t="shared" si="4"/>
        <v>56925.884000000005</v>
      </c>
      <c r="H38" s="56">
        <f t="shared" si="0"/>
        <v>3195.5020000000004</v>
      </c>
      <c r="I38" s="56">
        <f t="shared" si="5"/>
        <v>1459.7416666666668</v>
      </c>
      <c r="J38" s="56">
        <f t="shared" si="6"/>
        <v>88.58</v>
      </c>
      <c r="K38" s="55">
        <f t="shared" si="7"/>
        <v>4743.8236666666671</v>
      </c>
      <c r="L38" s="53">
        <f t="shared" si="1"/>
        <v>105.05760000000001</v>
      </c>
      <c r="M38" s="53">
        <f t="shared" si="2"/>
        <v>47.991506849315073</v>
      </c>
      <c r="N38" s="53">
        <f t="shared" si="8"/>
        <v>2.912219178082192</v>
      </c>
      <c r="O38" s="54">
        <f t="shared" si="9"/>
        <v>155.96132602739726</v>
      </c>
    </row>
    <row r="39" spans="1:15" ht="14.1" customHeight="1" x14ac:dyDescent="0.2">
      <c r="A39" s="11"/>
      <c r="B39" s="11"/>
      <c r="C39" s="11">
        <v>25</v>
      </c>
      <c r="D39" s="57">
        <f t="shared" si="10"/>
        <v>39014.850000000006</v>
      </c>
      <c r="E39" s="57">
        <f t="shared" si="3"/>
        <v>17516.900000000001</v>
      </c>
      <c r="F39" s="52">
        <f>IF($F$9="A",Data!$N$6,IF($F$9="B",Data!$N$7,IF($F$9="C",Data!$N$8,IF($F$9="D",Data!$N$9,0))))</f>
        <v>1062.96</v>
      </c>
      <c r="G39" s="55">
        <f t="shared" si="4"/>
        <v>57594.710000000006</v>
      </c>
      <c r="H39" s="56">
        <f t="shared" si="0"/>
        <v>3251.2375000000006</v>
      </c>
      <c r="I39" s="56">
        <f t="shared" si="5"/>
        <v>1459.7416666666668</v>
      </c>
      <c r="J39" s="56">
        <f t="shared" si="6"/>
        <v>88.58</v>
      </c>
      <c r="K39" s="55">
        <f t="shared" si="7"/>
        <v>4799.5591666666678</v>
      </c>
      <c r="L39" s="53">
        <f t="shared" si="1"/>
        <v>106.89000000000001</v>
      </c>
      <c r="M39" s="53">
        <f t="shared" si="2"/>
        <v>47.991506849315073</v>
      </c>
      <c r="N39" s="53">
        <f t="shared" si="8"/>
        <v>2.912219178082192</v>
      </c>
      <c r="O39" s="54">
        <f t="shared" si="9"/>
        <v>157.79372602739727</v>
      </c>
    </row>
    <row r="40" spans="1:15" ht="14.1" customHeight="1" x14ac:dyDescent="0.2">
      <c r="A40" s="11"/>
      <c r="B40" s="11"/>
      <c r="C40" s="11">
        <v>26</v>
      </c>
      <c r="D40" s="57">
        <f t="shared" si="10"/>
        <v>39683.676000000007</v>
      </c>
      <c r="E40" s="57">
        <f t="shared" si="3"/>
        <v>17516.900000000001</v>
      </c>
      <c r="F40" s="52">
        <f>IF($F$9="A",Data!$N$6,IF($F$9="B",Data!$N$7,IF($F$9="C",Data!$N$8,IF($F$9="D",Data!$N$9,0))))</f>
        <v>1062.96</v>
      </c>
      <c r="G40" s="55">
        <f t="shared" si="4"/>
        <v>58263.536000000007</v>
      </c>
      <c r="H40" s="56">
        <f t="shared" si="0"/>
        <v>3306.9730000000004</v>
      </c>
      <c r="I40" s="56">
        <f t="shared" si="5"/>
        <v>1459.7416666666668</v>
      </c>
      <c r="J40" s="56">
        <f t="shared" si="6"/>
        <v>88.58</v>
      </c>
      <c r="K40" s="55">
        <f t="shared" si="7"/>
        <v>4855.2946666666667</v>
      </c>
      <c r="L40" s="53">
        <f t="shared" si="1"/>
        <v>108.72240000000002</v>
      </c>
      <c r="M40" s="53">
        <f t="shared" si="2"/>
        <v>47.991506849315073</v>
      </c>
      <c r="N40" s="53">
        <f t="shared" si="8"/>
        <v>2.912219178082192</v>
      </c>
      <c r="O40" s="54">
        <f t="shared" si="9"/>
        <v>159.62612602739728</v>
      </c>
    </row>
    <row r="41" spans="1:15" ht="14.1" customHeight="1" x14ac:dyDescent="0.2">
      <c r="A41" s="11"/>
      <c r="B41" s="11"/>
      <c r="C41" s="11">
        <v>27</v>
      </c>
      <c r="D41" s="57">
        <f t="shared" si="10"/>
        <v>40352.502</v>
      </c>
      <c r="E41" s="57">
        <f t="shared" si="3"/>
        <v>17516.900000000001</v>
      </c>
      <c r="F41" s="52">
        <f>IF($F$9="A",Data!$N$6,IF($F$9="B",Data!$N$7,IF($F$9="C",Data!$N$8,IF($F$9="D",Data!$N$9,0))))</f>
        <v>1062.96</v>
      </c>
      <c r="G41" s="55">
        <f t="shared" si="4"/>
        <v>58932.362000000001</v>
      </c>
      <c r="H41" s="56">
        <f t="shared" si="0"/>
        <v>3362.7085000000002</v>
      </c>
      <c r="I41" s="56">
        <f t="shared" si="5"/>
        <v>1459.7416666666668</v>
      </c>
      <c r="J41" s="56">
        <f t="shared" si="6"/>
        <v>88.58</v>
      </c>
      <c r="K41" s="55">
        <f t="shared" si="7"/>
        <v>4911.0301666666674</v>
      </c>
      <c r="L41" s="53">
        <f t="shared" si="1"/>
        <v>110.5548</v>
      </c>
      <c r="M41" s="53">
        <f t="shared" si="2"/>
        <v>47.991506849315073</v>
      </c>
      <c r="N41" s="53">
        <f t="shared" si="8"/>
        <v>2.912219178082192</v>
      </c>
      <c r="O41" s="54">
        <f t="shared" si="9"/>
        <v>161.45852602739726</v>
      </c>
    </row>
    <row r="42" spans="1:15" ht="14.1" customHeight="1" x14ac:dyDescent="0.2">
      <c r="A42" s="11"/>
      <c r="B42" s="11"/>
      <c r="C42" s="11">
        <v>28</v>
      </c>
      <c r="D42" s="57">
        <f t="shared" si="10"/>
        <v>41021.328000000001</v>
      </c>
      <c r="E42" s="57">
        <f t="shared" si="3"/>
        <v>17516.900000000001</v>
      </c>
      <c r="F42" s="52">
        <f>IF($F$9="A",Data!$N$6,IF($F$9="B",Data!$N$7,IF($F$9="C",Data!$N$8,IF($F$9="D",Data!$N$9,0))))</f>
        <v>1062.96</v>
      </c>
      <c r="G42" s="55">
        <f t="shared" si="4"/>
        <v>59601.188000000002</v>
      </c>
      <c r="H42" s="56">
        <f t="shared" si="0"/>
        <v>3418.444</v>
      </c>
      <c r="I42" s="56">
        <f t="shared" si="5"/>
        <v>1459.7416666666668</v>
      </c>
      <c r="J42" s="56">
        <f t="shared" si="6"/>
        <v>88.58</v>
      </c>
      <c r="K42" s="55">
        <f t="shared" si="7"/>
        <v>4966.7656666666662</v>
      </c>
      <c r="L42" s="53">
        <f t="shared" si="1"/>
        <v>112.38720000000001</v>
      </c>
      <c r="M42" s="53">
        <f t="shared" si="2"/>
        <v>47.991506849315073</v>
      </c>
      <c r="N42" s="53">
        <f t="shared" si="8"/>
        <v>2.912219178082192</v>
      </c>
      <c r="O42" s="54">
        <f t="shared" si="9"/>
        <v>163.29092602739726</v>
      </c>
    </row>
    <row r="43" spans="1:15" ht="14.1" customHeight="1" x14ac:dyDescent="0.2">
      <c r="A43" s="11"/>
      <c r="B43" s="11"/>
      <c r="C43" s="11">
        <v>29</v>
      </c>
      <c r="D43" s="57">
        <f t="shared" si="10"/>
        <v>41690.154000000002</v>
      </c>
      <c r="E43" s="57">
        <f t="shared" si="3"/>
        <v>17516.900000000001</v>
      </c>
      <c r="F43" s="52">
        <f>IF($F$9="A",Data!$N$6,IF($F$9="B",Data!$N$7,IF($F$9="C",Data!$N$8,IF($F$9="D",Data!$N$9,0))))</f>
        <v>1062.96</v>
      </c>
      <c r="G43" s="55">
        <f t="shared" si="4"/>
        <v>60270.014000000003</v>
      </c>
      <c r="H43" s="56">
        <f t="shared" si="0"/>
        <v>3474.1795000000002</v>
      </c>
      <c r="I43" s="56">
        <f t="shared" si="5"/>
        <v>1459.7416666666668</v>
      </c>
      <c r="J43" s="56">
        <f t="shared" si="6"/>
        <v>88.58</v>
      </c>
      <c r="K43" s="55">
        <f t="shared" si="7"/>
        <v>5022.5011666666669</v>
      </c>
      <c r="L43" s="53">
        <f t="shared" si="1"/>
        <v>114.2196</v>
      </c>
      <c r="M43" s="53">
        <f t="shared" si="2"/>
        <v>47.991506849315073</v>
      </c>
      <c r="N43" s="53">
        <f t="shared" si="8"/>
        <v>2.912219178082192</v>
      </c>
      <c r="O43" s="54">
        <f t="shared" si="9"/>
        <v>165.12332602739724</v>
      </c>
    </row>
    <row r="44" spans="1:15" ht="14.1" customHeight="1" x14ac:dyDescent="0.2">
      <c r="A44" s="11"/>
      <c r="B44" s="11"/>
      <c r="C44" s="11">
        <v>30</v>
      </c>
      <c r="D44" s="57">
        <f t="shared" si="10"/>
        <v>42358.979999999996</v>
      </c>
      <c r="E44" s="57">
        <f t="shared" si="3"/>
        <v>17516.900000000001</v>
      </c>
      <c r="F44" s="52">
        <f>IF($F$9="A",Data!$N$6,IF($F$9="B",Data!$N$7,IF($F$9="C",Data!$N$8,IF($F$9="D",Data!$N$9,0))))</f>
        <v>1062.96</v>
      </c>
      <c r="G44" s="55">
        <f t="shared" si="4"/>
        <v>60938.84</v>
      </c>
      <c r="H44" s="56">
        <f t="shared" si="0"/>
        <v>3529.9149999999995</v>
      </c>
      <c r="I44" s="56">
        <f t="shared" si="5"/>
        <v>1459.7416666666668</v>
      </c>
      <c r="J44" s="56">
        <f t="shared" si="6"/>
        <v>88.58</v>
      </c>
      <c r="K44" s="55">
        <f t="shared" si="7"/>
        <v>5078.2366666666658</v>
      </c>
      <c r="L44" s="53">
        <f t="shared" si="1"/>
        <v>116.05199999999999</v>
      </c>
      <c r="M44" s="53">
        <f t="shared" si="2"/>
        <v>47.991506849315073</v>
      </c>
      <c r="N44" s="53">
        <f t="shared" si="8"/>
        <v>2.912219178082192</v>
      </c>
      <c r="O44" s="54">
        <f t="shared" si="9"/>
        <v>166.95572602739725</v>
      </c>
    </row>
    <row r="45" spans="1:15" ht="14.1" customHeight="1" x14ac:dyDescent="0.2">
      <c r="A45" s="11"/>
      <c r="B45" s="11"/>
      <c r="C45" s="11">
        <v>31</v>
      </c>
      <c r="D45" s="57">
        <f t="shared" si="10"/>
        <v>43027.805999999997</v>
      </c>
      <c r="E45" s="57">
        <f t="shared" si="3"/>
        <v>17516.900000000001</v>
      </c>
      <c r="F45" s="52">
        <f>IF($F$9="A",Data!$N$6,IF($F$9="B",Data!$N$7,IF($F$9="C",Data!$N$8,IF($F$9="D",Data!$N$9,0))))</f>
        <v>1062.96</v>
      </c>
      <c r="G45" s="55">
        <f t="shared" si="4"/>
        <v>61607.665999999997</v>
      </c>
      <c r="H45" s="56">
        <f t="shared" si="0"/>
        <v>3585.6504999999997</v>
      </c>
      <c r="I45" s="56">
        <f t="shared" si="5"/>
        <v>1459.7416666666668</v>
      </c>
      <c r="J45" s="56">
        <f t="shared" si="6"/>
        <v>88.58</v>
      </c>
      <c r="K45" s="55">
        <f t="shared" si="7"/>
        <v>5133.9721666666665</v>
      </c>
      <c r="L45" s="53">
        <f t="shared" si="1"/>
        <v>117.88439999999999</v>
      </c>
      <c r="M45" s="53">
        <f t="shared" si="2"/>
        <v>47.991506849315073</v>
      </c>
      <c r="N45" s="53">
        <f t="shared" si="8"/>
        <v>2.912219178082192</v>
      </c>
      <c r="O45" s="54">
        <f t="shared" si="9"/>
        <v>168.78812602739725</v>
      </c>
    </row>
    <row r="46" spans="1:15" ht="14.1" customHeight="1" x14ac:dyDescent="0.2">
      <c r="A46" s="11"/>
      <c r="B46" s="11"/>
      <c r="C46" s="11">
        <v>32</v>
      </c>
      <c r="D46" s="57">
        <f t="shared" si="10"/>
        <v>43696.631999999998</v>
      </c>
      <c r="E46" s="57">
        <f t="shared" si="3"/>
        <v>17516.900000000001</v>
      </c>
      <c r="F46" s="52">
        <f>IF($F$9="A",Data!$N$6,IF($F$9="B",Data!$N$7,IF($F$9="C",Data!$N$8,IF($F$9="D",Data!$N$9,0))))</f>
        <v>1062.96</v>
      </c>
      <c r="G46" s="55">
        <f t="shared" si="4"/>
        <v>62276.491999999998</v>
      </c>
      <c r="H46" s="56">
        <f t="shared" si="0"/>
        <v>3641.386</v>
      </c>
      <c r="I46" s="56">
        <f t="shared" si="5"/>
        <v>1459.7416666666668</v>
      </c>
      <c r="J46" s="56">
        <f t="shared" si="6"/>
        <v>88.58</v>
      </c>
      <c r="K46" s="55">
        <f t="shared" si="7"/>
        <v>5189.7076666666671</v>
      </c>
      <c r="L46" s="53">
        <f t="shared" si="1"/>
        <v>119.71679999999999</v>
      </c>
      <c r="M46" s="53">
        <f t="shared" si="2"/>
        <v>47.991506849315073</v>
      </c>
      <c r="N46" s="53">
        <f t="shared" si="8"/>
        <v>2.912219178082192</v>
      </c>
      <c r="O46" s="54">
        <f>SUM(L46:N46)</f>
        <v>170.62052602739726</v>
      </c>
    </row>
    <row r="47" spans="1:15" ht="14.1" customHeight="1" x14ac:dyDescent="0.2">
      <c r="A47" s="11"/>
      <c r="B47" s="11"/>
      <c r="C47" s="11">
        <v>33</v>
      </c>
      <c r="D47" s="57">
        <f t="shared" si="10"/>
        <v>44365.457999999999</v>
      </c>
      <c r="E47" s="57">
        <f t="shared" si="3"/>
        <v>17516.900000000001</v>
      </c>
      <c r="F47" s="52">
        <f>IF($F$9="A",Data!$N$6,IF($F$9="B",Data!$N$7,IF($F$9="C",Data!$N$8,IF($F$9="D",Data!$N$9,0))))</f>
        <v>1062.96</v>
      </c>
      <c r="G47" s="55">
        <f t="shared" si="4"/>
        <v>62945.317999999999</v>
      </c>
      <c r="H47" s="56">
        <f t="shared" si="0"/>
        <v>3697.1214999999997</v>
      </c>
      <c r="I47" s="56">
        <f t="shared" si="5"/>
        <v>1459.7416666666668</v>
      </c>
      <c r="J47" s="56">
        <f t="shared" si="6"/>
        <v>88.58</v>
      </c>
      <c r="K47" s="55">
        <f t="shared" si="7"/>
        <v>5245.443166666666</v>
      </c>
      <c r="L47" s="53">
        <f t="shared" si="1"/>
        <v>121.5492</v>
      </c>
      <c r="M47" s="53">
        <f t="shared" si="2"/>
        <v>47.991506849315073</v>
      </c>
      <c r="N47" s="53">
        <f t="shared" si="8"/>
        <v>2.912219178082192</v>
      </c>
      <c r="O47" s="54">
        <f t="shared" si="9"/>
        <v>172.45292602739727</v>
      </c>
    </row>
    <row r="48" spans="1:15" ht="14.1" customHeight="1" x14ac:dyDescent="0.2">
      <c r="A48" s="11"/>
      <c r="B48" s="11"/>
      <c r="C48" s="11">
        <v>34</v>
      </c>
      <c r="D48" s="57">
        <f t="shared" si="10"/>
        <v>45034.284</v>
      </c>
      <c r="E48" s="57">
        <f t="shared" si="3"/>
        <v>17516.900000000001</v>
      </c>
      <c r="F48" s="52">
        <f>IF($F$9="A",Data!$N$6,IF($F$9="B",Data!$N$7,IF($F$9="C",Data!$N$8,IF($F$9="D",Data!$N$9,0))))</f>
        <v>1062.96</v>
      </c>
      <c r="G48" s="55">
        <f t="shared" si="4"/>
        <v>63614.144</v>
      </c>
      <c r="H48" s="56">
        <f t="shared" si="0"/>
        <v>3752.857</v>
      </c>
      <c r="I48" s="56">
        <f t="shared" si="5"/>
        <v>1459.7416666666668</v>
      </c>
      <c r="J48" s="56">
        <f t="shared" si="6"/>
        <v>88.58</v>
      </c>
      <c r="K48" s="55">
        <f t="shared" si="7"/>
        <v>5301.1786666666667</v>
      </c>
      <c r="L48" s="53">
        <f t="shared" si="1"/>
        <v>123.38160000000001</v>
      </c>
      <c r="M48" s="53">
        <f t="shared" si="2"/>
        <v>47.991506849315073</v>
      </c>
      <c r="N48" s="53">
        <f t="shared" si="8"/>
        <v>2.912219178082192</v>
      </c>
      <c r="O48" s="54">
        <f t="shared" si="9"/>
        <v>174.28532602739728</v>
      </c>
    </row>
    <row r="49" spans="1:15" ht="14.1" customHeight="1" x14ac:dyDescent="0.2">
      <c r="A49" s="11"/>
      <c r="B49" s="11"/>
      <c r="C49" s="11">
        <v>35</v>
      </c>
      <c r="D49" s="57">
        <f t="shared" si="10"/>
        <v>45703.11</v>
      </c>
      <c r="E49" s="57">
        <f t="shared" si="3"/>
        <v>17516.900000000001</v>
      </c>
      <c r="F49" s="52">
        <f>IF($F$9="A",Data!$N$6,IF($F$9="B",Data!$N$7,IF($F$9="C",Data!$N$8,IF($F$9="D",Data!$N$9,0))))</f>
        <v>1062.96</v>
      </c>
      <c r="G49" s="55">
        <f t="shared" si="4"/>
        <v>64282.97</v>
      </c>
      <c r="H49" s="56">
        <f t="shared" si="0"/>
        <v>3808.5925000000002</v>
      </c>
      <c r="I49" s="56">
        <f t="shared" si="5"/>
        <v>1459.7416666666668</v>
      </c>
      <c r="J49" s="56">
        <f t="shared" si="6"/>
        <v>88.58</v>
      </c>
      <c r="K49" s="55">
        <f t="shared" si="7"/>
        <v>5356.9141666666674</v>
      </c>
      <c r="L49" s="53">
        <f t="shared" si="1"/>
        <v>125.214</v>
      </c>
      <c r="M49" s="53">
        <f t="shared" si="2"/>
        <v>47.991506849315073</v>
      </c>
      <c r="N49" s="53">
        <f t="shared" si="8"/>
        <v>2.912219178082192</v>
      </c>
      <c r="O49" s="54">
        <f t="shared" si="9"/>
        <v>176.11772602739725</v>
      </c>
    </row>
    <row r="50" spans="1:15" ht="14.1" customHeight="1" x14ac:dyDescent="0.2">
      <c r="A50" s="11"/>
      <c r="B50" s="11"/>
      <c r="C50" s="11">
        <v>36</v>
      </c>
      <c r="D50" s="57">
        <f t="shared" si="10"/>
        <v>46371.936000000002</v>
      </c>
      <c r="E50" s="57">
        <f t="shared" si="3"/>
        <v>17516.900000000001</v>
      </c>
      <c r="F50" s="52">
        <f>IF($F$9="A",Data!$N$6,IF($F$9="B",Data!$N$7,IF($F$9="C",Data!$N$8,IF($F$9="D",Data!$N$9,0))))</f>
        <v>1062.96</v>
      </c>
      <c r="G50" s="55">
        <f t="shared" si="4"/>
        <v>64951.796000000002</v>
      </c>
      <c r="H50" s="56">
        <f t="shared" si="0"/>
        <v>3864.328</v>
      </c>
      <c r="I50" s="56">
        <f t="shared" si="5"/>
        <v>1459.7416666666668</v>
      </c>
      <c r="J50" s="56">
        <f t="shared" si="6"/>
        <v>88.58</v>
      </c>
      <c r="K50" s="55">
        <f t="shared" si="7"/>
        <v>5412.6496666666662</v>
      </c>
      <c r="L50" s="53">
        <f t="shared" si="1"/>
        <v>127.04640000000001</v>
      </c>
      <c r="M50" s="53">
        <f t="shared" si="2"/>
        <v>47.991506849315073</v>
      </c>
      <c r="N50" s="53">
        <f t="shared" si="8"/>
        <v>2.912219178082192</v>
      </c>
      <c r="O50" s="54">
        <f t="shared" si="9"/>
        <v>177.95012602739726</v>
      </c>
    </row>
    <row r="51" spans="1:15" ht="14.1" customHeight="1" x14ac:dyDescent="0.2">
      <c r="A51" s="11"/>
      <c r="B51" s="11"/>
      <c r="C51" s="11">
        <v>37</v>
      </c>
      <c r="D51" s="57">
        <f t="shared" si="10"/>
        <v>47040.762000000002</v>
      </c>
      <c r="E51" s="57">
        <f t="shared" si="3"/>
        <v>17516.900000000001</v>
      </c>
      <c r="F51" s="52">
        <f>IF($F$9="A",Data!$N$6,IF($F$9="B",Data!$N$7,IF($F$9="C",Data!$N$8,IF($F$9="D",Data!$N$9,0))))</f>
        <v>1062.96</v>
      </c>
      <c r="G51" s="55">
        <f t="shared" si="4"/>
        <v>65620.622000000003</v>
      </c>
      <c r="H51" s="56">
        <f t="shared" si="0"/>
        <v>3920.0635000000002</v>
      </c>
      <c r="I51" s="56">
        <f t="shared" si="5"/>
        <v>1459.7416666666668</v>
      </c>
      <c r="J51" s="56">
        <f t="shared" si="6"/>
        <v>88.58</v>
      </c>
      <c r="K51" s="55">
        <f t="shared" si="7"/>
        <v>5468.3851666666669</v>
      </c>
      <c r="L51" s="53">
        <f t="shared" si="1"/>
        <v>128.87880000000001</v>
      </c>
      <c r="M51" s="53">
        <f t="shared" si="2"/>
        <v>47.991506849315073</v>
      </c>
      <c r="N51" s="53">
        <f t="shared" si="8"/>
        <v>2.912219178082192</v>
      </c>
      <c r="O51" s="54">
        <f>SUM(L51:N51)</f>
        <v>179.78252602739727</v>
      </c>
    </row>
    <row r="52" spans="1:15" ht="14.1" customHeight="1" x14ac:dyDescent="0.2">
      <c r="A52" s="11"/>
      <c r="B52" s="11"/>
      <c r="C52" s="11">
        <v>38</v>
      </c>
      <c r="D52" s="57">
        <f t="shared" si="10"/>
        <v>47709.588000000003</v>
      </c>
      <c r="E52" s="57">
        <f t="shared" si="3"/>
        <v>17516.900000000001</v>
      </c>
      <c r="F52" s="52">
        <f>IF($F$9="A",Data!$N$6,IF($F$9="B",Data!$N$7,IF($F$9="C",Data!$N$8,IF($F$9="D",Data!$N$9,0))))</f>
        <v>1062.96</v>
      </c>
      <c r="G52" s="55">
        <f t="shared" si="4"/>
        <v>66289.448000000004</v>
      </c>
      <c r="H52" s="56">
        <f t="shared" si="0"/>
        <v>3975.7990000000004</v>
      </c>
      <c r="I52" s="56">
        <f t="shared" si="5"/>
        <v>1459.7416666666668</v>
      </c>
      <c r="J52" s="56">
        <f t="shared" si="6"/>
        <v>88.58</v>
      </c>
      <c r="K52" s="55">
        <f t="shared" si="7"/>
        <v>5524.1206666666676</v>
      </c>
      <c r="L52" s="53">
        <f t="shared" si="1"/>
        <v>130.71120000000002</v>
      </c>
      <c r="M52" s="53">
        <f t="shared" si="2"/>
        <v>47.991506849315073</v>
      </c>
      <c r="N52" s="53">
        <f t="shared" si="8"/>
        <v>2.912219178082192</v>
      </c>
      <c r="O52" s="54">
        <f t="shared" si="9"/>
        <v>181.61492602739727</v>
      </c>
    </row>
    <row r="53" spans="1:15" ht="14.1" customHeight="1" x14ac:dyDescent="0.2">
      <c r="A53" s="11"/>
      <c r="B53" s="11"/>
      <c r="C53" s="11">
        <v>39</v>
      </c>
      <c r="D53" s="57">
        <f t="shared" si="10"/>
        <v>48378.414000000004</v>
      </c>
      <c r="E53" s="57">
        <f t="shared" si="3"/>
        <v>17516.900000000001</v>
      </c>
      <c r="F53" s="52">
        <f>IF($F$9="A",Data!$N$6,IF($F$9="B",Data!$N$7,IF($F$9="C",Data!$N$8,IF($F$9="D",Data!$N$9,0))))</f>
        <v>1062.96</v>
      </c>
      <c r="G53" s="55">
        <f t="shared" si="4"/>
        <v>66958.274000000019</v>
      </c>
      <c r="H53" s="56">
        <f t="shared" si="0"/>
        <v>4031.5345000000002</v>
      </c>
      <c r="I53" s="56">
        <f t="shared" si="5"/>
        <v>1459.7416666666668</v>
      </c>
      <c r="J53" s="56">
        <f t="shared" si="6"/>
        <v>88.58</v>
      </c>
      <c r="K53" s="55">
        <f t="shared" si="7"/>
        <v>5579.8561666666665</v>
      </c>
      <c r="L53" s="53">
        <f t="shared" si="1"/>
        <v>132.5436</v>
      </c>
      <c r="M53" s="53">
        <f t="shared" si="2"/>
        <v>47.991506849315073</v>
      </c>
      <c r="N53" s="53">
        <f t="shared" si="8"/>
        <v>2.912219178082192</v>
      </c>
      <c r="O53" s="54">
        <f t="shared" si="9"/>
        <v>183.44732602739725</v>
      </c>
    </row>
    <row r="54" spans="1:15" ht="14.1" customHeight="1" x14ac:dyDescent="0.2">
      <c r="A54" s="11"/>
      <c r="B54" s="11"/>
      <c r="C54" s="11">
        <v>40</v>
      </c>
      <c r="D54" s="57">
        <f t="shared" si="10"/>
        <v>49047.240000000005</v>
      </c>
      <c r="E54" s="57">
        <f t="shared" si="3"/>
        <v>17516.900000000001</v>
      </c>
      <c r="F54" s="52">
        <f>IF($F$9="A",Data!$N$6,IF($F$9="B",Data!$N$7,IF($F$9="C",Data!$N$8,IF($F$9="D",Data!$N$9,0))))</f>
        <v>1062.96</v>
      </c>
      <c r="G54" s="55">
        <f t="shared" ref="G54" si="11">SUM(D54:E54)</f>
        <v>66564.140000000014</v>
      </c>
      <c r="H54" s="56">
        <f t="shared" si="0"/>
        <v>4087.2700000000004</v>
      </c>
      <c r="I54" s="56">
        <f t="shared" si="5"/>
        <v>1459.7416666666668</v>
      </c>
      <c r="J54" s="56">
        <f t="shared" si="6"/>
        <v>88.58</v>
      </c>
      <c r="K54" s="55">
        <f>SUM(H54:I54)</f>
        <v>5547.0116666666672</v>
      </c>
      <c r="L54" s="53">
        <f>D54/$L$7</f>
        <v>134.376</v>
      </c>
      <c r="M54" s="53">
        <f t="shared" si="2"/>
        <v>47.991506849315073</v>
      </c>
      <c r="N54" s="53">
        <f>$F$10/$L$7</f>
        <v>2.912219178082192</v>
      </c>
      <c r="O54" s="54">
        <f>SUM(L54:N54)</f>
        <v>185.27972602739726</v>
      </c>
    </row>
    <row r="55" spans="1:15" ht="10.5" customHeight="1" x14ac:dyDescent="0.2"/>
  </sheetData>
  <sheetProtection algorithmName="SHA-512" hashValue="TjO4YamCbQ6+0tjlHDPOAvhhP6F0voPa6snRZGXzLmRq1E3qkS5JHbpojZVI0sddsc9lSAvGen8rhJGHWrjNSQ==" saltValue="aULu63JpDAiP5Y/CzFwoKg==" spinCount="100000" sheet="1" objects="1" scenarios="1"/>
  <mergeCells count="12">
    <mergeCell ref="A5:C6"/>
    <mergeCell ref="D5:D6"/>
    <mergeCell ref="L8:O8"/>
    <mergeCell ref="E2:K2"/>
    <mergeCell ref="I3:K3"/>
    <mergeCell ref="N3:O3"/>
    <mergeCell ref="G4:K5"/>
    <mergeCell ref="A8:A9"/>
    <mergeCell ref="B8:B9"/>
    <mergeCell ref="C8:C9"/>
    <mergeCell ref="D8:G8"/>
    <mergeCell ref="H8:K8"/>
  </mergeCells>
  <pageMargins left="3.937007874015748E-2" right="3.937007874015748E-2" top="0.39370078740157483" bottom="0.39370078740157483" header="3.937007874015748E-2" footer="0.11811023622047245"/>
  <pageSetup paperSize="9" scale="83" orientation="portrait" r:id="rId1"/>
  <headerFooter alignWithMargins="0">
    <oddFooter>&amp;L&amp;8&amp;A&amp;C&amp;Z&amp;F&amp;R&amp;8Version/e &amp;D</oddFooter>
  </headerFooter>
  <customProperties>
    <customPr name="EpmWorksheetKeyString_GUID" r:id="rId2"/>
  </customPropertie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3B6646-30E1-4724-A7E4-C3999FDC8402}">
          <x14:formula1>
            <xm:f>Data!$M$11:$M$15</xm:f>
          </x14:formula1>
          <xm:sqref>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24</vt:i4>
      </vt:variant>
    </vt:vector>
  </HeadingPairs>
  <TitlesOfParts>
    <vt:vector size="37" baseType="lpstr">
      <vt:lpstr>Liv.1</vt:lpstr>
      <vt:lpstr>Liv.2 </vt:lpstr>
      <vt:lpstr>Liv.3</vt:lpstr>
      <vt:lpstr>Liv.4</vt:lpstr>
      <vt:lpstr>Liv.5</vt:lpstr>
      <vt:lpstr> Liv.6</vt:lpstr>
      <vt:lpstr> Liv.7</vt:lpstr>
      <vt:lpstr> Liv.7ter</vt:lpstr>
      <vt:lpstr> Liv.7bis</vt:lpstr>
      <vt:lpstr> Liv.8</vt:lpstr>
      <vt:lpstr> Liv.9</vt:lpstr>
      <vt:lpstr>Liv.0 Landeslehrpers-Pers.doc.p</vt:lpstr>
      <vt:lpstr>Data</vt:lpstr>
      <vt:lpstr>' Liv.6'!Druckbereich</vt:lpstr>
      <vt:lpstr>' Liv.7'!Druckbereich</vt:lpstr>
      <vt:lpstr>' Liv.7bis'!Druckbereich</vt:lpstr>
      <vt:lpstr>' Liv.7ter'!Druckbereich</vt:lpstr>
      <vt:lpstr>' Liv.8'!Druckbereich</vt:lpstr>
      <vt:lpstr>' Liv.9'!Druckbereich</vt:lpstr>
      <vt:lpstr>Data!Druckbereich</vt:lpstr>
      <vt:lpstr>'Liv.0 Landeslehrpers-Pers.doc.p'!Druckbereich</vt:lpstr>
      <vt:lpstr>Liv.1!Druckbereich</vt:lpstr>
      <vt:lpstr>'Liv.2 '!Druckbereich</vt:lpstr>
      <vt:lpstr>Liv.3!Druckbereich</vt:lpstr>
      <vt:lpstr>Liv.4!Druckbereich</vt:lpstr>
      <vt:lpstr>Liv.5!Druckbereich</vt:lpstr>
      <vt:lpstr>' Liv.6'!OLE_LINK1</vt:lpstr>
      <vt:lpstr>' Liv.7'!OLE_LINK1</vt:lpstr>
      <vt:lpstr>' Liv.7bis'!OLE_LINK1</vt:lpstr>
      <vt:lpstr>' Liv.7ter'!OLE_LINK1</vt:lpstr>
      <vt:lpstr>' Liv.8'!OLE_LINK1</vt:lpstr>
      <vt:lpstr>' Liv.9'!OLE_LINK1</vt:lpstr>
      <vt:lpstr>Liv.1!OLE_LINK1</vt:lpstr>
      <vt:lpstr>'Liv.2 '!OLE_LINK1</vt:lpstr>
      <vt:lpstr>Liv.3!OLE_LINK1</vt:lpstr>
      <vt:lpstr>Liv.4!OLE_LINK1</vt:lpstr>
      <vt:lpstr>Liv.5!OLE_LINK1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Zadra Mario</dc:creator>
  <cp:lastModifiedBy>Knollseisen, Ivan</cp:lastModifiedBy>
  <cp:lastPrinted>2020-01-31T11:06:32Z</cp:lastPrinted>
  <dcterms:created xsi:type="dcterms:W3CDTF">2000-01-24T15:26:20Z</dcterms:created>
  <dcterms:modified xsi:type="dcterms:W3CDTF">2025-11-03T08:37:28Z</dcterms:modified>
</cp:coreProperties>
</file>