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ustomProperty1.bin" ContentType="application/vnd.openxmlformats-officedocument.spreadsheetml.customProperty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4.6_SEGRETERIA\PAGINA_WEB\GEHALTSTABELLEN\valido da 1.1.2026\"/>
    </mc:Choice>
  </mc:AlternateContent>
  <xr:revisionPtr revIDLastSave="0" documentId="13_ncr:1_{38EE9922-1E84-4C44-9507-DF6FB9E14D1E}" xr6:coauthVersionLast="47" xr6:coauthVersionMax="47" xr10:uidLastSave="{00000000-0000-0000-0000-000000000000}"/>
  <bookViews>
    <workbookView xWindow="-120" yWindow="-120" windowWidth="38640" windowHeight="21240" tabRatio="657" activeTab="1" xr2:uid="{00000000-000D-0000-FFFF-FFFF00000000}"/>
  </bookViews>
  <sheets>
    <sheet name="Liv.2" sheetId="52" r:id="rId1"/>
    <sheet name="Liv.6 214" sheetId="53" r:id="rId2"/>
    <sheet name="Liv.7 205" sheetId="48" r:id="rId3"/>
    <sheet name="Liv.7ter 205" sheetId="49" r:id="rId4"/>
    <sheet name="Liv.7 215" sheetId="43" r:id="rId5"/>
    <sheet name="Liv.7ter 215" sheetId="47" r:id="rId6"/>
    <sheet name="Data" sheetId="15" state="hidden" r:id="rId7"/>
  </sheets>
  <externalReferences>
    <externalReference r:id="rId8"/>
  </externalReferences>
  <definedNames>
    <definedName name="_xlnm.Print_Area" localSheetId="6">Data!$A$1:$K$56</definedName>
    <definedName name="_xlnm.Print_Area" localSheetId="2">'Liv.7 205'!$B$2:$T$39</definedName>
    <definedName name="_xlnm.Print_Area" localSheetId="4">'Liv.7 215'!$B$2:$T$39</definedName>
    <definedName name="_xlnm.Print_Area" localSheetId="3">'Liv.7ter 205'!$B$2:$T$39</definedName>
    <definedName name="_xlnm.Print_Area" localSheetId="5">'Liv.7ter 215'!$B$2:$T$39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39" i="53" l="1"/>
  <c r="X39" i="53"/>
  <c r="W39" i="53"/>
  <c r="V39" i="53"/>
  <c r="T39" i="53"/>
  <c r="K39" i="53"/>
  <c r="AB39" i="53" s="1"/>
  <c r="J39" i="53"/>
  <c r="I39" i="53"/>
  <c r="R39" i="53" s="1"/>
  <c r="H39" i="53"/>
  <c r="AJ38" i="53"/>
  <c r="AC38" i="53"/>
  <c r="AA38" i="53"/>
  <c r="X38" i="53"/>
  <c r="W38" i="53"/>
  <c r="V38" i="53"/>
  <c r="T38" i="53"/>
  <c r="S38" i="53"/>
  <c r="R38" i="53"/>
  <c r="Q38" i="53"/>
  <c r="P38" i="53"/>
  <c r="O38" i="53"/>
  <c r="N38" i="53"/>
  <c r="M38" i="53"/>
  <c r="L38" i="53"/>
  <c r="K38" i="53"/>
  <c r="AB38" i="53" s="1"/>
  <c r="J38" i="53"/>
  <c r="I38" i="53"/>
  <c r="Z38" i="53" s="1"/>
  <c r="H38" i="53"/>
  <c r="Y38" i="53" s="1"/>
  <c r="AJ37" i="53"/>
  <c r="AA37" i="53"/>
  <c r="Z37" i="53"/>
  <c r="Y37" i="53"/>
  <c r="X37" i="53"/>
  <c r="W37" i="53"/>
  <c r="V37" i="53"/>
  <c r="P37" i="53"/>
  <c r="O37" i="53"/>
  <c r="N37" i="53"/>
  <c r="L37" i="53"/>
  <c r="K37" i="53"/>
  <c r="T37" i="53" s="1"/>
  <c r="J37" i="53"/>
  <c r="S37" i="53" s="1"/>
  <c r="I37" i="53"/>
  <c r="R37" i="53" s="1"/>
  <c r="H37" i="53"/>
  <c r="Q37" i="53" s="1"/>
  <c r="AJ36" i="53"/>
  <c r="X36" i="53"/>
  <c r="W36" i="53"/>
  <c r="V36" i="53"/>
  <c r="T36" i="53"/>
  <c r="S36" i="53"/>
  <c r="R36" i="53"/>
  <c r="Q36" i="53"/>
  <c r="K36" i="53"/>
  <c r="AB36" i="53" s="1"/>
  <c r="J36" i="53"/>
  <c r="AA36" i="53" s="1"/>
  <c r="I36" i="53"/>
  <c r="Z36" i="53" s="1"/>
  <c r="H36" i="53"/>
  <c r="AJ35" i="53"/>
  <c r="AD35" i="53"/>
  <c r="AA35" i="53"/>
  <c r="AC35" i="53" s="1"/>
  <c r="Z35" i="53"/>
  <c r="Y35" i="53"/>
  <c r="X35" i="53"/>
  <c r="W35" i="53"/>
  <c r="V35" i="53"/>
  <c r="S35" i="53"/>
  <c r="R35" i="53"/>
  <c r="Q35" i="53"/>
  <c r="P35" i="53"/>
  <c r="O35" i="53"/>
  <c r="N35" i="53"/>
  <c r="K35" i="53"/>
  <c r="AB35" i="53" s="1"/>
  <c r="J35" i="53"/>
  <c r="I35" i="53"/>
  <c r="H35" i="53"/>
  <c r="AJ34" i="53"/>
  <c r="AA34" i="53"/>
  <c r="X34" i="53"/>
  <c r="W34" i="53"/>
  <c r="V34" i="53"/>
  <c r="O34" i="53"/>
  <c r="N34" i="53"/>
  <c r="AF34" i="53" s="1"/>
  <c r="K34" i="53"/>
  <c r="T34" i="53" s="1"/>
  <c r="J34" i="53"/>
  <c r="S34" i="53" s="1"/>
  <c r="I34" i="53"/>
  <c r="R34" i="53" s="1"/>
  <c r="H34" i="53"/>
  <c r="Y34" i="53" s="1"/>
  <c r="AJ33" i="53"/>
  <c r="X33" i="53"/>
  <c r="W33" i="53"/>
  <c r="V33" i="53"/>
  <c r="T33" i="53"/>
  <c r="S33" i="53"/>
  <c r="R33" i="53"/>
  <c r="Q33" i="53"/>
  <c r="P33" i="53"/>
  <c r="O33" i="53"/>
  <c r="K33" i="53"/>
  <c r="AB33" i="53" s="1"/>
  <c r="J33" i="53"/>
  <c r="AA33" i="53" s="1"/>
  <c r="I33" i="53"/>
  <c r="Z33" i="53" s="1"/>
  <c r="H33" i="53"/>
  <c r="AJ32" i="53"/>
  <c r="AF32" i="53"/>
  <c r="AB32" i="53"/>
  <c r="Y32" i="53"/>
  <c r="X32" i="53"/>
  <c r="W32" i="53"/>
  <c r="V32" i="53"/>
  <c r="Q32" i="53"/>
  <c r="P32" i="53"/>
  <c r="O32" i="53"/>
  <c r="N32" i="53"/>
  <c r="U32" i="53" s="1"/>
  <c r="L32" i="53"/>
  <c r="M32" i="53" s="1"/>
  <c r="K32" i="53"/>
  <c r="T32" i="53" s="1"/>
  <c r="J32" i="53"/>
  <c r="S32" i="53" s="1"/>
  <c r="I32" i="53"/>
  <c r="R32" i="53" s="1"/>
  <c r="H32" i="53"/>
  <c r="AJ31" i="53"/>
  <c r="X31" i="53"/>
  <c r="W31" i="53"/>
  <c r="V31" i="53"/>
  <c r="K31" i="53"/>
  <c r="J31" i="53"/>
  <c r="AA31" i="53" s="1"/>
  <c r="I31" i="53"/>
  <c r="R31" i="53" s="1"/>
  <c r="H31" i="53"/>
  <c r="AJ30" i="53"/>
  <c r="AB30" i="53"/>
  <c r="AA30" i="53"/>
  <c r="X30" i="53"/>
  <c r="W30" i="53"/>
  <c r="V30" i="53"/>
  <c r="T30" i="53"/>
  <c r="S30" i="53"/>
  <c r="R30" i="53"/>
  <c r="Q30" i="53"/>
  <c r="P30" i="53"/>
  <c r="O30" i="53"/>
  <c r="U30" i="53" s="1"/>
  <c r="N30" i="53"/>
  <c r="AE30" i="53" s="1"/>
  <c r="M30" i="53"/>
  <c r="L30" i="53"/>
  <c r="K30" i="53"/>
  <c r="J30" i="53"/>
  <c r="I30" i="53"/>
  <c r="Z30" i="53" s="1"/>
  <c r="H30" i="53"/>
  <c r="Y30" i="53" s="1"/>
  <c r="AC30" i="53" s="1"/>
  <c r="AJ29" i="53"/>
  <c r="AE29" i="53"/>
  <c r="AD29" i="53"/>
  <c r="AB29" i="53"/>
  <c r="AA29" i="53"/>
  <c r="X29" i="53"/>
  <c r="W29" i="53"/>
  <c r="V29" i="53"/>
  <c r="P29" i="53"/>
  <c r="O29" i="53"/>
  <c r="N29" i="53"/>
  <c r="K29" i="53"/>
  <c r="T29" i="53" s="1"/>
  <c r="J29" i="53"/>
  <c r="S29" i="53" s="1"/>
  <c r="I29" i="53"/>
  <c r="R29" i="53" s="1"/>
  <c r="H29" i="53"/>
  <c r="Q29" i="53" s="1"/>
  <c r="AJ28" i="53"/>
  <c r="Y28" i="53"/>
  <c r="X28" i="53"/>
  <c r="W28" i="53"/>
  <c r="V28" i="53"/>
  <c r="T28" i="53"/>
  <c r="S28" i="53"/>
  <c r="K28" i="53"/>
  <c r="AB28" i="53" s="1"/>
  <c r="J28" i="53"/>
  <c r="AA28" i="53" s="1"/>
  <c r="I28" i="53"/>
  <c r="Z28" i="53" s="1"/>
  <c r="H28" i="53"/>
  <c r="Q28" i="53" s="1"/>
  <c r="AJ27" i="53"/>
  <c r="AE27" i="53"/>
  <c r="AD27" i="53"/>
  <c r="AB27" i="53"/>
  <c r="AA27" i="53"/>
  <c r="AC27" i="53" s="1"/>
  <c r="Z27" i="53"/>
  <c r="Y27" i="53"/>
  <c r="X27" i="53"/>
  <c r="W27" i="53"/>
  <c r="V27" i="53"/>
  <c r="S27" i="53"/>
  <c r="R27" i="53"/>
  <c r="Q27" i="53"/>
  <c r="P27" i="53"/>
  <c r="O27" i="53"/>
  <c r="N27" i="53"/>
  <c r="U27" i="53" s="1"/>
  <c r="L27" i="53"/>
  <c r="M27" i="53" s="1"/>
  <c r="K27" i="53"/>
  <c r="T27" i="53" s="1"/>
  <c r="J27" i="53"/>
  <c r="I27" i="53"/>
  <c r="H27" i="53"/>
  <c r="AJ26" i="53"/>
  <c r="Z26" i="53"/>
  <c r="Y26" i="53"/>
  <c r="X26" i="53"/>
  <c r="W26" i="53"/>
  <c r="V26" i="53"/>
  <c r="O26" i="53"/>
  <c r="N26" i="53"/>
  <c r="AF26" i="53" s="1"/>
  <c r="K26" i="53"/>
  <c r="T26" i="53" s="1"/>
  <c r="J26" i="53"/>
  <c r="S26" i="53" s="1"/>
  <c r="I26" i="53"/>
  <c r="R26" i="53" s="1"/>
  <c r="H26" i="53"/>
  <c r="Q26" i="53" s="1"/>
  <c r="AJ25" i="53"/>
  <c r="X25" i="53"/>
  <c r="W25" i="53"/>
  <c r="V25" i="53"/>
  <c r="T25" i="53"/>
  <c r="S25" i="53"/>
  <c r="R25" i="53"/>
  <c r="Q25" i="53"/>
  <c r="P25" i="53"/>
  <c r="O25" i="53"/>
  <c r="K25" i="53"/>
  <c r="AB25" i="53" s="1"/>
  <c r="J25" i="53"/>
  <c r="AA25" i="53" s="1"/>
  <c r="I25" i="53"/>
  <c r="Z25" i="53" s="1"/>
  <c r="H25" i="53"/>
  <c r="AJ24" i="53"/>
  <c r="AF24" i="53"/>
  <c r="AE24" i="53"/>
  <c r="AD24" i="53"/>
  <c r="AB24" i="53"/>
  <c r="AA24" i="53"/>
  <c r="Z24" i="53"/>
  <c r="Y24" i="53"/>
  <c r="AC24" i="53" s="1"/>
  <c r="X24" i="53"/>
  <c r="W24" i="53"/>
  <c r="V24" i="53"/>
  <c r="Q24" i="53"/>
  <c r="P24" i="53"/>
  <c r="O24" i="53"/>
  <c r="N24" i="53"/>
  <c r="K24" i="53"/>
  <c r="T24" i="53" s="1"/>
  <c r="J24" i="53"/>
  <c r="S24" i="53" s="1"/>
  <c r="I24" i="53"/>
  <c r="R24" i="53" s="1"/>
  <c r="H24" i="53"/>
  <c r="AJ23" i="53"/>
  <c r="AA23" i="53"/>
  <c r="Z23" i="53"/>
  <c r="X23" i="53"/>
  <c r="W23" i="53"/>
  <c r="V23" i="53"/>
  <c r="K23" i="53"/>
  <c r="J23" i="53"/>
  <c r="S23" i="53" s="1"/>
  <c r="I23" i="53"/>
  <c r="R23" i="53" s="1"/>
  <c r="H23" i="53"/>
  <c r="Y23" i="53" s="1"/>
  <c r="AJ22" i="53"/>
  <c r="AE22" i="53"/>
  <c r="AD22" i="53"/>
  <c r="AC22" i="53"/>
  <c r="AB22" i="53"/>
  <c r="AA22" i="53"/>
  <c r="X22" i="53"/>
  <c r="W22" i="53"/>
  <c r="V22" i="53"/>
  <c r="T22" i="53"/>
  <c r="S22" i="53"/>
  <c r="R22" i="53"/>
  <c r="Q22" i="53"/>
  <c r="P22" i="53"/>
  <c r="O22" i="53"/>
  <c r="N22" i="53"/>
  <c r="U22" i="53" s="1"/>
  <c r="M22" i="53"/>
  <c r="L22" i="53"/>
  <c r="K22" i="53"/>
  <c r="J22" i="53"/>
  <c r="I22" i="53"/>
  <c r="Z22" i="53" s="1"/>
  <c r="H22" i="53"/>
  <c r="Y22" i="53" s="1"/>
  <c r="AJ21" i="53"/>
  <c r="AA21" i="53"/>
  <c r="Z21" i="53"/>
  <c r="Y21" i="53"/>
  <c r="X21" i="53"/>
  <c r="W21" i="53"/>
  <c r="V21" i="53"/>
  <c r="P21" i="53"/>
  <c r="O21" i="53"/>
  <c r="N21" i="53"/>
  <c r="L21" i="53"/>
  <c r="K21" i="53"/>
  <c r="T21" i="53" s="1"/>
  <c r="J21" i="53"/>
  <c r="S21" i="53" s="1"/>
  <c r="I21" i="53"/>
  <c r="R21" i="53" s="1"/>
  <c r="H21" i="53"/>
  <c r="Q21" i="53" s="1"/>
  <c r="AJ20" i="53"/>
  <c r="Y20" i="53"/>
  <c r="X20" i="53"/>
  <c r="W20" i="53"/>
  <c r="V20" i="53"/>
  <c r="T20" i="53"/>
  <c r="S20" i="53"/>
  <c r="R20" i="53"/>
  <c r="Q20" i="53"/>
  <c r="K20" i="53"/>
  <c r="AB20" i="53" s="1"/>
  <c r="J20" i="53"/>
  <c r="AA20" i="53" s="1"/>
  <c r="I20" i="53"/>
  <c r="Z20" i="53" s="1"/>
  <c r="H20" i="53"/>
  <c r="AJ19" i="53"/>
  <c r="AE19" i="53"/>
  <c r="AD19" i="53"/>
  <c r="AB19" i="53"/>
  <c r="AA19" i="53"/>
  <c r="AC19" i="53" s="1"/>
  <c r="Z19" i="53"/>
  <c r="Y19" i="53"/>
  <c r="X19" i="53"/>
  <c r="W19" i="53"/>
  <c r="V19" i="53"/>
  <c r="S19" i="53"/>
  <c r="R19" i="53"/>
  <c r="Q19" i="53"/>
  <c r="P19" i="53"/>
  <c r="O19" i="53"/>
  <c r="N19" i="53"/>
  <c r="K19" i="53"/>
  <c r="T19" i="53" s="1"/>
  <c r="J19" i="53"/>
  <c r="I19" i="53"/>
  <c r="H19" i="53"/>
  <c r="AJ18" i="53"/>
  <c r="AB18" i="53"/>
  <c r="X18" i="53"/>
  <c r="W18" i="53"/>
  <c r="V18" i="53"/>
  <c r="O18" i="53"/>
  <c r="N18" i="53"/>
  <c r="AF18" i="53" s="1"/>
  <c r="K18" i="53"/>
  <c r="T18" i="53" s="1"/>
  <c r="J18" i="53"/>
  <c r="S18" i="53" s="1"/>
  <c r="I18" i="53"/>
  <c r="R18" i="53" s="1"/>
  <c r="H18" i="53"/>
  <c r="Q18" i="53" s="1"/>
  <c r="AJ17" i="53"/>
  <c r="X17" i="53"/>
  <c r="W17" i="53"/>
  <c r="V17" i="53"/>
  <c r="T17" i="53"/>
  <c r="S17" i="53"/>
  <c r="R17" i="53"/>
  <c r="Q17" i="53"/>
  <c r="P17" i="53"/>
  <c r="O17" i="53"/>
  <c r="K17" i="53"/>
  <c r="AB17" i="53" s="1"/>
  <c r="J17" i="53"/>
  <c r="AA17" i="53" s="1"/>
  <c r="I17" i="53"/>
  <c r="Z17" i="53" s="1"/>
  <c r="H17" i="53"/>
  <c r="AJ16" i="53"/>
  <c r="Z16" i="53"/>
  <c r="Y16" i="53"/>
  <c r="X16" i="53"/>
  <c r="W16" i="53"/>
  <c r="V16" i="53"/>
  <c r="Q16" i="53"/>
  <c r="P16" i="53"/>
  <c r="O16" i="53"/>
  <c r="N16" i="53"/>
  <c r="U16" i="53" s="1"/>
  <c r="K16" i="53"/>
  <c r="T16" i="53" s="1"/>
  <c r="J16" i="53"/>
  <c r="S16" i="53" s="1"/>
  <c r="I16" i="53"/>
  <c r="R16" i="53" s="1"/>
  <c r="H16" i="53"/>
  <c r="AJ15" i="53"/>
  <c r="X15" i="53"/>
  <c r="W15" i="53"/>
  <c r="V15" i="53"/>
  <c r="T15" i="53"/>
  <c r="S15" i="53"/>
  <c r="K15" i="53"/>
  <c r="J15" i="53"/>
  <c r="AA15" i="53" s="1"/>
  <c r="I15" i="53"/>
  <c r="R15" i="53" s="1"/>
  <c r="H15" i="53"/>
  <c r="AJ14" i="53"/>
  <c r="AD14" i="53"/>
  <c r="AB14" i="53"/>
  <c r="AA14" i="53"/>
  <c r="X14" i="53"/>
  <c r="W14" i="53"/>
  <c r="V14" i="53"/>
  <c r="T14" i="53"/>
  <c r="U14" i="53" s="1"/>
  <c r="S14" i="53"/>
  <c r="R14" i="53"/>
  <c r="Q14" i="53"/>
  <c r="P14" i="53"/>
  <c r="O14" i="53"/>
  <c r="AE14" i="53" s="1"/>
  <c r="N14" i="53"/>
  <c r="AF14" i="53" s="1"/>
  <c r="M14" i="53"/>
  <c r="L14" i="53"/>
  <c r="K14" i="53"/>
  <c r="J14" i="53"/>
  <c r="I14" i="53"/>
  <c r="Z14" i="53" s="1"/>
  <c r="H14" i="53"/>
  <c r="Y14" i="53" s="1"/>
  <c r="AC14" i="53" s="1"/>
  <c r="AJ13" i="53"/>
  <c r="AE13" i="53"/>
  <c r="AD13" i="53"/>
  <c r="X13" i="53"/>
  <c r="W13" i="53"/>
  <c r="V13" i="53"/>
  <c r="P13" i="53"/>
  <c r="O13" i="53"/>
  <c r="N13" i="53"/>
  <c r="K13" i="53"/>
  <c r="T13" i="53" s="1"/>
  <c r="J13" i="53"/>
  <c r="S13" i="53" s="1"/>
  <c r="I13" i="53"/>
  <c r="R13" i="53" s="1"/>
  <c r="H13" i="53"/>
  <c r="Q13" i="53" s="1"/>
  <c r="V10" i="53"/>
  <c r="N9" i="53"/>
  <c r="O36" i="53" s="1"/>
  <c r="X8" i="53"/>
  <c r="AF27" i="53" l="1"/>
  <c r="U38" i="53"/>
  <c r="Y13" i="53"/>
  <c r="Q15" i="53"/>
  <c r="M15" i="53"/>
  <c r="AD16" i="53"/>
  <c r="AF30" i="53"/>
  <c r="Y36" i="53"/>
  <c r="AC36" i="53" s="1"/>
  <c r="M36" i="53"/>
  <c r="Z13" i="53"/>
  <c r="AE16" i="53"/>
  <c r="Y18" i="53"/>
  <c r="AC28" i="53"/>
  <c r="AA13" i="53"/>
  <c r="L16" i="53"/>
  <c r="M16" i="53" s="1"/>
  <c r="AF16" i="53"/>
  <c r="Z18" i="53"/>
  <c r="M21" i="53"/>
  <c r="L26" i="53"/>
  <c r="M26" i="53" s="1"/>
  <c r="Y29" i="53"/>
  <c r="AC29" i="53" s="1"/>
  <c r="Q31" i="53"/>
  <c r="M31" i="53"/>
  <c r="AD32" i="53"/>
  <c r="M37" i="53"/>
  <c r="AD38" i="53"/>
  <c r="AB13" i="53"/>
  <c r="AB15" i="53"/>
  <c r="L15" i="53"/>
  <c r="AA18" i="53"/>
  <c r="U21" i="53"/>
  <c r="AF21" i="53"/>
  <c r="Z29" i="53"/>
  <c r="AE32" i="53"/>
  <c r="Z34" i="53"/>
  <c r="T35" i="53"/>
  <c r="U35" i="53" s="1"/>
  <c r="U37" i="53"/>
  <c r="AE37" i="53"/>
  <c r="AF37" i="53"/>
  <c r="AE38" i="53"/>
  <c r="AF38" i="53"/>
  <c r="AB34" i="53"/>
  <c r="Q39" i="53"/>
  <c r="Y39" i="53"/>
  <c r="AC39" i="53" s="1"/>
  <c r="AA39" i="53"/>
  <c r="S39" i="53"/>
  <c r="Q34" i="53"/>
  <c r="AC25" i="53"/>
  <c r="L18" i="53"/>
  <c r="M18" i="53"/>
  <c r="L24" i="53"/>
  <c r="M29" i="53"/>
  <c r="L34" i="53"/>
  <c r="M34" i="53" s="1"/>
  <c r="L35" i="53"/>
  <c r="M35" i="53" s="1"/>
  <c r="AB31" i="53"/>
  <c r="L31" i="53"/>
  <c r="S31" i="53"/>
  <c r="AF22" i="53"/>
  <c r="T31" i="53"/>
  <c r="AC20" i="53"/>
  <c r="L29" i="53"/>
  <c r="AB21" i="53"/>
  <c r="AC21" i="53" s="1"/>
  <c r="AB23" i="53"/>
  <c r="AC23" i="53" s="1"/>
  <c r="L23" i="53"/>
  <c r="M23" i="53" s="1"/>
  <c r="M24" i="53"/>
  <c r="AA26" i="53"/>
  <c r="AC26" i="53" s="1"/>
  <c r="U29" i="53"/>
  <c r="AF29" i="53"/>
  <c r="Y31" i="53"/>
  <c r="AB37" i="53"/>
  <c r="AC37" i="53" s="1"/>
  <c r="M13" i="53"/>
  <c r="Y15" i="53"/>
  <c r="AC15" i="53" s="1"/>
  <c r="AA16" i="53"/>
  <c r="AC16" i="53" s="1"/>
  <c r="U19" i="53"/>
  <c r="AF19" i="53"/>
  <c r="U24" i="53"/>
  <c r="M25" i="53"/>
  <c r="AB26" i="53"/>
  <c r="R28" i="53"/>
  <c r="Z31" i="53"/>
  <c r="AC31" i="53" s="1"/>
  <c r="AE35" i="53"/>
  <c r="L13" i="53"/>
  <c r="U13" i="53"/>
  <c r="AF13" i="53"/>
  <c r="Z15" i="53"/>
  <c r="L19" i="53"/>
  <c r="M19" i="53" s="1"/>
  <c r="AB16" i="53"/>
  <c r="AD21" i="53"/>
  <c r="T23" i="53"/>
  <c r="AD30" i="53"/>
  <c r="Z32" i="53"/>
  <c r="AC32" i="53" s="1"/>
  <c r="AF35" i="53"/>
  <c r="AD37" i="53"/>
  <c r="Z39" i="53"/>
  <c r="Q23" i="53"/>
  <c r="AE21" i="53"/>
  <c r="AA32" i="53"/>
  <c r="AC34" i="53"/>
  <c r="AD18" i="53"/>
  <c r="AD26" i="53"/>
  <c r="AD34" i="53"/>
  <c r="L39" i="53"/>
  <c r="M39" i="53" s="1"/>
  <c r="AE18" i="53"/>
  <c r="N17" i="53"/>
  <c r="P20" i="53"/>
  <c r="N25" i="53"/>
  <c r="P28" i="53"/>
  <c r="N33" i="53"/>
  <c r="P36" i="53"/>
  <c r="Y17" i="53"/>
  <c r="AC17" i="53" s="1"/>
  <c r="Y25" i="53"/>
  <c r="AE26" i="53"/>
  <c r="Y33" i="53"/>
  <c r="AC33" i="53" s="1"/>
  <c r="AE34" i="53"/>
  <c r="N15" i="53"/>
  <c r="N31" i="53"/>
  <c r="P34" i="53"/>
  <c r="U34" i="53" s="1"/>
  <c r="L36" i="53"/>
  <c r="O15" i="53"/>
  <c r="O23" i="53"/>
  <c r="O31" i="53"/>
  <c r="O39" i="53"/>
  <c r="P15" i="53"/>
  <c r="L17" i="53"/>
  <c r="M17" i="53" s="1"/>
  <c r="N20" i="53"/>
  <c r="P23" i="53"/>
  <c r="L25" i="53"/>
  <c r="N28" i="53"/>
  <c r="P31" i="53"/>
  <c r="L33" i="53"/>
  <c r="M33" i="53" s="1"/>
  <c r="N36" i="53"/>
  <c r="P39" i="53"/>
  <c r="P18" i="53"/>
  <c r="U18" i="53" s="1"/>
  <c r="L20" i="53"/>
  <c r="M20" i="53" s="1"/>
  <c r="N23" i="53"/>
  <c r="P26" i="53"/>
  <c r="U26" i="53" s="1"/>
  <c r="L28" i="53"/>
  <c r="M28" i="53" s="1"/>
  <c r="N39" i="53"/>
  <c r="O20" i="53"/>
  <c r="O28" i="53"/>
  <c r="AF15" i="53" l="1"/>
  <c r="AE15" i="53"/>
  <c r="AD15" i="53"/>
  <c r="U15" i="53"/>
  <c r="AD25" i="53"/>
  <c r="AF25" i="53"/>
  <c r="AE25" i="53"/>
  <c r="U25" i="53"/>
  <c r="AD17" i="53"/>
  <c r="U17" i="53"/>
  <c r="AF17" i="53"/>
  <c r="AE17" i="53"/>
  <c r="AC13" i="53"/>
  <c r="AF39" i="53"/>
  <c r="AD39" i="53"/>
  <c r="AE39" i="53"/>
  <c r="U39" i="53"/>
  <c r="AD31" i="53"/>
  <c r="AF31" i="53"/>
  <c r="AE31" i="53"/>
  <c r="U31" i="53"/>
  <c r="AE36" i="53"/>
  <c r="AD36" i="53"/>
  <c r="AF36" i="53"/>
  <c r="U36" i="53"/>
  <c r="AE20" i="53"/>
  <c r="AD20" i="53"/>
  <c r="AF20" i="53"/>
  <c r="U20" i="53"/>
  <c r="AE28" i="53"/>
  <c r="AD28" i="53"/>
  <c r="AF28" i="53"/>
  <c r="U28" i="53"/>
  <c r="AD33" i="53"/>
  <c r="AF33" i="53"/>
  <c r="AE33" i="53"/>
  <c r="U33" i="53"/>
  <c r="AD23" i="53"/>
  <c r="AF23" i="53"/>
  <c r="AE23" i="53"/>
  <c r="U23" i="53"/>
  <c r="AC18" i="53"/>
  <c r="S15" i="47" l="1"/>
  <c r="S16" i="47"/>
  <c r="S17" i="47"/>
  <c r="S18" i="47"/>
  <c r="S19" i="47"/>
  <c r="S20" i="47"/>
  <c r="S21" i="47"/>
  <c r="S22" i="47"/>
  <c r="S23" i="47"/>
  <c r="S24" i="47"/>
  <c r="S25" i="47"/>
  <c r="S26" i="47"/>
  <c r="S27" i="47"/>
  <c r="S28" i="47"/>
  <c r="S29" i="47"/>
  <c r="S30" i="47"/>
  <c r="S31" i="47"/>
  <c r="S32" i="47"/>
  <c r="S33" i="47"/>
  <c r="S34" i="47"/>
  <c r="S35" i="47"/>
  <c r="S36" i="47"/>
  <c r="S37" i="47"/>
  <c r="S38" i="47"/>
  <c r="S39" i="47"/>
  <c r="S14" i="47"/>
  <c r="S15" i="49"/>
  <c r="S16" i="49"/>
  <c r="S17" i="49"/>
  <c r="S18" i="49"/>
  <c r="S19" i="49"/>
  <c r="S20" i="49"/>
  <c r="S21" i="49"/>
  <c r="S22" i="49"/>
  <c r="S23" i="49"/>
  <c r="S24" i="49"/>
  <c r="S25" i="49"/>
  <c r="S26" i="49"/>
  <c r="S27" i="49"/>
  <c r="S28" i="49"/>
  <c r="S29" i="49"/>
  <c r="S30" i="49"/>
  <c r="S31" i="49"/>
  <c r="S32" i="49"/>
  <c r="S33" i="49"/>
  <c r="S34" i="49"/>
  <c r="S35" i="49"/>
  <c r="S36" i="49"/>
  <c r="S37" i="49"/>
  <c r="S38" i="49"/>
  <c r="S39" i="49"/>
  <c r="S14" i="49"/>
  <c r="S14" i="48"/>
  <c r="S15" i="48"/>
  <c r="S16" i="48"/>
  <c r="S17" i="48"/>
  <c r="S18" i="48"/>
  <c r="S19" i="48"/>
  <c r="S20" i="48"/>
  <c r="S21" i="48"/>
  <c r="S22" i="48"/>
  <c r="S23" i="48"/>
  <c r="S24" i="48"/>
  <c r="S25" i="48"/>
  <c r="S26" i="48"/>
  <c r="S27" i="48"/>
  <c r="S28" i="48"/>
  <c r="S29" i="48"/>
  <c r="S30" i="48"/>
  <c r="S31" i="48"/>
  <c r="S32" i="48"/>
  <c r="S33" i="48"/>
  <c r="S34" i="48"/>
  <c r="S35" i="48"/>
  <c r="S36" i="48"/>
  <c r="S37" i="48"/>
  <c r="S38" i="48"/>
  <c r="S39" i="48"/>
  <c r="S13" i="48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13" i="52"/>
  <c r="P13" i="52" s="1"/>
  <c r="O13" i="52"/>
  <c r="E19" i="52"/>
  <c r="E20" i="52"/>
  <c r="E21" i="52"/>
  <c r="E22" i="52"/>
  <c r="E23" i="52"/>
  <c r="E24" i="52"/>
  <c r="E25" i="52"/>
  <c r="E26" i="52"/>
  <c r="E27" i="52"/>
  <c r="E28" i="52"/>
  <c r="E29" i="52"/>
  <c r="E30" i="52"/>
  <c r="E31" i="52"/>
  <c r="E32" i="52"/>
  <c r="E33" i="52"/>
  <c r="E34" i="52"/>
  <c r="E35" i="52"/>
  <c r="E36" i="52"/>
  <c r="E37" i="52"/>
  <c r="E38" i="52"/>
  <c r="E39" i="52"/>
  <c r="E18" i="52"/>
  <c r="E15" i="52"/>
  <c r="E16" i="52"/>
  <c r="E14" i="52"/>
  <c r="F14" i="52"/>
  <c r="F15" i="52" s="1"/>
  <c r="F16" i="52" s="1"/>
  <c r="F17" i="52" s="1"/>
  <c r="F18" i="52" s="1"/>
  <c r="F19" i="52" s="1"/>
  <c r="F20" i="52" s="1"/>
  <c r="F21" i="52" s="1"/>
  <c r="F22" i="52" s="1"/>
  <c r="F23" i="52" s="1"/>
  <c r="F24" i="52" s="1"/>
  <c r="F25" i="52" s="1"/>
  <c r="F26" i="52" s="1"/>
  <c r="F27" i="52" s="1"/>
  <c r="F28" i="52" s="1"/>
  <c r="F29" i="52" s="1"/>
  <c r="F30" i="52" s="1"/>
  <c r="F31" i="52" s="1"/>
  <c r="F32" i="52" s="1"/>
  <c r="F33" i="52" s="1"/>
  <c r="F34" i="52" s="1"/>
  <c r="F35" i="52" s="1"/>
  <c r="F36" i="52" s="1"/>
  <c r="F37" i="52" s="1"/>
  <c r="F38" i="52" s="1"/>
  <c r="F39" i="52" s="1"/>
  <c r="H13" i="52" l="1"/>
  <c r="O39" i="52"/>
  <c r="N39" i="52"/>
  <c r="O38" i="52"/>
  <c r="N38" i="52"/>
  <c r="O37" i="52"/>
  <c r="N37" i="52"/>
  <c r="O36" i="52"/>
  <c r="N36" i="52"/>
  <c r="O35" i="52"/>
  <c r="N35" i="52"/>
  <c r="O34" i="52"/>
  <c r="N34" i="52"/>
  <c r="O33" i="52"/>
  <c r="N33" i="52"/>
  <c r="O32" i="52"/>
  <c r="N32" i="52"/>
  <c r="O31" i="52"/>
  <c r="N31" i="52"/>
  <c r="O30" i="52"/>
  <c r="N30" i="52"/>
  <c r="O29" i="52"/>
  <c r="N29" i="52"/>
  <c r="O28" i="52"/>
  <c r="N28" i="52"/>
  <c r="O27" i="52"/>
  <c r="N27" i="52"/>
  <c r="O26" i="52"/>
  <c r="N26" i="52"/>
  <c r="O25" i="52"/>
  <c r="N25" i="52"/>
  <c r="O24" i="52"/>
  <c r="N24" i="52"/>
  <c r="O23" i="52"/>
  <c r="N23" i="52"/>
  <c r="O22" i="52"/>
  <c r="N22" i="52"/>
  <c r="O21" i="52"/>
  <c r="N21" i="52"/>
  <c r="O20" i="52"/>
  <c r="N20" i="52"/>
  <c r="O19" i="52"/>
  <c r="N19" i="52"/>
  <c r="O18" i="52"/>
  <c r="N18" i="52"/>
  <c r="O17" i="52"/>
  <c r="N17" i="52"/>
  <c r="O16" i="52"/>
  <c r="N16" i="52"/>
  <c r="O15" i="52"/>
  <c r="N15" i="52"/>
  <c r="O14" i="52"/>
  <c r="N14" i="52"/>
  <c r="N13" i="52"/>
  <c r="N10" i="52"/>
  <c r="J9" i="52"/>
  <c r="K39" i="52" l="1"/>
  <c r="K13" i="52"/>
  <c r="L13" i="52"/>
  <c r="L27" i="52"/>
  <c r="P27" i="52"/>
  <c r="P28" i="52"/>
  <c r="Q28" i="52" s="1"/>
  <c r="L28" i="52"/>
  <c r="P30" i="52"/>
  <c r="Q30" i="52" s="1"/>
  <c r="L30" i="52"/>
  <c r="L33" i="52"/>
  <c r="P33" i="52"/>
  <c r="Q33" i="52" s="1"/>
  <c r="L17" i="52"/>
  <c r="P17" i="52"/>
  <c r="Q17" i="52" s="1"/>
  <c r="L18" i="52"/>
  <c r="P18" i="52"/>
  <c r="Q18" i="52" s="1"/>
  <c r="L34" i="52"/>
  <c r="P34" i="52"/>
  <c r="Q34" i="52" s="1"/>
  <c r="P31" i="52"/>
  <c r="Q31" i="52" s="1"/>
  <c r="L31" i="52"/>
  <c r="L19" i="52"/>
  <c r="P19" i="52"/>
  <c r="P35" i="52"/>
  <c r="L35" i="52"/>
  <c r="L20" i="52"/>
  <c r="P20" i="52"/>
  <c r="P36" i="52"/>
  <c r="Q36" i="52" s="1"/>
  <c r="L36" i="52"/>
  <c r="P29" i="52"/>
  <c r="Q29" i="52" s="1"/>
  <c r="L29" i="52"/>
  <c r="L21" i="52"/>
  <c r="P21" i="52"/>
  <c r="Q21" i="52" s="1"/>
  <c r="P37" i="52"/>
  <c r="Q37" i="52" s="1"/>
  <c r="L37" i="52"/>
  <c r="P14" i="52"/>
  <c r="Q14" i="52" s="1"/>
  <c r="L14" i="52"/>
  <c r="L22" i="52"/>
  <c r="P22" i="52"/>
  <c r="L38" i="52"/>
  <c r="P38" i="52"/>
  <c r="P16" i="52"/>
  <c r="Q16" i="52" s="1"/>
  <c r="L16" i="52"/>
  <c r="L23" i="52"/>
  <c r="P23" i="52"/>
  <c r="Q23" i="52" s="1"/>
  <c r="P39" i="52"/>
  <c r="Q39" i="52" s="1"/>
  <c r="L39" i="52"/>
  <c r="L32" i="52"/>
  <c r="P32" i="52"/>
  <c r="Q32" i="52" s="1"/>
  <c r="P24" i="52"/>
  <c r="Q24" i="52" s="1"/>
  <c r="L24" i="52"/>
  <c r="L15" i="52"/>
  <c r="P15" i="52"/>
  <c r="Q15" i="52" s="1"/>
  <c r="P25" i="52"/>
  <c r="L25" i="52"/>
  <c r="P26" i="52"/>
  <c r="Q26" i="52" s="1"/>
  <c r="L26" i="52"/>
  <c r="H18" i="52"/>
  <c r="I18" i="52" s="1"/>
  <c r="H34" i="52"/>
  <c r="I34" i="52"/>
  <c r="H20" i="52"/>
  <c r="I20" i="52" s="1"/>
  <c r="H36" i="52"/>
  <c r="I36" i="52" s="1"/>
  <c r="Q19" i="52"/>
  <c r="H19" i="52"/>
  <c r="I19" i="52" s="1"/>
  <c r="Q38" i="52"/>
  <c r="H38" i="52"/>
  <c r="I38" i="52" s="1"/>
  <c r="H23" i="52"/>
  <c r="I23" i="52" s="1"/>
  <c r="H39" i="52"/>
  <c r="I39" i="52" s="1"/>
  <c r="H24" i="52"/>
  <c r="I24" i="52" s="1"/>
  <c r="Q25" i="52"/>
  <c r="H25" i="52"/>
  <c r="I25" i="52" s="1"/>
  <c r="H26" i="52"/>
  <c r="I26" i="52" s="1"/>
  <c r="H33" i="52"/>
  <c r="I33" i="52" s="1"/>
  <c r="H27" i="52"/>
  <c r="I27" i="52" s="1"/>
  <c r="H35" i="52"/>
  <c r="I35" i="52" s="1"/>
  <c r="H28" i="52"/>
  <c r="I28" i="52" s="1"/>
  <c r="Q22" i="52"/>
  <c r="H22" i="52"/>
  <c r="I22" i="52" s="1"/>
  <c r="I13" i="52"/>
  <c r="H29" i="52"/>
  <c r="I29" i="52"/>
  <c r="H21" i="52"/>
  <c r="I21" i="52" s="1"/>
  <c r="H14" i="52"/>
  <c r="I14" i="52" s="1"/>
  <c r="H30" i="52"/>
  <c r="I30" i="52" s="1"/>
  <c r="H17" i="52"/>
  <c r="I17" i="52" s="1"/>
  <c r="H15" i="52"/>
  <c r="I15" i="52" s="1"/>
  <c r="H31" i="52"/>
  <c r="I31" i="52" s="1"/>
  <c r="H37" i="52"/>
  <c r="I37" i="52" s="1"/>
  <c r="H16" i="52"/>
  <c r="I16" i="52" s="1"/>
  <c r="H32" i="52"/>
  <c r="I32" i="52" s="1"/>
  <c r="J21" i="52"/>
  <c r="Q35" i="52"/>
  <c r="K14" i="52"/>
  <c r="J19" i="52"/>
  <c r="J35" i="52"/>
  <c r="K26" i="52"/>
  <c r="J37" i="52"/>
  <c r="K28" i="52"/>
  <c r="J17" i="52"/>
  <c r="K30" i="52"/>
  <c r="J33" i="52"/>
  <c r="K21" i="52"/>
  <c r="J28" i="52"/>
  <c r="K37" i="52"/>
  <c r="Q13" i="52"/>
  <c r="K19" i="52"/>
  <c r="Q20" i="52"/>
  <c r="J26" i="52"/>
  <c r="K35" i="52"/>
  <c r="K17" i="52"/>
  <c r="J24" i="52"/>
  <c r="Q27" i="52"/>
  <c r="K33" i="52"/>
  <c r="J15" i="52"/>
  <c r="K24" i="52"/>
  <c r="J31" i="52"/>
  <c r="K15" i="52"/>
  <c r="J22" i="52"/>
  <c r="K31" i="52"/>
  <c r="J38" i="52"/>
  <c r="J13" i="52"/>
  <c r="K22" i="52"/>
  <c r="J29" i="52"/>
  <c r="K38" i="52"/>
  <c r="J20" i="52"/>
  <c r="K29" i="52"/>
  <c r="J36" i="52"/>
  <c r="K20" i="52"/>
  <c r="J27" i="52"/>
  <c r="K36" i="52"/>
  <c r="J18" i="52"/>
  <c r="K27" i="52"/>
  <c r="J34" i="52"/>
  <c r="K18" i="52"/>
  <c r="J25" i="52"/>
  <c r="K34" i="52"/>
  <c r="J16" i="52"/>
  <c r="K25" i="52"/>
  <c r="J32" i="52"/>
  <c r="K16" i="52"/>
  <c r="J23" i="52"/>
  <c r="K32" i="52"/>
  <c r="J39" i="52"/>
  <c r="J14" i="52"/>
  <c r="K23" i="52"/>
  <c r="J30" i="52"/>
  <c r="T13" i="52" l="1"/>
  <c r="S13" i="52"/>
  <c r="R13" i="52"/>
  <c r="T33" i="52"/>
  <c r="T21" i="52"/>
  <c r="S37" i="52"/>
  <c r="R33" i="52"/>
  <c r="M33" i="52"/>
  <c r="T37" i="52"/>
  <c r="R17" i="52"/>
  <c r="R19" i="52"/>
  <c r="M37" i="52"/>
  <c r="M35" i="52"/>
  <c r="R37" i="52"/>
  <c r="M21" i="52"/>
  <c r="T32" i="52"/>
  <c r="S32" i="52"/>
  <c r="R32" i="52"/>
  <c r="M32" i="52"/>
  <c r="S17" i="52"/>
  <c r="S19" i="52"/>
  <c r="T30" i="52"/>
  <c r="S30" i="52"/>
  <c r="R30" i="52"/>
  <c r="M30" i="52"/>
  <c r="M15" i="52"/>
  <c r="R15" i="52"/>
  <c r="T15" i="52"/>
  <c r="S15" i="52"/>
  <c r="M29" i="52"/>
  <c r="T29" i="52"/>
  <c r="S29" i="52"/>
  <c r="R29" i="52"/>
  <c r="T17" i="52"/>
  <c r="T35" i="52"/>
  <c r="T16" i="52"/>
  <c r="S16" i="52"/>
  <c r="R16" i="52"/>
  <c r="M16" i="52"/>
  <c r="T25" i="52"/>
  <c r="S25" i="52"/>
  <c r="R25" i="52"/>
  <c r="M25" i="52"/>
  <c r="T19" i="52"/>
  <c r="R35" i="52"/>
  <c r="M17" i="52"/>
  <c r="T27" i="52"/>
  <c r="S27" i="52"/>
  <c r="R27" i="52"/>
  <c r="M27" i="52"/>
  <c r="T14" i="52"/>
  <c r="S14" i="52"/>
  <c r="R14" i="52"/>
  <c r="M14" i="52"/>
  <c r="T39" i="52"/>
  <c r="S39" i="52"/>
  <c r="R39" i="52"/>
  <c r="M39" i="52"/>
  <c r="M36" i="52"/>
  <c r="T36" i="52"/>
  <c r="S36" i="52"/>
  <c r="R36" i="52"/>
  <c r="T34" i="52"/>
  <c r="S34" i="52"/>
  <c r="R34" i="52"/>
  <c r="M34" i="52"/>
  <c r="S33" i="52"/>
  <c r="S35" i="52"/>
  <c r="T23" i="52"/>
  <c r="S23" i="52"/>
  <c r="R23" i="52"/>
  <c r="M23" i="52"/>
  <c r="T18" i="52"/>
  <c r="S18" i="52"/>
  <c r="R18" i="52"/>
  <c r="M18" i="52"/>
  <c r="M13" i="52"/>
  <c r="M31" i="52"/>
  <c r="R31" i="52"/>
  <c r="T31" i="52"/>
  <c r="S31" i="52"/>
  <c r="M19" i="52"/>
  <c r="S21" i="52"/>
  <c r="R21" i="52"/>
  <c r="M38" i="52"/>
  <c r="T38" i="52"/>
  <c r="S38" i="52"/>
  <c r="R38" i="52"/>
  <c r="S26" i="52"/>
  <c r="M26" i="52"/>
  <c r="T26" i="52"/>
  <c r="R26" i="52"/>
  <c r="R28" i="52"/>
  <c r="M28" i="52"/>
  <c r="T28" i="52"/>
  <c r="S28" i="52"/>
  <c r="M22" i="52"/>
  <c r="T22" i="52"/>
  <c r="S22" i="52"/>
  <c r="R22" i="52"/>
  <c r="M20" i="52"/>
  <c r="T20" i="52"/>
  <c r="S20" i="52"/>
  <c r="R20" i="52"/>
  <c r="M24" i="52"/>
  <c r="S24" i="52"/>
  <c r="T24" i="52"/>
  <c r="R24" i="52"/>
  <c r="H39" i="49" l="1"/>
  <c r="N39" i="49" s="1"/>
  <c r="G39" i="49"/>
  <c r="R39" i="49" s="1"/>
  <c r="E39" i="49"/>
  <c r="AA39" i="49" s="1"/>
  <c r="H38" i="49"/>
  <c r="N38" i="49" s="1"/>
  <c r="G38" i="49"/>
  <c r="R38" i="49" s="1"/>
  <c r="E38" i="49"/>
  <c r="P38" i="49" s="1"/>
  <c r="H37" i="49"/>
  <c r="N37" i="49" s="1"/>
  <c r="G37" i="49"/>
  <c r="E37" i="49"/>
  <c r="H36" i="49"/>
  <c r="N36" i="49" s="1"/>
  <c r="G36" i="49"/>
  <c r="E36" i="49"/>
  <c r="P36" i="49" s="1"/>
  <c r="H35" i="49"/>
  <c r="N35" i="49" s="1"/>
  <c r="G35" i="49"/>
  <c r="R35" i="49" s="1"/>
  <c r="E35" i="49"/>
  <c r="P35" i="49" s="1"/>
  <c r="H34" i="49"/>
  <c r="N34" i="49" s="1"/>
  <c r="G34" i="49"/>
  <c r="R34" i="49" s="1"/>
  <c r="E34" i="49"/>
  <c r="P34" i="49" s="1"/>
  <c r="H33" i="49"/>
  <c r="N33" i="49" s="1"/>
  <c r="G33" i="49"/>
  <c r="R33" i="49" s="1"/>
  <c r="E33" i="49"/>
  <c r="H32" i="49"/>
  <c r="N32" i="49" s="1"/>
  <c r="G32" i="49"/>
  <c r="E32" i="49"/>
  <c r="P32" i="49" s="1"/>
  <c r="H31" i="49"/>
  <c r="N31" i="49" s="1"/>
  <c r="G31" i="49"/>
  <c r="E31" i="49"/>
  <c r="P31" i="49" s="1"/>
  <c r="H30" i="49"/>
  <c r="N30" i="49" s="1"/>
  <c r="G30" i="49"/>
  <c r="R30" i="49" s="1"/>
  <c r="E30" i="49"/>
  <c r="P30" i="49" s="1"/>
  <c r="H29" i="49"/>
  <c r="N29" i="49" s="1"/>
  <c r="G29" i="49"/>
  <c r="R29" i="49" s="1"/>
  <c r="E29" i="49"/>
  <c r="P29" i="49" s="1"/>
  <c r="H28" i="49"/>
  <c r="N28" i="49" s="1"/>
  <c r="G28" i="49"/>
  <c r="R28" i="49" s="1"/>
  <c r="E28" i="49"/>
  <c r="AA28" i="49" s="1"/>
  <c r="H27" i="49"/>
  <c r="N27" i="49" s="1"/>
  <c r="G27" i="49"/>
  <c r="R27" i="49" s="1"/>
  <c r="E27" i="49"/>
  <c r="AA27" i="49" s="1"/>
  <c r="H26" i="49"/>
  <c r="N26" i="49" s="1"/>
  <c r="G26" i="49"/>
  <c r="R26" i="49" s="1"/>
  <c r="E26" i="49"/>
  <c r="P26" i="49" s="1"/>
  <c r="H25" i="49"/>
  <c r="N25" i="49" s="1"/>
  <c r="G25" i="49"/>
  <c r="R25" i="49" s="1"/>
  <c r="E25" i="49"/>
  <c r="P25" i="49" s="1"/>
  <c r="H24" i="49"/>
  <c r="N24" i="49" s="1"/>
  <c r="G24" i="49"/>
  <c r="R24" i="49" s="1"/>
  <c r="E24" i="49"/>
  <c r="P24" i="49" s="1"/>
  <c r="H23" i="49"/>
  <c r="N23" i="49" s="1"/>
  <c r="G23" i="49"/>
  <c r="R23" i="49" s="1"/>
  <c r="E23" i="49"/>
  <c r="AA23" i="49" s="1"/>
  <c r="H22" i="49"/>
  <c r="N22" i="49" s="1"/>
  <c r="G22" i="49"/>
  <c r="R22" i="49" s="1"/>
  <c r="E22" i="49"/>
  <c r="H21" i="49"/>
  <c r="N21" i="49" s="1"/>
  <c r="G21" i="49"/>
  <c r="R21" i="49" s="1"/>
  <c r="E21" i="49"/>
  <c r="H20" i="49"/>
  <c r="N20" i="49" s="1"/>
  <c r="G20" i="49"/>
  <c r="R20" i="49" s="1"/>
  <c r="E20" i="49"/>
  <c r="P20" i="49" s="1"/>
  <c r="H19" i="49"/>
  <c r="N19" i="49" s="1"/>
  <c r="G19" i="49"/>
  <c r="R19" i="49" s="1"/>
  <c r="E19" i="49"/>
  <c r="P19" i="49" s="1"/>
  <c r="H18" i="49"/>
  <c r="N18" i="49" s="1"/>
  <c r="G18" i="49"/>
  <c r="R18" i="49" s="1"/>
  <c r="E18" i="49"/>
  <c r="P18" i="49" s="1"/>
  <c r="AA17" i="49"/>
  <c r="P17" i="49"/>
  <c r="H17" i="49"/>
  <c r="N17" i="49" s="1"/>
  <c r="G17" i="49"/>
  <c r="R17" i="49" s="1"/>
  <c r="H16" i="49"/>
  <c r="N16" i="49" s="1"/>
  <c r="G16" i="49"/>
  <c r="R16" i="49" s="1"/>
  <c r="E16" i="49"/>
  <c r="AA16" i="49" s="1"/>
  <c r="H15" i="49"/>
  <c r="N15" i="49" s="1"/>
  <c r="G15" i="49"/>
  <c r="R15" i="49" s="1"/>
  <c r="E15" i="49"/>
  <c r="H14" i="49"/>
  <c r="N14" i="49" s="1"/>
  <c r="G14" i="49"/>
  <c r="R14" i="49" s="1"/>
  <c r="F14" i="49"/>
  <c r="Q14" i="49" s="1"/>
  <c r="E14" i="49"/>
  <c r="P14" i="49" s="1"/>
  <c r="AA13" i="49"/>
  <c r="S13" i="49"/>
  <c r="Q13" i="49"/>
  <c r="P13" i="49"/>
  <c r="H13" i="49"/>
  <c r="N13" i="49" s="1"/>
  <c r="G13" i="49"/>
  <c r="R13" i="49" s="1"/>
  <c r="P10" i="49"/>
  <c r="K9" i="49"/>
  <c r="K27" i="49" s="1"/>
  <c r="H39" i="48"/>
  <c r="N39" i="48" s="1"/>
  <c r="G39" i="48"/>
  <c r="R39" i="48" s="1"/>
  <c r="E39" i="48"/>
  <c r="AA39" i="48" s="1"/>
  <c r="H38" i="48"/>
  <c r="G38" i="48"/>
  <c r="R38" i="48" s="1"/>
  <c r="E38" i="48"/>
  <c r="H37" i="48"/>
  <c r="N37" i="48" s="1"/>
  <c r="G37" i="48"/>
  <c r="E37" i="48"/>
  <c r="H36" i="48"/>
  <c r="N36" i="48" s="1"/>
  <c r="G36" i="48"/>
  <c r="E36" i="48"/>
  <c r="P36" i="48" s="1"/>
  <c r="H35" i="48"/>
  <c r="N35" i="48" s="1"/>
  <c r="G35" i="48"/>
  <c r="R35" i="48" s="1"/>
  <c r="E35" i="48"/>
  <c r="AA35" i="48" s="1"/>
  <c r="H34" i="48"/>
  <c r="N34" i="48" s="1"/>
  <c r="G34" i="48"/>
  <c r="R34" i="48" s="1"/>
  <c r="E34" i="48"/>
  <c r="AA34" i="48" s="1"/>
  <c r="H33" i="48"/>
  <c r="N33" i="48" s="1"/>
  <c r="G33" i="48"/>
  <c r="R33" i="48" s="1"/>
  <c r="E33" i="48"/>
  <c r="H32" i="48"/>
  <c r="N32" i="48" s="1"/>
  <c r="G32" i="48"/>
  <c r="E32" i="48"/>
  <c r="H31" i="48"/>
  <c r="N31" i="48" s="1"/>
  <c r="G31" i="48"/>
  <c r="E31" i="48"/>
  <c r="P31" i="48" s="1"/>
  <c r="H30" i="48"/>
  <c r="N30" i="48" s="1"/>
  <c r="G30" i="48"/>
  <c r="R30" i="48" s="1"/>
  <c r="E30" i="48"/>
  <c r="P30" i="48" s="1"/>
  <c r="H29" i="48"/>
  <c r="N29" i="48" s="1"/>
  <c r="G29" i="48"/>
  <c r="R29" i="48" s="1"/>
  <c r="E29" i="48"/>
  <c r="P29" i="48" s="1"/>
  <c r="H28" i="48"/>
  <c r="G28" i="48"/>
  <c r="R28" i="48" s="1"/>
  <c r="E28" i="48"/>
  <c r="AA28" i="48" s="1"/>
  <c r="H27" i="48"/>
  <c r="N27" i="48" s="1"/>
  <c r="G27" i="48"/>
  <c r="R27" i="48" s="1"/>
  <c r="E27" i="48"/>
  <c r="H26" i="48"/>
  <c r="N26" i="48" s="1"/>
  <c r="G26" i="48"/>
  <c r="E26" i="48"/>
  <c r="AA26" i="48" s="1"/>
  <c r="H25" i="48"/>
  <c r="N25" i="48" s="1"/>
  <c r="G25" i="48"/>
  <c r="R25" i="48" s="1"/>
  <c r="E25" i="48"/>
  <c r="P25" i="48" s="1"/>
  <c r="H24" i="48"/>
  <c r="N24" i="48" s="1"/>
  <c r="G24" i="48"/>
  <c r="R24" i="48" s="1"/>
  <c r="E24" i="48"/>
  <c r="P24" i="48" s="1"/>
  <c r="H23" i="48"/>
  <c r="N23" i="48" s="1"/>
  <c r="G23" i="48"/>
  <c r="R23" i="48" s="1"/>
  <c r="E23" i="48"/>
  <c r="AA23" i="48" s="1"/>
  <c r="H22" i="48"/>
  <c r="N22" i="48" s="1"/>
  <c r="G22" i="48"/>
  <c r="R22" i="48" s="1"/>
  <c r="E22" i="48"/>
  <c r="AA22" i="48" s="1"/>
  <c r="H21" i="48"/>
  <c r="N21" i="48" s="1"/>
  <c r="G21" i="48"/>
  <c r="R21" i="48" s="1"/>
  <c r="E21" i="48"/>
  <c r="P21" i="48" s="1"/>
  <c r="H20" i="48"/>
  <c r="G20" i="48"/>
  <c r="E20" i="48"/>
  <c r="P20" i="48" s="1"/>
  <c r="H19" i="48"/>
  <c r="N19" i="48" s="1"/>
  <c r="G19" i="48"/>
  <c r="R19" i="48" s="1"/>
  <c r="E19" i="48"/>
  <c r="P19" i="48" s="1"/>
  <c r="H18" i="48"/>
  <c r="N18" i="48" s="1"/>
  <c r="G18" i="48"/>
  <c r="R18" i="48" s="1"/>
  <c r="E18" i="48"/>
  <c r="AA18" i="48" s="1"/>
  <c r="AA17" i="48"/>
  <c r="P17" i="48"/>
  <c r="H17" i="48"/>
  <c r="G17" i="48"/>
  <c r="R17" i="48" s="1"/>
  <c r="H16" i="48"/>
  <c r="N16" i="48" s="1"/>
  <c r="G16" i="48"/>
  <c r="R16" i="48" s="1"/>
  <c r="E16" i="48"/>
  <c r="P16" i="48" s="1"/>
  <c r="H15" i="48"/>
  <c r="N15" i="48" s="1"/>
  <c r="G15" i="48"/>
  <c r="E15" i="48"/>
  <c r="H14" i="48"/>
  <c r="N14" i="48" s="1"/>
  <c r="G14" i="48"/>
  <c r="R14" i="48" s="1"/>
  <c r="F14" i="48"/>
  <c r="Q14" i="48" s="1"/>
  <c r="E14" i="48"/>
  <c r="P14" i="48" s="1"/>
  <c r="AA13" i="48"/>
  <c r="Q13" i="48"/>
  <c r="P13" i="48"/>
  <c r="H13" i="48"/>
  <c r="N13" i="48" s="1"/>
  <c r="G13" i="48"/>
  <c r="R13" i="48" s="1"/>
  <c r="P10" i="48"/>
  <c r="K9" i="48"/>
  <c r="H39" i="47"/>
  <c r="N39" i="47" s="1"/>
  <c r="G39" i="47"/>
  <c r="R39" i="47" s="1"/>
  <c r="E39" i="47"/>
  <c r="AA39" i="47" s="1"/>
  <c r="H38" i="47"/>
  <c r="N38" i="47" s="1"/>
  <c r="G38" i="47"/>
  <c r="R38" i="47" s="1"/>
  <c r="E38" i="47"/>
  <c r="H37" i="47"/>
  <c r="N37" i="47" s="1"/>
  <c r="G37" i="47"/>
  <c r="E37" i="47"/>
  <c r="H36" i="47"/>
  <c r="N36" i="47" s="1"/>
  <c r="G36" i="47"/>
  <c r="E36" i="47"/>
  <c r="P36" i="47" s="1"/>
  <c r="H35" i="47"/>
  <c r="N35" i="47" s="1"/>
  <c r="G35" i="47"/>
  <c r="R35" i="47" s="1"/>
  <c r="E35" i="47"/>
  <c r="P35" i="47" s="1"/>
  <c r="H34" i="47"/>
  <c r="N34" i="47" s="1"/>
  <c r="G34" i="47"/>
  <c r="R34" i="47" s="1"/>
  <c r="E34" i="47"/>
  <c r="AA34" i="47" s="1"/>
  <c r="H33" i="47"/>
  <c r="N33" i="47" s="1"/>
  <c r="G33" i="47"/>
  <c r="R33" i="47" s="1"/>
  <c r="E33" i="47"/>
  <c r="AA33" i="47" s="1"/>
  <c r="H32" i="47"/>
  <c r="N32" i="47" s="1"/>
  <c r="G32" i="47"/>
  <c r="E32" i="47"/>
  <c r="H31" i="47"/>
  <c r="N31" i="47" s="1"/>
  <c r="G31" i="47"/>
  <c r="E31" i="47"/>
  <c r="P31" i="47" s="1"/>
  <c r="H30" i="47"/>
  <c r="N30" i="47" s="1"/>
  <c r="G30" i="47"/>
  <c r="R30" i="47" s="1"/>
  <c r="E30" i="47"/>
  <c r="P30" i="47" s="1"/>
  <c r="H29" i="47"/>
  <c r="N29" i="47" s="1"/>
  <c r="G29" i="47"/>
  <c r="R29" i="47" s="1"/>
  <c r="E29" i="47"/>
  <c r="P29" i="47" s="1"/>
  <c r="R28" i="47"/>
  <c r="H28" i="47"/>
  <c r="N28" i="47" s="1"/>
  <c r="G28" i="47"/>
  <c r="E28" i="47"/>
  <c r="AA28" i="47" s="1"/>
  <c r="H27" i="47"/>
  <c r="N27" i="47" s="1"/>
  <c r="G27" i="47"/>
  <c r="R27" i="47" s="1"/>
  <c r="E27" i="47"/>
  <c r="H26" i="47"/>
  <c r="N26" i="47" s="1"/>
  <c r="G26" i="47"/>
  <c r="E26" i="47"/>
  <c r="H25" i="47"/>
  <c r="N25" i="47" s="1"/>
  <c r="G25" i="47"/>
  <c r="R25" i="47" s="1"/>
  <c r="E25" i="47"/>
  <c r="P25" i="47" s="1"/>
  <c r="H24" i="47"/>
  <c r="N24" i="47" s="1"/>
  <c r="G24" i="47"/>
  <c r="R24" i="47" s="1"/>
  <c r="E24" i="47"/>
  <c r="AA24" i="47" s="1"/>
  <c r="H23" i="47"/>
  <c r="N23" i="47" s="1"/>
  <c r="G23" i="47"/>
  <c r="R23" i="47" s="1"/>
  <c r="E23" i="47"/>
  <c r="AA23" i="47" s="1"/>
  <c r="H22" i="47"/>
  <c r="N22" i="47" s="1"/>
  <c r="G22" i="47"/>
  <c r="R22" i="47" s="1"/>
  <c r="E22" i="47"/>
  <c r="H21" i="47"/>
  <c r="N21" i="47" s="1"/>
  <c r="G21" i="47"/>
  <c r="E21" i="47"/>
  <c r="H20" i="47"/>
  <c r="N20" i="47" s="1"/>
  <c r="G20" i="47"/>
  <c r="R20" i="47" s="1"/>
  <c r="E20" i="47"/>
  <c r="P20" i="47" s="1"/>
  <c r="H19" i="47"/>
  <c r="N19" i="47" s="1"/>
  <c r="G19" i="47"/>
  <c r="R19" i="47" s="1"/>
  <c r="E19" i="47"/>
  <c r="P19" i="47" s="1"/>
  <c r="H18" i="47"/>
  <c r="N18" i="47" s="1"/>
  <c r="G18" i="47"/>
  <c r="R18" i="47" s="1"/>
  <c r="E18" i="47"/>
  <c r="AA18" i="47" s="1"/>
  <c r="AA17" i="47"/>
  <c r="P17" i="47"/>
  <c r="H17" i="47"/>
  <c r="N17" i="47" s="1"/>
  <c r="G17" i="47"/>
  <c r="R17" i="47" s="1"/>
  <c r="H16" i="47"/>
  <c r="N16" i="47" s="1"/>
  <c r="G16" i="47"/>
  <c r="R16" i="47" s="1"/>
  <c r="E16" i="47"/>
  <c r="H15" i="47"/>
  <c r="N15" i="47" s="1"/>
  <c r="G15" i="47"/>
  <c r="R15" i="47" s="1"/>
  <c r="E15" i="47"/>
  <c r="H14" i="47"/>
  <c r="N14" i="47" s="1"/>
  <c r="G14" i="47"/>
  <c r="R14" i="47" s="1"/>
  <c r="F14" i="47"/>
  <c r="Q14" i="47" s="1"/>
  <c r="E14" i="47"/>
  <c r="P14" i="47" s="1"/>
  <c r="AA13" i="47"/>
  <c r="S13" i="47"/>
  <c r="Q13" i="47"/>
  <c r="P13" i="47"/>
  <c r="H13" i="47"/>
  <c r="N13" i="47" s="1"/>
  <c r="G13" i="47"/>
  <c r="R13" i="47" s="1"/>
  <c r="P10" i="47"/>
  <c r="K9" i="47"/>
  <c r="M27" i="47" s="1"/>
  <c r="I14" i="47" l="1"/>
  <c r="P27" i="49"/>
  <c r="AA35" i="49"/>
  <c r="AA32" i="49"/>
  <c r="K38" i="47"/>
  <c r="I13" i="47"/>
  <c r="J13" i="47" s="1"/>
  <c r="M31" i="47"/>
  <c r="K17" i="47"/>
  <c r="K21" i="47"/>
  <c r="J14" i="47"/>
  <c r="K15" i="48"/>
  <c r="P18" i="48"/>
  <c r="K37" i="48"/>
  <c r="P22" i="48"/>
  <c r="M26" i="48"/>
  <c r="P26" i="48"/>
  <c r="P34" i="48"/>
  <c r="K32" i="48"/>
  <c r="I13" i="49"/>
  <c r="J13" i="49" s="1"/>
  <c r="K15" i="49"/>
  <c r="K22" i="49"/>
  <c r="I14" i="49"/>
  <c r="J14" i="49" s="1"/>
  <c r="AA18" i="49"/>
  <c r="M21" i="47"/>
  <c r="R31" i="47"/>
  <c r="K15" i="47"/>
  <c r="M15" i="47"/>
  <c r="R21" i="47"/>
  <c r="K32" i="47"/>
  <c r="M32" i="47"/>
  <c r="K22" i="47"/>
  <c r="M36" i="47"/>
  <c r="R32" i="47"/>
  <c r="K16" i="47"/>
  <c r="K26" i="47"/>
  <c r="R36" i="47"/>
  <c r="P22" i="47"/>
  <c r="M26" i="47"/>
  <c r="T13" i="47"/>
  <c r="K37" i="47"/>
  <c r="R26" i="47"/>
  <c r="M37" i="47"/>
  <c r="M20" i="47"/>
  <c r="K27" i="47"/>
  <c r="R37" i="47"/>
  <c r="R20" i="48"/>
  <c r="T13" i="48"/>
  <c r="R37" i="48"/>
  <c r="I13" i="48"/>
  <c r="J13" i="48" s="1"/>
  <c r="R31" i="48"/>
  <c r="M33" i="48"/>
  <c r="I14" i="48"/>
  <c r="J14" i="48" s="1"/>
  <c r="P16" i="49"/>
  <c r="M36" i="49"/>
  <c r="M31" i="49"/>
  <c r="AA19" i="49"/>
  <c r="P22" i="49"/>
  <c r="K26" i="49"/>
  <c r="P33" i="49"/>
  <c r="R36" i="49"/>
  <c r="M20" i="49"/>
  <c r="P28" i="49"/>
  <c r="R31" i="49"/>
  <c r="AA33" i="49"/>
  <c r="K37" i="49"/>
  <c r="M37" i="49"/>
  <c r="M32" i="49"/>
  <c r="P37" i="49"/>
  <c r="K21" i="49"/>
  <c r="R37" i="49"/>
  <c r="P15" i="49"/>
  <c r="AA34" i="49"/>
  <c r="K38" i="49"/>
  <c r="P21" i="49"/>
  <c r="AA29" i="49"/>
  <c r="R32" i="49"/>
  <c r="N17" i="48"/>
  <c r="M20" i="48"/>
  <c r="N28" i="48"/>
  <c r="M37" i="48"/>
  <c r="M15" i="48"/>
  <c r="N20" i="48"/>
  <c r="AA31" i="48"/>
  <c r="P37" i="48"/>
  <c r="P15" i="48"/>
  <c r="R26" i="48"/>
  <c r="M32" i="48"/>
  <c r="R15" i="48"/>
  <c r="P23" i="48"/>
  <c r="K38" i="48"/>
  <c r="M21" i="48"/>
  <c r="AA15" i="48"/>
  <c r="K27" i="48"/>
  <c r="AA29" i="48"/>
  <c r="P32" i="48"/>
  <c r="K16" i="48"/>
  <c r="R32" i="48"/>
  <c r="N38" i="48"/>
  <c r="P38" i="48"/>
  <c r="K22" i="48"/>
  <c r="P27" i="48"/>
  <c r="M36" i="48"/>
  <c r="R36" i="48"/>
  <c r="M31" i="48"/>
  <c r="T13" i="49"/>
  <c r="T14" i="49"/>
  <c r="M22" i="49"/>
  <c r="K28" i="49"/>
  <c r="M38" i="49"/>
  <c r="K18" i="49"/>
  <c r="M23" i="49"/>
  <c r="K29" i="49"/>
  <c r="AA30" i="49"/>
  <c r="M39" i="49"/>
  <c r="K13" i="49"/>
  <c r="AA14" i="49"/>
  <c r="M18" i="49"/>
  <c r="K24" i="49"/>
  <c r="AA25" i="49"/>
  <c r="M34" i="49"/>
  <c r="M33" i="49"/>
  <c r="L13" i="49"/>
  <c r="K19" i="49"/>
  <c r="AA20" i="49"/>
  <c r="M29" i="49"/>
  <c r="K35" i="49"/>
  <c r="AA36" i="49"/>
  <c r="M27" i="49"/>
  <c r="M13" i="49"/>
  <c r="F15" i="49"/>
  <c r="P23" i="49"/>
  <c r="M24" i="49"/>
  <c r="K30" i="49"/>
  <c r="AA31" i="49"/>
  <c r="P39" i="49"/>
  <c r="K17" i="49"/>
  <c r="AA24" i="49"/>
  <c r="K14" i="49"/>
  <c r="AA15" i="49"/>
  <c r="M19" i="49"/>
  <c r="K25" i="49"/>
  <c r="AA26" i="49"/>
  <c r="M35" i="49"/>
  <c r="L14" i="49"/>
  <c r="K20" i="49"/>
  <c r="AA21" i="49"/>
  <c r="M30" i="49"/>
  <c r="K36" i="49"/>
  <c r="AA37" i="49"/>
  <c r="K39" i="49"/>
  <c r="M28" i="49"/>
  <c r="K34" i="49"/>
  <c r="M14" i="49"/>
  <c r="M25" i="49"/>
  <c r="K31" i="49"/>
  <c r="M16" i="49"/>
  <c r="K33" i="49"/>
  <c r="M17" i="49"/>
  <c r="K23" i="49"/>
  <c r="AA22" i="49"/>
  <c r="AA38" i="49"/>
  <c r="M15" i="49"/>
  <c r="M26" i="49"/>
  <c r="K32" i="49"/>
  <c r="K16" i="49"/>
  <c r="M21" i="49"/>
  <c r="T14" i="48"/>
  <c r="AA19" i="48"/>
  <c r="M23" i="48"/>
  <c r="K29" i="48"/>
  <c r="AA30" i="48"/>
  <c r="M39" i="48"/>
  <c r="K13" i="48"/>
  <c r="AA14" i="48"/>
  <c r="M18" i="48"/>
  <c r="K24" i="48"/>
  <c r="AA25" i="48"/>
  <c r="P33" i="48"/>
  <c r="M34" i="48"/>
  <c r="M27" i="48"/>
  <c r="K23" i="48"/>
  <c r="L13" i="48"/>
  <c r="K19" i="48"/>
  <c r="AA20" i="48"/>
  <c r="P28" i="48"/>
  <c r="M29" i="48"/>
  <c r="K35" i="48"/>
  <c r="AA36" i="48"/>
  <c r="K39" i="48"/>
  <c r="M13" i="48"/>
  <c r="F15" i="48"/>
  <c r="M24" i="48"/>
  <c r="K30" i="48"/>
  <c r="P39" i="48"/>
  <c r="M38" i="48"/>
  <c r="M28" i="48"/>
  <c r="K14" i="48"/>
  <c r="M19" i="48"/>
  <c r="K25" i="48"/>
  <c r="M35" i="48"/>
  <c r="L14" i="48"/>
  <c r="K20" i="48"/>
  <c r="AA21" i="48"/>
  <c r="M30" i="48"/>
  <c r="K36" i="48"/>
  <c r="AA37" i="48"/>
  <c r="K28" i="48"/>
  <c r="AA24" i="48"/>
  <c r="M14" i="48"/>
  <c r="M25" i="48"/>
  <c r="K31" i="48"/>
  <c r="AA32" i="48"/>
  <c r="M22" i="48"/>
  <c r="AA16" i="48"/>
  <c r="K26" i="48"/>
  <c r="AA27" i="48"/>
  <c r="P35" i="48"/>
  <c r="M16" i="48"/>
  <c r="K21" i="48"/>
  <c r="AA38" i="48"/>
  <c r="K33" i="48"/>
  <c r="K18" i="48"/>
  <c r="AA33" i="48"/>
  <c r="K34" i="48"/>
  <c r="K17" i="48"/>
  <c r="M17" i="48"/>
  <c r="T14" i="47"/>
  <c r="P34" i="47"/>
  <c r="AA26" i="47"/>
  <c r="P32" i="47"/>
  <c r="P26" i="47"/>
  <c r="P18" i="47"/>
  <c r="P21" i="47"/>
  <c r="AA29" i="47"/>
  <c r="AA35" i="47"/>
  <c r="P38" i="47"/>
  <c r="P37" i="47"/>
  <c r="AA21" i="47"/>
  <c r="P27" i="47"/>
  <c r="P33" i="47"/>
  <c r="AA19" i="47"/>
  <c r="P15" i="47"/>
  <c r="AA15" i="47"/>
  <c r="P16" i="47"/>
  <c r="M22" i="47"/>
  <c r="K28" i="47"/>
  <c r="M38" i="47"/>
  <c r="M16" i="47"/>
  <c r="M17" i="47"/>
  <c r="M33" i="47"/>
  <c r="K18" i="47"/>
  <c r="M28" i="47"/>
  <c r="K34" i="47"/>
  <c r="K33" i="47"/>
  <c r="M23" i="47"/>
  <c r="K29" i="47"/>
  <c r="AA30" i="47"/>
  <c r="M39" i="47"/>
  <c r="K13" i="47"/>
  <c r="AA14" i="47"/>
  <c r="M18" i="47"/>
  <c r="K24" i="47"/>
  <c r="AA25" i="47"/>
  <c r="M34" i="47"/>
  <c r="L13" i="47"/>
  <c r="K19" i="47"/>
  <c r="AA20" i="47"/>
  <c r="P28" i="47"/>
  <c r="M29" i="47"/>
  <c r="K35" i="47"/>
  <c r="AA36" i="47"/>
  <c r="M13" i="47"/>
  <c r="F15" i="47"/>
  <c r="P23" i="47"/>
  <c r="M24" i="47"/>
  <c r="K30" i="47"/>
  <c r="AA31" i="47"/>
  <c r="P39" i="47"/>
  <c r="M19" i="47"/>
  <c r="K25" i="47"/>
  <c r="M35" i="47"/>
  <c r="L14" i="47"/>
  <c r="K20" i="47"/>
  <c r="M30" i="47"/>
  <c r="K36" i="47"/>
  <c r="AA37" i="47"/>
  <c r="K23" i="47"/>
  <c r="M14" i="47"/>
  <c r="P24" i="47"/>
  <c r="M25" i="47"/>
  <c r="K31" i="47"/>
  <c r="AA32" i="47"/>
  <c r="K39" i="47"/>
  <c r="K14" i="47"/>
  <c r="AA16" i="47"/>
  <c r="AA27" i="47"/>
  <c r="AA22" i="47"/>
  <c r="AA38" i="47"/>
  <c r="I15" i="48" l="1"/>
  <c r="J15" i="48" s="1"/>
  <c r="I15" i="49"/>
  <c r="J15" i="49" s="1"/>
  <c r="I15" i="47"/>
  <c r="J15" i="47" s="1"/>
  <c r="U13" i="49"/>
  <c r="O13" i="49"/>
  <c r="V13" i="49"/>
  <c r="W13" i="49"/>
  <c r="U14" i="49"/>
  <c r="O14" i="49"/>
  <c r="V14" i="49"/>
  <c r="W14" i="49"/>
  <c r="L15" i="49"/>
  <c r="F16" i="49"/>
  <c r="Q15" i="49"/>
  <c r="T15" i="49" s="1"/>
  <c r="Q15" i="48"/>
  <c r="T15" i="48" s="1"/>
  <c r="L15" i="48"/>
  <c r="F16" i="48"/>
  <c r="I16" i="48" s="1"/>
  <c r="J16" i="48" s="1"/>
  <c r="U13" i="48"/>
  <c r="V13" i="48"/>
  <c r="O13" i="48"/>
  <c r="W13" i="48"/>
  <c r="O14" i="48"/>
  <c r="U14" i="48"/>
  <c r="V14" i="48"/>
  <c r="W14" i="48"/>
  <c r="U13" i="47"/>
  <c r="O13" i="47"/>
  <c r="V13" i="47"/>
  <c r="W13" i="47"/>
  <c r="O14" i="47"/>
  <c r="U14" i="47"/>
  <c r="W14" i="47"/>
  <c r="V14" i="47"/>
  <c r="L15" i="47"/>
  <c r="F16" i="47"/>
  <c r="Q15" i="47"/>
  <c r="T15" i="47" s="1"/>
  <c r="I16" i="47" l="1"/>
  <c r="J16" i="47"/>
  <c r="I16" i="49"/>
  <c r="J16" i="49"/>
  <c r="L16" i="49"/>
  <c r="F17" i="49"/>
  <c r="Q16" i="49"/>
  <c r="T16" i="49" s="1"/>
  <c r="O15" i="49"/>
  <c r="W15" i="49"/>
  <c r="V15" i="49"/>
  <c r="U15" i="49"/>
  <c r="L16" i="48"/>
  <c r="F17" i="48"/>
  <c r="I17" i="48" s="1"/>
  <c r="J17" i="48" s="1"/>
  <c r="Q16" i="48"/>
  <c r="T16" i="48" s="1"/>
  <c r="V15" i="48"/>
  <c r="U15" i="48"/>
  <c r="O15" i="48"/>
  <c r="W15" i="48"/>
  <c r="L16" i="47"/>
  <c r="F17" i="47"/>
  <c r="Q16" i="47"/>
  <c r="T16" i="47" s="1"/>
  <c r="O15" i="47"/>
  <c r="W15" i="47"/>
  <c r="V15" i="47"/>
  <c r="U15" i="47"/>
  <c r="I17" i="49" l="1"/>
  <c r="J17" i="49"/>
  <c r="I17" i="47"/>
  <c r="J17" i="47" s="1"/>
  <c r="F18" i="49"/>
  <c r="Q17" i="49"/>
  <c r="T17" i="49" s="1"/>
  <c r="L17" i="49"/>
  <c r="W16" i="49"/>
  <c r="V16" i="49"/>
  <c r="U16" i="49"/>
  <c r="O16" i="49"/>
  <c r="F18" i="48"/>
  <c r="I18" i="48" s="1"/>
  <c r="J18" i="48" s="1"/>
  <c r="L17" i="48"/>
  <c r="Q17" i="48"/>
  <c r="T17" i="48" s="1"/>
  <c r="O16" i="48"/>
  <c r="W16" i="48"/>
  <c r="V16" i="48"/>
  <c r="U16" i="48"/>
  <c r="F18" i="47"/>
  <c r="Q17" i="47"/>
  <c r="T17" i="47" s="1"/>
  <c r="L17" i="47"/>
  <c r="O16" i="47"/>
  <c r="W16" i="47"/>
  <c r="V16" i="47"/>
  <c r="U16" i="47"/>
  <c r="I18" i="49" l="1"/>
  <c r="J18" i="49" s="1"/>
  <c r="I18" i="47"/>
  <c r="J18" i="47" s="1"/>
  <c r="W17" i="49"/>
  <c r="O17" i="49"/>
  <c r="V17" i="49"/>
  <c r="U17" i="49"/>
  <c r="F19" i="49"/>
  <c r="I19" i="49" s="1"/>
  <c r="J19" i="49" s="1"/>
  <c r="Q18" i="49"/>
  <c r="T18" i="49" s="1"/>
  <c r="L18" i="49"/>
  <c r="O17" i="48"/>
  <c r="W17" i="48"/>
  <c r="V17" i="48"/>
  <c r="U17" i="48"/>
  <c r="F19" i="48"/>
  <c r="I19" i="48" s="1"/>
  <c r="J19" i="48" s="1"/>
  <c r="Q18" i="48"/>
  <c r="T18" i="48" s="1"/>
  <c r="L18" i="48"/>
  <c r="W17" i="47"/>
  <c r="O17" i="47"/>
  <c r="V17" i="47"/>
  <c r="U17" i="47"/>
  <c r="F19" i="47"/>
  <c r="Q18" i="47"/>
  <c r="T18" i="47" s="1"/>
  <c r="L18" i="47"/>
  <c r="I19" i="47" l="1"/>
  <c r="J19" i="47" s="1"/>
  <c r="O18" i="49"/>
  <c r="W18" i="49"/>
  <c r="V18" i="49"/>
  <c r="U18" i="49"/>
  <c r="Q19" i="49"/>
  <c r="T19" i="49" s="1"/>
  <c r="L19" i="49"/>
  <c r="F20" i="49"/>
  <c r="I20" i="49" s="1"/>
  <c r="J20" i="49" s="1"/>
  <c r="W18" i="48"/>
  <c r="V18" i="48"/>
  <c r="U18" i="48"/>
  <c r="O18" i="48"/>
  <c r="Q19" i="48"/>
  <c r="T19" i="48" s="1"/>
  <c r="L19" i="48"/>
  <c r="F20" i="48"/>
  <c r="O18" i="47"/>
  <c r="W18" i="47"/>
  <c r="V18" i="47"/>
  <c r="U18" i="47"/>
  <c r="Q19" i="47"/>
  <c r="T19" i="47" s="1"/>
  <c r="L19" i="47"/>
  <c r="F20" i="47"/>
  <c r="I20" i="48" l="1"/>
  <c r="J20" i="48"/>
  <c r="I20" i="47"/>
  <c r="J20" i="47" s="1"/>
  <c r="Q20" i="49"/>
  <c r="T20" i="49" s="1"/>
  <c r="L20" i="49"/>
  <c r="F21" i="49"/>
  <c r="O19" i="49"/>
  <c r="W19" i="49"/>
  <c r="V19" i="49"/>
  <c r="U19" i="49"/>
  <c r="Q20" i="48"/>
  <c r="T20" i="48" s="1"/>
  <c r="L20" i="48"/>
  <c r="F21" i="48"/>
  <c r="O19" i="48"/>
  <c r="W19" i="48"/>
  <c r="V19" i="48"/>
  <c r="U19" i="48"/>
  <c r="Q20" i="47"/>
  <c r="T20" i="47" s="1"/>
  <c r="L20" i="47"/>
  <c r="F21" i="47"/>
  <c r="V19" i="47"/>
  <c r="W19" i="47"/>
  <c r="O19" i="47"/>
  <c r="U19" i="47"/>
  <c r="I21" i="48" l="1"/>
  <c r="J21" i="48" s="1"/>
  <c r="I21" i="49"/>
  <c r="J21" i="49" s="1"/>
  <c r="I21" i="47"/>
  <c r="J21" i="47" s="1"/>
  <c r="V20" i="49"/>
  <c r="O20" i="49"/>
  <c r="U20" i="49"/>
  <c r="W20" i="49"/>
  <c r="L21" i="49"/>
  <c r="F22" i="49"/>
  <c r="Q21" i="49"/>
  <c r="T21" i="49" s="1"/>
  <c r="L21" i="48"/>
  <c r="Q21" i="48"/>
  <c r="T21" i="48" s="1"/>
  <c r="F22" i="48"/>
  <c r="O20" i="48"/>
  <c r="U20" i="48"/>
  <c r="W20" i="48"/>
  <c r="V20" i="48"/>
  <c r="U20" i="47"/>
  <c r="O20" i="47"/>
  <c r="W20" i="47"/>
  <c r="V20" i="47"/>
  <c r="L21" i="47"/>
  <c r="F22" i="47"/>
  <c r="Q21" i="47"/>
  <c r="T21" i="47" s="1"/>
  <c r="I22" i="48" l="1"/>
  <c r="J22" i="48" s="1"/>
  <c r="I22" i="49"/>
  <c r="J22" i="49"/>
  <c r="I22" i="47"/>
  <c r="J22" i="47" s="1"/>
  <c r="F23" i="49"/>
  <c r="I23" i="49" s="1"/>
  <c r="J23" i="49" s="1"/>
  <c r="L22" i="49"/>
  <c r="Q22" i="49"/>
  <c r="T22" i="49" s="1"/>
  <c r="W21" i="49"/>
  <c r="V21" i="49"/>
  <c r="U21" i="49"/>
  <c r="O21" i="49"/>
  <c r="F23" i="48"/>
  <c r="I23" i="48" s="1"/>
  <c r="J23" i="48" s="1"/>
  <c r="Q22" i="48"/>
  <c r="T22" i="48" s="1"/>
  <c r="L22" i="48"/>
  <c r="W21" i="48"/>
  <c r="V21" i="48"/>
  <c r="U21" i="48"/>
  <c r="O21" i="48"/>
  <c r="F23" i="47"/>
  <c r="L22" i="47"/>
  <c r="Q22" i="47"/>
  <c r="T22" i="47" s="1"/>
  <c r="O21" i="47"/>
  <c r="W21" i="47"/>
  <c r="V21" i="47"/>
  <c r="U21" i="47"/>
  <c r="I23" i="47" l="1"/>
  <c r="J23" i="47" s="1"/>
  <c r="O22" i="49"/>
  <c r="U22" i="49"/>
  <c r="W22" i="49"/>
  <c r="V22" i="49"/>
  <c r="L23" i="49"/>
  <c r="Q23" i="49"/>
  <c r="T23" i="49" s="1"/>
  <c r="F24" i="49"/>
  <c r="I24" i="49" s="1"/>
  <c r="J24" i="49" s="1"/>
  <c r="O22" i="48"/>
  <c r="W22" i="48"/>
  <c r="V22" i="48"/>
  <c r="U22" i="48"/>
  <c r="L23" i="48"/>
  <c r="F24" i="48"/>
  <c r="I24" i="48" s="1"/>
  <c r="J24" i="48" s="1"/>
  <c r="Q23" i="48"/>
  <c r="T23" i="48" s="1"/>
  <c r="W22" i="47"/>
  <c r="V22" i="47"/>
  <c r="U22" i="47"/>
  <c r="O22" i="47"/>
  <c r="Q23" i="47"/>
  <c r="T23" i="47" s="1"/>
  <c r="L23" i="47"/>
  <c r="F24" i="47"/>
  <c r="I24" i="47" l="1"/>
  <c r="J24" i="47" s="1"/>
  <c r="Q24" i="49"/>
  <c r="T24" i="49" s="1"/>
  <c r="L24" i="49"/>
  <c r="F25" i="49"/>
  <c r="I25" i="49" s="1"/>
  <c r="J25" i="49" s="1"/>
  <c r="U23" i="49"/>
  <c r="O23" i="49"/>
  <c r="W23" i="49"/>
  <c r="V23" i="49"/>
  <c r="W23" i="48"/>
  <c r="V23" i="48"/>
  <c r="U23" i="48"/>
  <c r="O23" i="48"/>
  <c r="Q24" i="48"/>
  <c r="T24" i="48" s="1"/>
  <c r="L24" i="48"/>
  <c r="F25" i="48"/>
  <c r="I25" i="48" s="1"/>
  <c r="J25" i="48" s="1"/>
  <c r="Q24" i="47"/>
  <c r="T24" i="47" s="1"/>
  <c r="L24" i="47"/>
  <c r="F25" i="47"/>
  <c r="W23" i="47"/>
  <c r="V23" i="47"/>
  <c r="U23" i="47"/>
  <c r="O23" i="47"/>
  <c r="I25" i="47" l="1"/>
  <c r="J25" i="47" s="1"/>
  <c r="U24" i="49"/>
  <c r="O24" i="49"/>
  <c r="V24" i="49"/>
  <c r="W24" i="49"/>
  <c r="Q25" i="49"/>
  <c r="T25" i="49" s="1"/>
  <c r="L25" i="49"/>
  <c r="F26" i="49"/>
  <c r="I26" i="49" s="1"/>
  <c r="J26" i="49" s="1"/>
  <c r="U24" i="48"/>
  <c r="V24" i="48"/>
  <c r="O24" i="48"/>
  <c r="W24" i="48"/>
  <c r="Q25" i="48"/>
  <c r="T25" i="48" s="1"/>
  <c r="L25" i="48"/>
  <c r="F26" i="48"/>
  <c r="I26" i="48" s="1"/>
  <c r="J26" i="48" s="1"/>
  <c r="Q25" i="47"/>
  <c r="T25" i="47" s="1"/>
  <c r="L25" i="47"/>
  <c r="F26" i="47"/>
  <c r="U24" i="47"/>
  <c r="O24" i="47"/>
  <c r="V24" i="47"/>
  <c r="W24" i="47"/>
  <c r="I26" i="47" l="1"/>
  <c r="J26" i="47" s="1"/>
  <c r="L26" i="49"/>
  <c r="F27" i="49"/>
  <c r="Q26" i="49"/>
  <c r="T26" i="49" s="1"/>
  <c r="O25" i="49"/>
  <c r="U25" i="49"/>
  <c r="W25" i="49"/>
  <c r="V25" i="49"/>
  <c r="U25" i="48"/>
  <c r="V25" i="48"/>
  <c r="O25" i="48"/>
  <c r="W25" i="48"/>
  <c r="L26" i="48"/>
  <c r="F27" i="48"/>
  <c r="I27" i="48" s="1"/>
  <c r="J27" i="48" s="1"/>
  <c r="Q26" i="48"/>
  <c r="T26" i="48" s="1"/>
  <c r="L26" i="47"/>
  <c r="F27" i="47"/>
  <c r="Q26" i="47"/>
  <c r="T26" i="47" s="1"/>
  <c r="O25" i="47"/>
  <c r="U25" i="47"/>
  <c r="W25" i="47"/>
  <c r="V25" i="47"/>
  <c r="I27" i="49" l="1"/>
  <c r="J27" i="49" s="1"/>
  <c r="I27" i="47"/>
  <c r="J27" i="47" s="1"/>
  <c r="L27" i="49"/>
  <c r="F28" i="49"/>
  <c r="I28" i="49" s="1"/>
  <c r="J28" i="49" s="1"/>
  <c r="Q27" i="49"/>
  <c r="T27" i="49" s="1"/>
  <c r="O26" i="49"/>
  <c r="W26" i="49"/>
  <c r="V26" i="49"/>
  <c r="U26" i="49"/>
  <c r="U26" i="48"/>
  <c r="O26" i="48"/>
  <c r="W26" i="48"/>
  <c r="V26" i="48"/>
  <c r="L27" i="48"/>
  <c r="F28" i="48"/>
  <c r="I28" i="48" s="1"/>
  <c r="J28" i="48" s="1"/>
  <c r="Q27" i="48"/>
  <c r="T27" i="48" s="1"/>
  <c r="L27" i="47"/>
  <c r="F28" i="47"/>
  <c r="Q27" i="47"/>
  <c r="T27" i="47" s="1"/>
  <c r="O26" i="47"/>
  <c r="W26" i="47"/>
  <c r="V26" i="47"/>
  <c r="U26" i="47"/>
  <c r="I28" i="47" l="1"/>
  <c r="J28" i="47" s="1"/>
  <c r="F29" i="49"/>
  <c r="I29" i="49" s="1"/>
  <c r="J29" i="49" s="1"/>
  <c r="L28" i="49"/>
  <c r="Q28" i="49"/>
  <c r="T28" i="49" s="1"/>
  <c r="W27" i="49"/>
  <c r="O27" i="49"/>
  <c r="V27" i="49"/>
  <c r="U27" i="49"/>
  <c r="F29" i="48"/>
  <c r="I29" i="48" s="1"/>
  <c r="J29" i="48" s="1"/>
  <c r="Q28" i="48"/>
  <c r="T28" i="48" s="1"/>
  <c r="L28" i="48"/>
  <c r="U27" i="48"/>
  <c r="O27" i="48"/>
  <c r="W27" i="48"/>
  <c r="V27" i="48"/>
  <c r="F29" i="47"/>
  <c r="Q28" i="47"/>
  <c r="T28" i="47" s="1"/>
  <c r="L28" i="47"/>
  <c r="O27" i="47"/>
  <c r="W27" i="47"/>
  <c r="V27" i="47"/>
  <c r="U27" i="47"/>
  <c r="I29" i="47" l="1"/>
  <c r="J29" i="47" s="1"/>
  <c r="W28" i="49"/>
  <c r="V28" i="49"/>
  <c r="U28" i="49"/>
  <c r="O28" i="49"/>
  <c r="F30" i="49"/>
  <c r="I30" i="49" s="1"/>
  <c r="J30" i="49" s="1"/>
  <c r="Q29" i="49"/>
  <c r="T29" i="49" s="1"/>
  <c r="L29" i="49"/>
  <c r="W28" i="48"/>
  <c r="V28" i="48"/>
  <c r="U28" i="48"/>
  <c r="O28" i="48"/>
  <c r="Q29" i="48"/>
  <c r="T29" i="48" s="1"/>
  <c r="F30" i="48"/>
  <c r="I30" i="48" s="1"/>
  <c r="J30" i="48" s="1"/>
  <c r="L29" i="48"/>
  <c r="W28" i="47"/>
  <c r="V28" i="47"/>
  <c r="U28" i="47"/>
  <c r="O28" i="47"/>
  <c r="Q29" i="47"/>
  <c r="T29" i="47" s="1"/>
  <c r="L29" i="47"/>
  <c r="F30" i="47"/>
  <c r="I30" i="47" l="1"/>
  <c r="J30" i="47" s="1"/>
  <c r="U29" i="49"/>
  <c r="V29" i="49"/>
  <c r="O29" i="49"/>
  <c r="W29" i="49"/>
  <c r="Q30" i="49"/>
  <c r="T30" i="49" s="1"/>
  <c r="L30" i="49"/>
  <c r="F31" i="49"/>
  <c r="Q30" i="48"/>
  <c r="T30" i="48" s="1"/>
  <c r="L30" i="48"/>
  <c r="F31" i="48"/>
  <c r="I31" i="48" s="1"/>
  <c r="J31" i="48" s="1"/>
  <c r="V29" i="48"/>
  <c r="U29" i="48"/>
  <c r="W29" i="48"/>
  <c r="O29" i="48"/>
  <c r="Q30" i="47"/>
  <c r="T30" i="47" s="1"/>
  <c r="L30" i="47"/>
  <c r="F31" i="47"/>
  <c r="V29" i="47"/>
  <c r="U29" i="47"/>
  <c r="W29" i="47"/>
  <c r="O29" i="47"/>
  <c r="I31" i="49" l="1"/>
  <c r="J31" i="49"/>
  <c r="I31" i="47"/>
  <c r="J31" i="47" s="1"/>
  <c r="L31" i="49"/>
  <c r="F32" i="49"/>
  <c r="Q31" i="49"/>
  <c r="T31" i="49" s="1"/>
  <c r="O30" i="49"/>
  <c r="V30" i="49"/>
  <c r="W30" i="49"/>
  <c r="U30" i="49"/>
  <c r="Q31" i="48"/>
  <c r="T31" i="48" s="1"/>
  <c r="L31" i="48"/>
  <c r="F32" i="48"/>
  <c r="I32" i="48" s="1"/>
  <c r="J32" i="48" s="1"/>
  <c r="V30" i="48"/>
  <c r="O30" i="48"/>
  <c r="U30" i="48"/>
  <c r="W30" i="48"/>
  <c r="O30" i="47"/>
  <c r="V30" i="47"/>
  <c r="W30" i="47"/>
  <c r="U30" i="47"/>
  <c r="L31" i="47"/>
  <c r="F32" i="47"/>
  <c r="Q31" i="47"/>
  <c r="T31" i="47" s="1"/>
  <c r="I32" i="49" l="1"/>
  <c r="J32" i="49"/>
  <c r="I32" i="47"/>
  <c r="J32" i="47" s="1"/>
  <c r="L32" i="49"/>
  <c r="F33" i="49"/>
  <c r="Q32" i="49"/>
  <c r="T32" i="49" s="1"/>
  <c r="O31" i="49"/>
  <c r="W31" i="49"/>
  <c r="V31" i="49"/>
  <c r="U31" i="49"/>
  <c r="Q32" i="48"/>
  <c r="T32" i="48" s="1"/>
  <c r="L32" i="48"/>
  <c r="F33" i="48"/>
  <c r="I33" i="48" s="1"/>
  <c r="J33" i="48" s="1"/>
  <c r="O31" i="48"/>
  <c r="W31" i="48"/>
  <c r="V31" i="48"/>
  <c r="U31" i="48"/>
  <c r="L32" i="47"/>
  <c r="F33" i="47"/>
  <c r="Q32" i="47"/>
  <c r="T32" i="47" s="1"/>
  <c r="O31" i="47"/>
  <c r="W31" i="47"/>
  <c r="V31" i="47"/>
  <c r="U31" i="47"/>
  <c r="I33" i="49" l="1"/>
  <c r="J33" i="49"/>
  <c r="I33" i="47"/>
  <c r="J33" i="47" s="1"/>
  <c r="F34" i="49"/>
  <c r="Q33" i="49"/>
  <c r="T33" i="49" s="1"/>
  <c r="L33" i="49"/>
  <c r="W32" i="49"/>
  <c r="V32" i="49"/>
  <c r="U32" i="49"/>
  <c r="O32" i="49"/>
  <c r="W32" i="48"/>
  <c r="O32" i="48"/>
  <c r="V32" i="48"/>
  <c r="U32" i="48"/>
  <c r="F34" i="48"/>
  <c r="I34" i="48" s="1"/>
  <c r="J34" i="48" s="1"/>
  <c r="L33" i="48"/>
  <c r="Q33" i="48"/>
  <c r="T33" i="48" s="1"/>
  <c r="F34" i="47"/>
  <c r="Q33" i="47"/>
  <c r="T33" i="47" s="1"/>
  <c r="L33" i="47"/>
  <c r="W32" i="47"/>
  <c r="V32" i="47"/>
  <c r="U32" i="47"/>
  <c r="O32" i="47"/>
  <c r="I34" i="49" l="1"/>
  <c r="J34" i="49" s="1"/>
  <c r="I34" i="47"/>
  <c r="J34" i="47" s="1"/>
  <c r="W33" i="49"/>
  <c r="U33" i="49"/>
  <c r="V33" i="49"/>
  <c r="O33" i="49"/>
  <c r="F35" i="49"/>
  <c r="Q34" i="49"/>
  <c r="T34" i="49" s="1"/>
  <c r="L34" i="49"/>
  <c r="Q34" i="48"/>
  <c r="T34" i="48" s="1"/>
  <c r="F35" i="48"/>
  <c r="I35" i="48" s="1"/>
  <c r="J35" i="48" s="1"/>
  <c r="L34" i="48"/>
  <c r="W33" i="48"/>
  <c r="V33" i="48"/>
  <c r="U33" i="48"/>
  <c r="O33" i="48"/>
  <c r="W33" i="47"/>
  <c r="V33" i="47"/>
  <c r="U33" i="47"/>
  <c r="O33" i="47"/>
  <c r="Q34" i="47"/>
  <c r="T34" i="47" s="1"/>
  <c r="F35" i="47"/>
  <c r="L34" i="47"/>
  <c r="I35" i="49" l="1"/>
  <c r="J35" i="49" s="1"/>
  <c r="I35" i="47"/>
  <c r="J35" i="47" s="1"/>
  <c r="W34" i="49"/>
  <c r="V34" i="49"/>
  <c r="O34" i="49"/>
  <c r="U34" i="49"/>
  <c r="Q35" i="49"/>
  <c r="T35" i="49" s="1"/>
  <c r="L35" i="49"/>
  <c r="F36" i="49"/>
  <c r="I36" i="49" s="1"/>
  <c r="J36" i="49" s="1"/>
  <c r="Q35" i="48"/>
  <c r="T35" i="48" s="1"/>
  <c r="L35" i="48"/>
  <c r="F36" i="48"/>
  <c r="I36" i="48" s="1"/>
  <c r="J36" i="48" s="1"/>
  <c r="U34" i="48"/>
  <c r="W34" i="48"/>
  <c r="V34" i="48"/>
  <c r="O34" i="48"/>
  <c r="W34" i="47"/>
  <c r="V34" i="47"/>
  <c r="U34" i="47"/>
  <c r="O34" i="47"/>
  <c r="Q35" i="47"/>
  <c r="T35" i="47" s="1"/>
  <c r="L35" i="47"/>
  <c r="F36" i="47"/>
  <c r="I36" i="47" l="1"/>
  <c r="J36" i="47" s="1"/>
  <c r="Q36" i="49"/>
  <c r="T36" i="49" s="1"/>
  <c r="L36" i="49"/>
  <c r="F37" i="49"/>
  <c r="U35" i="49"/>
  <c r="W35" i="49"/>
  <c r="V35" i="49"/>
  <c r="O35" i="49"/>
  <c r="Q36" i="48"/>
  <c r="T36" i="48" s="1"/>
  <c r="L36" i="48"/>
  <c r="F37" i="48"/>
  <c r="I37" i="48" s="1"/>
  <c r="J37" i="48" s="1"/>
  <c r="O35" i="48"/>
  <c r="V35" i="48"/>
  <c r="W35" i="48"/>
  <c r="U35" i="48"/>
  <c r="Q36" i="47"/>
  <c r="T36" i="47" s="1"/>
  <c r="L36" i="47"/>
  <c r="F37" i="47"/>
  <c r="V35" i="47"/>
  <c r="W35" i="47"/>
  <c r="O35" i="47"/>
  <c r="U35" i="47"/>
  <c r="I37" i="49" l="1"/>
  <c r="J37" i="49" s="1"/>
  <c r="I37" i="47"/>
  <c r="J37" i="47" s="1"/>
  <c r="Q37" i="49"/>
  <c r="T37" i="49" s="1"/>
  <c r="L37" i="49"/>
  <c r="F38" i="49"/>
  <c r="V36" i="49"/>
  <c r="O36" i="49"/>
  <c r="U36" i="49"/>
  <c r="W36" i="49"/>
  <c r="L37" i="48"/>
  <c r="Q37" i="48"/>
  <c r="T37" i="48" s="1"/>
  <c r="F38" i="48"/>
  <c r="I38" i="48" s="1"/>
  <c r="J38" i="48" s="1"/>
  <c r="W36" i="48"/>
  <c r="V36" i="48"/>
  <c r="O36" i="48"/>
  <c r="U36" i="48"/>
  <c r="Q37" i="47"/>
  <c r="T37" i="47" s="1"/>
  <c r="L37" i="47"/>
  <c r="F38" i="47"/>
  <c r="U36" i="47"/>
  <c r="O36" i="47"/>
  <c r="V36" i="47"/>
  <c r="W36" i="47"/>
  <c r="I38" i="49" l="1"/>
  <c r="J38" i="49"/>
  <c r="I38" i="47"/>
  <c r="J38" i="47" s="1"/>
  <c r="F39" i="49"/>
  <c r="I39" i="49" s="1"/>
  <c r="J39" i="49" s="1"/>
  <c r="Q38" i="49"/>
  <c r="T38" i="49" s="1"/>
  <c r="L38" i="49"/>
  <c r="W37" i="49"/>
  <c r="V37" i="49"/>
  <c r="U37" i="49"/>
  <c r="O37" i="49"/>
  <c r="F39" i="48"/>
  <c r="I39" i="48" s="1"/>
  <c r="J39" i="48" s="1"/>
  <c r="L38" i="48"/>
  <c r="Q38" i="48"/>
  <c r="T38" i="48" s="1"/>
  <c r="W37" i="48"/>
  <c r="V37" i="48"/>
  <c r="U37" i="48"/>
  <c r="O37" i="48"/>
  <c r="F39" i="47"/>
  <c r="Q38" i="47"/>
  <c r="T38" i="47" s="1"/>
  <c r="L38" i="47"/>
  <c r="U37" i="47"/>
  <c r="O37" i="47"/>
  <c r="W37" i="47"/>
  <c r="V37" i="47"/>
  <c r="I39" i="47" l="1"/>
  <c r="J39" i="47" s="1"/>
  <c r="W38" i="49"/>
  <c r="V38" i="49"/>
  <c r="U38" i="49"/>
  <c r="O38" i="49"/>
  <c r="Q39" i="49"/>
  <c r="T39" i="49" s="1"/>
  <c r="L39" i="49"/>
  <c r="V38" i="48"/>
  <c r="W38" i="48"/>
  <c r="U38" i="48"/>
  <c r="O38" i="48"/>
  <c r="Q39" i="48"/>
  <c r="T39" i="48" s="1"/>
  <c r="L39" i="48"/>
  <c r="W38" i="47"/>
  <c r="V38" i="47"/>
  <c r="U38" i="47"/>
  <c r="O38" i="47"/>
  <c r="Q39" i="47"/>
  <c r="T39" i="47" s="1"/>
  <c r="L39" i="47"/>
  <c r="V39" i="49" l="1"/>
  <c r="U39" i="49"/>
  <c r="W39" i="49"/>
  <c r="O39" i="49"/>
  <c r="W39" i="48"/>
  <c r="V39" i="48"/>
  <c r="U39" i="48"/>
  <c r="O39" i="48"/>
  <c r="O39" i="47"/>
  <c r="U39" i="47"/>
  <c r="W39" i="47"/>
  <c r="V39" i="47"/>
  <c r="G14" i="43" l="1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36" i="43"/>
  <c r="G37" i="43"/>
  <c r="G38" i="43"/>
  <c r="G39" i="43"/>
  <c r="G13" i="43"/>
  <c r="F14" i="43"/>
  <c r="F15" i="43" s="1"/>
  <c r="F16" i="43" s="1"/>
  <c r="F17" i="43" s="1"/>
  <c r="AA13" i="43"/>
  <c r="H13" i="43"/>
  <c r="N13" i="43" s="1"/>
  <c r="H14" i="43"/>
  <c r="N14" i="43" s="1"/>
  <c r="H15" i="43"/>
  <c r="N15" i="43" s="1"/>
  <c r="H16" i="43"/>
  <c r="H17" i="43"/>
  <c r="N17" i="43" s="1"/>
  <c r="H18" i="43"/>
  <c r="N18" i="43" s="1"/>
  <c r="H19" i="43"/>
  <c r="N19" i="43" s="1"/>
  <c r="H20" i="43"/>
  <c r="N20" i="43" s="1"/>
  <c r="H21" i="43"/>
  <c r="N21" i="43" s="1"/>
  <c r="H22" i="43"/>
  <c r="N22" i="43" s="1"/>
  <c r="H23" i="43"/>
  <c r="N23" i="43" s="1"/>
  <c r="H24" i="43"/>
  <c r="N24" i="43" s="1"/>
  <c r="H25" i="43"/>
  <c r="N25" i="43" s="1"/>
  <c r="H26" i="43"/>
  <c r="N26" i="43" s="1"/>
  <c r="H27" i="43"/>
  <c r="N27" i="43" s="1"/>
  <c r="H28" i="43"/>
  <c r="N28" i="43" s="1"/>
  <c r="H29" i="43"/>
  <c r="N29" i="43" s="1"/>
  <c r="H30" i="43"/>
  <c r="N30" i="43" s="1"/>
  <c r="H31" i="43"/>
  <c r="N31" i="43" s="1"/>
  <c r="H32" i="43"/>
  <c r="N32" i="43" s="1"/>
  <c r="H33" i="43"/>
  <c r="N33" i="43" s="1"/>
  <c r="H34" i="43"/>
  <c r="N34" i="43" s="1"/>
  <c r="H35" i="43"/>
  <c r="N35" i="43" s="1"/>
  <c r="H36" i="43"/>
  <c r="N36" i="43" s="1"/>
  <c r="H37" i="43"/>
  <c r="N37" i="43" s="1"/>
  <c r="H38" i="43"/>
  <c r="N38" i="43" s="1"/>
  <c r="H39" i="43"/>
  <c r="N39" i="43" s="1"/>
  <c r="N16" i="43"/>
  <c r="S13" i="43"/>
  <c r="S14" i="43"/>
  <c r="S15" i="43"/>
  <c r="S16" i="43"/>
  <c r="S17" i="43"/>
  <c r="S18" i="43"/>
  <c r="S19" i="43"/>
  <c r="S20" i="43"/>
  <c r="S21" i="43"/>
  <c r="S22" i="43"/>
  <c r="S23" i="43"/>
  <c r="S24" i="43"/>
  <c r="S25" i="43"/>
  <c r="S26" i="43"/>
  <c r="S27" i="43"/>
  <c r="S28" i="43"/>
  <c r="S29" i="43"/>
  <c r="S30" i="43"/>
  <c r="S31" i="43"/>
  <c r="S32" i="43"/>
  <c r="S33" i="43"/>
  <c r="S34" i="43"/>
  <c r="S35" i="43"/>
  <c r="S36" i="43"/>
  <c r="S37" i="43"/>
  <c r="S38" i="43"/>
  <c r="S39" i="43"/>
  <c r="E39" i="43"/>
  <c r="E38" i="43"/>
  <c r="E37" i="43"/>
  <c r="E36" i="43"/>
  <c r="E35" i="43"/>
  <c r="E34" i="43"/>
  <c r="E33" i="43"/>
  <c r="E32" i="43"/>
  <c r="E31" i="43"/>
  <c r="E30" i="43"/>
  <c r="E29" i="43"/>
  <c r="E28" i="43"/>
  <c r="E27" i="43"/>
  <c r="E26" i="43"/>
  <c r="E25" i="43"/>
  <c r="E24" i="43"/>
  <c r="E23" i="43"/>
  <c r="E22" i="43"/>
  <c r="E21" i="43"/>
  <c r="E20" i="43"/>
  <c r="E19" i="43"/>
  <c r="AA19" i="43" s="1"/>
  <c r="E18" i="43"/>
  <c r="E16" i="43"/>
  <c r="E15" i="43"/>
  <c r="E14" i="43"/>
  <c r="I14" i="43" l="1"/>
  <c r="J14" i="43" s="1"/>
  <c r="I17" i="43"/>
  <c r="J17" i="43" s="1"/>
  <c r="I13" i="43"/>
  <c r="J13" i="43" s="1"/>
  <c r="I18" i="43"/>
  <c r="J18" i="43" s="1"/>
  <c r="I19" i="43"/>
  <c r="J19" i="43"/>
  <c r="I24" i="43"/>
  <c r="J24" i="43" s="1"/>
  <c r="I35" i="43"/>
  <c r="J35" i="43"/>
  <c r="I27" i="43"/>
  <c r="I16" i="43"/>
  <c r="J16" i="43" s="1"/>
  <c r="I15" i="43"/>
  <c r="J15" i="43" s="1"/>
  <c r="F18" i="43"/>
  <c r="F19" i="43" s="1"/>
  <c r="F20" i="43" s="1"/>
  <c r="F21" i="43" s="1"/>
  <c r="F22" i="43" s="1"/>
  <c r="F23" i="43" s="1"/>
  <c r="F24" i="43" s="1"/>
  <c r="F25" i="43" s="1"/>
  <c r="F26" i="43" s="1"/>
  <c r="F27" i="43" s="1"/>
  <c r="F28" i="43" s="1"/>
  <c r="F29" i="43" s="1"/>
  <c r="F30" i="43" s="1"/>
  <c r="F31" i="43" s="1"/>
  <c r="F32" i="43" s="1"/>
  <c r="F33" i="43" s="1"/>
  <c r="F34" i="43" s="1"/>
  <c r="F35" i="43" s="1"/>
  <c r="F36" i="43" s="1"/>
  <c r="F37" i="43" s="1"/>
  <c r="F38" i="43" s="1"/>
  <c r="F39" i="43" s="1"/>
  <c r="I39" i="43" s="1"/>
  <c r="AA14" i="43"/>
  <c r="R13" i="43"/>
  <c r="AA39" i="43"/>
  <c r="P39" i="43"/>
  <c r="AA38" i="43"/>
  <c r="Q38" i="43"/>
  <c r="P38" i="43"/>
  <c r="AA37" i="43"/>
  <c r="P37" i="43"/>
  <c r="R37" i="43"/>
  <c r="AA36" i="43"/>
  <c r="P36" i="43"/>
  <c r="AA35" i="43"/>
  <c r="P35" i="43"/>
  <c r="R35" i="43"/>
  <c r="AA34" i="43"/>
  <c r="P34" i="43"/>
  <c r="AA33" i="43"/>
  <c r="Q33" i="43"/>
  <c r="P33" i="43"/>
  <c r="R33" i="43"/>
  <c r="AA32" i="43"/>
  <c r="P32" i="43"/>
  <c r="R32" i="43"/>
  <c r="AA31" i="43"/>
  <c r="Q31" i="43"/>
  <c r="P31" i="43"/>
  <c r="AA30" i="43"/>
  <c r="P30" i="43"/>
  <c r="AA29" i="43"/>
  <c r="P29" i="43"/>
  <c r="R29" i="43"/>
  <c r="AA28" i="43"/>
  <c r="P28" i="43"/>
  <c r="AA27" i="43"/>
  <c r="P27" i="43"/>
  <c r="R27" i="43"/>
  <c r="AA26" i="43"/>
  <c r="P26" i="43"/>
  <c r="AA25" i="43"/>
  <c r="Q25" i="43"/>
  <c r="P25" i="43"/>
  <c r="AA24" i="43"/>
  <c r="Q24" i="43"/>
  <c r="P24" i="43"/>
  <c r="R24" i="43"/>
  <c r="AA23" i="43"/>
  <c r="P23" i="43"/>
  <c r="AA22" i="43"/>
  <c r="P22" i="43"/>
  <c r="AA21" i="43"/>
  <c r="Q21" i="43"/>
  <c r="P21" i="43"/>
  <c r="R21" i="43"/>
  <c r="AA20" i="43"/>
  <c r="Q20" i="43"/>
  <c r="P20" i="43"/>
  <c r="Q19" i="43"/>
  <c r="P19" i="43"/>
  <c r="R19" i="43"/>
  <c r="AA18" i="43"/>
  <c r="Q18" i="43"/>
  <c r="P18" i="43"/>
  <c r="AA17" i="43"/>
  <c r="Q17" i="43"/>
  <c r="P17" i="43"/>
  <c r="AA16" i="43"/>
  <c r="Q16" i="43"/>
  <c r="P16" i="43"/>
  <c r="R16" i="43"/>
  <c r="AA15" i="43"/>
  <c r="Q15" i="43"/>
  <c r="P15" i="43"/>
  <c r="Q14" i="43"/>
  <c r="P14" i="43"/>
  <c r="Q13" i="43"/>
  <c r="P13" i="43"/>
  <c r="P10" i="43"/>
  <c r="K9" i="43"/>
  <c r="I32" i="43" l="1"/>
  <c r="J32" i="43" s="1"/>
  <c r="Q29" i="43"/>
  <c r="Q34" i="43"/>
  <c r="I37" i="43"/>
  <c r="J37" i="43" s="1"/>
  <c r="I34" i="43"/>
  <c r="Q30" i="43"/>
  <c r="I31" i="43"/>
  <c r="J31" i="43" s="1"/>
  <c r="I29" i="43"/>
  <c r="J29" i="43" s="1"/>
  <c r="Q39" i="43"/>
  <c r="J34" i="43"/>
  <c r="J27" i="43"/>
  <c r="Q26" i="43"/>
  <c r="Q35" i="43"/>
  <c r="J39" i="43"/>
  <c r="I23" i="43"/>
  <c r="J23" i="43" s="1"/>
  <c r="I36" i="43"/>
  <c r="J36" i="43" s="1"/>
  <c r="I30" i="43"/>
  <c r="J30" i="43" s="1"/>
  <c r="I33" i="43"/>
  <c r="J33" i="43" s="1"/>
  <c r="Q22" i="43"/>
  <c r="Q36" i="43"/>
  <c r="I26" i="43"/>
  <c r="J26" i="43" s="1"/>
  <c r="I20" i="43"/>
  <c r="J20" i="43" s="1"/>
  <c r="Q27" i="43"/>
  <c r="I28" i="43"/>
  <c r="Q32" i="43"/>
  <c r="J28" i="43"/>
  <c r="I25" i="43"/>
  <c r="J25" i="43" s="1"/>
  <c r="I38" i="43"/>
  <c r="J38" i="43" s="1"/>
  <c r="Q23" i="43"/>
  <c r="Q28" i="43"/>
  <c r="Q37" i="43"/>
  <c r="I21" i="43"/>
  <c r="J21" i="43" s="1"/>
  <c r="I22" i="43"/>
  <c r="J22" i="43" s="1"/>
  <c r="T13" i="43"/>
  <c r="T29" i="43"/>
  <c r="T27" i="43"/>
  <c r="T24" i="43"/>
  <c r="T37" i="43"/>
  <c r="T16" i="43"/>
  <c r="M14" i="43"/>
  <c r="M17" i="43"/>
  <c r="K19" i="43"/>
  <c r="K17" i="43"/>
  <c r="R15" i="43"/>
  <c r="K14" i="43"/>
  <c r="L34" i="43"/>
  <c r="M30" i="43"/>
  <c r="M38" i="43"/>
  <c r="M36" i="43"/>
  <c r="K21" i="43"/>
  <c r="L32" i="43"/>
  <c r="M28" i="43"/>
  <c r="L26" i="43"/>
  <c r="L21" i="43"/>
  <c r="K16" i="43"/>
  <c r="R30" i="43"/>
  <c r="L16" i="43"/>
  <c r="M21" i="43"/>
  <c r="R36" i="43"/>
  <c r="K13" i="43"/>
  <c r="M25" i="43"/>
  <c r="L13" i="43"/>
  <c r="L29" i="43"/>
  <c r="L18" i="43"/>
  <c r="K27" i="43"/>
  <c r="M20" i="43"/>
  <c r="M33" i="43"/>
  <c r="L37" i="43"/>
  <c r="K15" i="43"/>
  <c r="M18" i="43"/>
  <c r="M15" i="43"/>
  <c r="K24" i="43"/>
  <c r="R25" i="43"/>
  <c r="M22" i="43"/>
  <c r="L24" i="43"/>
  <c r="R31" i="43"/>
  <c r="T19" i="43"/>
  <c r="M23" i="43"/>
  <c r="M29" i="43"/>
  <c r="M37" i="43"/>
  <c r="R20" i="43"/>
  <c r="M26" i="43"/>
  <c r="M13" i="43"/>
  <c r="R14" i="43"/>
  <c r="M39" i="43"/>
  <c r="R23" i="43"/>
  <c r="M34" i="43"/>
  <c r="R17" i="43"/>
  <c r="T17" i="43" s="1"/>
  <c r="M31" i="43"/>
  <c r="R26" i="43"/>
  <c r="R22" i="43"/>
  <c r="T22" i="43" s="1"/>
  <c r="R28" i="43"/>
  <c r="R34" i="43"/>
  <c r="R38" i="43"/>
  <c r="K29" i="43"/>
  <c r="K37" i="43"/>
  <c r="K32" i="43"/>
  <c r="K35" i="43"/>
  <c r="M16" i="43"/>
  <c r="L19" i="43"/>
  <c r="M24" i="43"/>
  <c r="L27" i="43"/>
  <c r="M32" i="43"/>
  <c r="L35" i="43"/>
  <c r="R39" i="43"/>
  <c r="T39" i="43" s="1"/>
  <c r="K22" i="43"/>
  <c r="K30" i="43"/>
  <c r="K38" i="43"/>
  <c r="L14" i="43"/>
  <c r="R18" i="43"/>
  <c r="M19" i="43"/>
  <c r="L22" i="43"/>
  <c r="M27" i="43"/>
  <c r="L30" i="43"/>
  <c r="M35" i="43"/>
  <c r="L38" i="43"/>
  <c r="K25" i="43"/>
  <c r="K33" i="43"/>
  <c r="L17" i="43"/>
  <c r="L25" i="43"/>
  <c r="L33" i="43"/>
  <c r="K20" i="43"/>
  <c r="K28" i="43"/>
  <c r="K36" i="43"/>
  <c r="L20" i="43"/>
  <c r="L28" i="43"/>
  <c r="L36" i="43"/>
  <c r="K23" i="43"/>
  <c r="K31" i="43"/>
  <c r="K39" i="43"/>
  <c r="L15" i="43"/>
  <c r="L23" i="43"/>
  <c r="L31" i="43"/>
  <c r="L39" i="43"/>
  <c r="K18" i="43"/>
  <c r="K26" i="43"/>
  <c r="K34" i="43"/>
  <c r="V13" i="43" l="1"/>
  <c r="U13" i="43"/>
  <c r="T25" i="43"/>
  <c r="T28" i="43"/>
  <c r="T33" i="43"/>
  <c r="U17" i="43"/>
  <c r="W19" i="43"/>
  <c r="T23" i="43"/>
  <c r="T21" i="43"/>
  <c r="T15" i="43"/>
  <c r="T35" i="43"/>
  <c r="T14" i="43"/>
  <c r="T32" i="43"/>
  <c r="U19" i="43"/>
  <c r="V15" i="43"/>
  <c r="T36" i="43"/>
  <c r="T38" i="43"/>
  <c r="T31" i="43"/>
  <c r="T18" i="43"/>
  <c r="T34" i="43"/>
  <c r="T20" i="43"/>
  <c r="T30" i="43"/>
  <c r="T26" i="43"/>
  <c r="O16" i="43"/>
  <c r="W21" i="43"/>
  <c r="V21" i="43"/>
  <c r="W16" i="43"/>
  <c r="U21" i="43"/>
  <c r="O21" i="43"/>
  <c r="U24" i="43"/>
  <c r="V24" i="43"/>
  <c r="O19" i="43"/>
  <c r="W13" i="43"/>
  <c r="O13" i="43"/>
  <c r="U16" i="43"/>
  <c r="V16" i="43"/>
  <c r="O24" i="43"/>
  <c r="W24" i="43"/>
  <c r="U15" i="43"/>
  <c r="O15" i="43"/>
  <c r="O25" i="43"/>
  <c r="W25" i="43"/>
  <c r="V25" i="43"/>
  <c r="U25" i="43"/>
  <c r="W39" i="43"/>
  <c r="V39" i="43"/>
  <c r="U39" i="43"/>
  <c r="O39" i="43"/>
  <c r="W28" i="43"/>
  <c r="V28" i="43"/>
  <c r="U28" i="43"/>
  <c r="O28" i="43"/>
  <c r="V14" i="43"/>
  <c r="W14" i="43"/>
  <c r="U14" i="43"/>
  <c r="V27" i="43"/>
  <c r="W27" i="43"/>
  <c r="W31" i="43"/>
  <c r="V31" i="43"/>
  <c r="U31" i="43"/>
  <c r="O31" i="43"/>
  <c r="W20" i="43"/>
  <c r="V20" i="43"/>
  <c r="U20" i="43"/>
  <c r="O20" i="43"/>
  <c r="O38" i="43"/>
  <c r="V38" i="43"/>
  <c r="W38" i="43"/>
  <c r="U38" i="43"/>
  <c r="O33" i="43"/>
  <c r="W33" i="43"/>
  <c r="V33" i="43"/>
  <c r="U33" i="43"/>
  <c r="U32" i="43"/>
  <c r="O32" i="43"/>
  <c r="W32" i="43"/>
  <c r="V32" i="43"/>
  <c r="W34" i="43"/>
  <c r="V34" i="43"/>
  <c r="U34" i="43"/>
  <c r="O34" i="43"/>
  <c r="W15" i="43"/>
  <c r="O30" i="43"/>
  <c r="W30" i="43"/>
  <c r="V30" i="43"/>
  <c r="U30" i="43"/>
  <c r="O35" i="43"/>
  <c r="W35" i="43"/>
  <c r="V35" i="43"/>
  <c r="U35" i="43"/>
  <c r="W23" i="43"/>
  <c r="V23" i="43"/>
  <c r="U23" i="43"/>
  <c r="O23" i="43"/>
  <c r="V19" i="43"/>
  <c r="W37" i="43"/>
  <c r="V37" i="43"/>
  <c r="U37" i="43"/>
  <c r="O37" i="43"/>
  <c r="W36" i="43"/>
  <c r="V36" i="43"/>
  <c r="U36" i="43"/>
  <c r="O36" i="43"/>
  <c r="W29" i="43"/>
  <c r="V29" i="43"/>
  <c r="U29" i="43"/>
  <c r="O29" i="43"/>
  <c r="O14" i="43"/>
  <c r="W26" i="43"/>
  <c r="V26" i="43"/>
  <c r="U26" i="43"/>
  <c r="O26" i="43"/>
  <c r="O22" i="43"/>
  <c r="W22" i="43"/>
  <c r="V22" i="43"/>
  <c r="U22" i="43"/>
  <c r="V17" i="43"/>
  <c r="O17" i="43"/>
  <c r="W18" i="43"/>
  <c r="V18" i="43"/>
  <c r="U18" i="43"/>
  <c r="O18" i="43"/>
  <c r="W17" i="43"/>
  <c r="U27" i="43"/>
  <c r="O27" i="43"/>
  <c r="L4" i="15" l="1"/>
  <c r="J8" i="15" l="1"/>
  <c r="F31" i="15" l="1"/>
  <c r="F40" i="15" s="1"/>
  <c r="F16" i="15"/>
  <c r="F27" i="15" s="1"/>
  <c r="F26" i="15" l="1"/>
  <c r="F18" i="15"/>
  <c r="F19" i="15"/>
  <c r="K19" i="15" s="1"/>
  <c r="F23" i="15"/>
  <c r="F24" i="15"/>
  <c r="J24" i="15" s="1"/>
  <c r="J40" i="15"/>
  <c r="I40" i="15"/>
  <c r="K40" i="15"/>
  <c r="F39" i="15"/>
  <c r="I39" i="15" s="1"/>
  <c r="F33" i="15"/>
  <c r="I33" i="15" s="1"/>
  <c r="F36" i="15"/>
  <c r="F41" i="15"/>
  <c r="F35" i="15"/>
  <c r="I24" i="15"/>
  <c r="J26" i="15"/>
  <c r="J36" i="15"/>
  <c r="K36" i="15"/>
  <c r="I36" i="15"/>
  <c r="K23" i="15"/>
  <c r="J23" i="15"/>
  <c r="I23" i="15"/>
  <c r="F21" i="15"/>
  <c r="F25" i="15"/>
  <c r="F22" i="15"/>
  <c r="F28" i="15"/>
  <c r="F20" i="15"/>
  <c r="F34" i="15"/>
  <c r="F38" i="15"/>
  <c r="F42" i="15"/>
  <c r="F43" i="15"/>
  <c r="F37" i="15"/>
  <c r="I18" i="15" l="1"/>
  <c r="K18" i="15"/>
  <c r="K39" i="15"/>
  <c r="I35" i="15"/>
  <c r="J35" i="15"/>
  <c r="K35" i="15"/>
  <c r="K26" i="15"/>
  <c r="I26" i="15"/>
  <c r="J33" i="15"/>
  <c r="K24" i="15"/>
  <c r="J39" i="15"/>
  <c r="K41" i="15"/>
  <c r="I41" i="15"/>
  <c r="J41" i="15"/>
  <c r="J18" i="15"/>
  <c r="K33" i="15"/>
  <c r="J19" i="15"/>
  <c r="I19" i="15"/>
  <c r="J38" i="15"/>
  <c r="I38" i="15"/>
  <c r="K38" i="15"/>
  <c r="K27" i="15"/>
  <c r="I27" i="15"/>
  <c r="J27" i="15"/>
  <c r="I37" i="15"/>
  <c r="K37" i="15"/>
  <c r="J37" i="15"/>
  <c r="J34" i="15"/>
  <c r="K34" i="15"/>
  <c r="I34" i="15"/>
  <c r="J22" i="15"/>
  <c r="K22" i="15"/>
  <c r="I22" i="15"/>
  <c r="I43" i="15"/>
  <c r="K43" i="15"/>
  <c r="J43" i="15"/>
  <c r="I20" i="15"/>
  <c r="K20" i="15"/>
  <c r="J20" i="15"/>
  <c r="I25" i="15"/>
  <c r="J25" i="15"/>
  <c r="K25" i="15"/>
  <c r="J42" i="15"/>
  <c r="I42" i="15"/>
  <c r="K42" i="15"/>
  <c r="K28" i="15"/>
  <c r="I28" i="15"/>
  <c r="J28" i="15"/>
  <c r="I21" i="15"/>
  <c r="K21" i="15"/>
  <c r="J21" i="15"/>
</calcChain>
</file>

<file path=xl/sharedStrings.xml><?xml version="1.0" encoding="utf-8"?>
<sst xmlns="http://schemas.openxmlformats.org/spreadsheetml/2006/main" count="326" uniqueCount="98">
  <si>
    <t>TABELLE STIPENDI - GEHALTSAUFSTELLUNG</t>
  </si>
  <si>
    <t>LIVELLO BESOLD. STUFE</t>
  </si>
  <si>
    <t>CLASSE KLASSE</t>
  </si>
  <si>
    <t>SCATTI VORR.</t>
  </si>
  <si>
    <t>STIPENDIO GEHALT</t>
  </si>
  <si>
    <t>I.I.S.                                        S.E.Z.</t>
  </si>
  <si>
    <t>ANNUO - JÄHRLICH</t>
  </si>
  <si>
    <t>Inf./unt.</t>
  </si>
  <si>
    <t>sup./obere</t>
  </si>
  <si>
    <t>TOTALE       INSGESAMT</t>
  </si>
  <si>
    <t>7ter</t>
  </si>
  <si>
    <t>PREMIO BASE</t>
  </si>
  <si>
    <t>Ex Comp. Incentivante</t>
  </si>
  <si>
    <t>I</t>
  </si>
  <si>
    <t>Qual. Funz.</t>
  </si>
  <si>
    <t>Lit. 36.000</t>
  </si>
  <si>
    <t>II</t>
  </si>
  <si>
    <t>III</t>
  </si>
  <si>
    <t>IV</t>
  </si>
  <si>
    <t>Lit. 45.000</t>
  </si>
  <si>
    <t>V</t>
  </si>
  <si>
    <t>Lit. 52.000</t>
  </si>
  <si>
    <t>VI</t>
  </si>
  <si>
    <t>Lit. 59.000</t>
  </si>
  <si>
    <t>VII</t>
  </si>
  <si>
    <t>Lit. 69.000</t>
  </si>
  <si>
    <t>VIII</t>
  </si>
  <si>
    <t>Lit. 82.000</t>
  </si>
  <si>
    <t>IX</t>
  </si>
  <si>
    <t>Lit. 97.000</t>
  </si>
  <si>
    <t>al/bis</t>
  </si>
  <si>
    <t>7bis</t>
  </si>
  <si>
    <t>ab 01/04/2010</t>
  </si>
  <si>
    <t>% Erhöhung IIS+Gehalt</t>
  </si>
  <si>
    <t>% Erhöhung IIS</t>
  </si>
  <si>
    <t>Alt</t>
  </si>
  <si>
    <t>NEU</t>
  </si>
  <si>
    <t>ab 01/05/2017 (Ausgangsbasis 1/7/2016)</t>
  </si>
  <si>
    <t>ab 01/07/2016 (Ausgangsbasis 1/4/2010)</t>
  </si>
  <si>
    <t>CCI del 13.12.2019 - parte economica
BÜKV vom 13.12.2019 - wirtschaftlicher Teil</t>
  </si>
  <si>
    <t>A (C1)</t>
  </si>
  <si>
    <t>B (B2)</t>
  </si>
  <si>
    <t>C (B1)</t>
  </si>
  <si>
    <t>D (A2)</t>
  </si>
  <si>
    <t>TABELLE ZWEISPRACHIGKEIT</t>
  </si>
  <si>
    <t>A</t>
  </si>
  <si>
    <t>B</t>
  </si>
  <si>
    <t>C</t>
  </si>
  <si>
    <t>D</t>
  </si>
  <si>
    <t>/</t>
  </si>
  <si>
    <t>FERIALE
ARB. TAGE</t>
  </si>
  <si>
    <t>NOTTURNO
NACHT</t>
  </si>
  <si>
    <t>FEST / NOTT.
F.T / NACHT</t>
  </si>
  <si>
    <t>STRAORDINARI - ÜBERSTUNDEN
ore amministrativi - Verwaltungsstunden</t>
  </si>
  <si>
    <t>MENSILE - MONATLICH</t>
  </si>
  <si>
    <t>ID. LADINO - LADIENERZULAGE</t>
  </si>
  <si>
    <t>JA</t>
  </si>
  <si>
    <t>NEIN</t>
  </si>
  <si>
    <t>ID. LADINO - 
LADIENERZULAGE 11%</t>
  </si>
  <si>
    <t>NO-NEIN</t>
  </si>
  <si>
    <t>IND. GRAV. H - HANDICAP</t>
  </si>
  <si>
    <t>4 -%</t>
  </si>
  <si>
    <t>20-%</t>
  </si>
  <si>
    <t>ID. LADINO - LADIENERZULAGE 11%</t>
  </si>
  <si>
    <r>
      <t xml:space="preserve">STRAORDINARI - ÜBERSTUNDEN dal/von  </t>
    </r>
    <r>
      <rPr>
        <b/>
        <sz val="8"/>
        <color rgb="FFFF0000"/>
        <rFont val="Arial"/>
        <family val="2"/>
      </rPr>
      <t>01.09.2026</t>
    </r>
  </si>
  <si>
    <t>BKV vom 06.08.2026 - Personal des Bildungssystems</t>
  </si>
  <si>
    <t>CC del 06.08.2026 - personale del sistema dell'istruzione e della formazione</t>
  </si>
  <si>
    <t>SI-JA</t>
  </si>
  <si>
    <t>dal/von</t>
  </si>
  <si>
    <t xml:space="preserve">EDUCATORE E EDUCATRICE PROFESSIONALE SENZA REQUISITI </t>
  </si>
  <si>
    <t>SOZIALPÄDAGOGIN/SOZIALPÄDAGOGE OHNE VORRAUSSETZUNG</t>
  </si>
  <si>
    <t>EDUCATORE E EDUCATRICE PROFESSIONALE CON REQUISITI</t>
  </si>
  <si>
    <t xml:space="preserve">SOZIALPÄDAGOGIN/SOZIALPÄDAGOGE MIT VORRAUSSETZUNG </t>
  </si>
  <si>
    <t>SCHULSOZIALPÄDAGOGIN/SCHULSOZIALPÄDAGOGE OHNE VORRAUSSETZUNG</t>
  </si>
  <si>
    <t>SCHULSOZIALPÄDAGOGIN/SCHULSOZIALPÄDAGOGE MIT VORRAUSSETZUNG</t>
  </si>
  <si>
    <t>EDUCATORE E EDUCATRICE SOCIALE DELLA SCUOLA SENZA REQUISITI</t>
  </si>
  <si>
    <t>EDUCATORE E EDUCATRICE SOCIALE DELLA SCUOLA CON REQUISITI</t>
  </si>
  <si>
    <t>campi da modificare/Zu ändernde Felder</t>
  </si>
  <si>
    <t>13. MA - 13. MONATSGEHALT</t>
  </si>
  <si>
    <t>Avanzamento carriera ANNI - beruflicher Aufstieg JAHRE</t>
  </si>
  <si>
    <t>Personale scuole - Schulpersonal</t>
  </si>
  <si>
    <t>BILINGUISMO C1 - ZWEISPRACHIGKEIT C1</t>
  </si>
  <si>
    <t>BILINGUISMO  - ZWEISPRACHIGKEIT</t>
  </si>
  <si>
    <t>BILINGUISMO  - ZWEISPRACHGIKEIT</t>
  </si>
  <si>
    <t>Haushaltsgehilfe / Haushaltsgehilfin - Hausmeister / Hausmeisterin - Hilfskraft - Schulwart/ Schulwartin</t>
  </si>
  <si>
    <t>Ausiliario / Ausiliaria - Bidello / Bidella - Custode - Domestico / Domestica</t>
  </si>
  <si>
    <t>A2 (ex D)</t>
  </si>
  <si>
    <t>CCI del 31.10.2023 - parte economica
BÜKV vom 31.10.2023 - wirtschaftlicher Teil</t>
  </si>
  <si>
    <r>
      <t xml:space="preserve">STRAORDINARI - ÜBERSTUNDEN dal/von  </t>
    </r>
    <r>
      <rPr>
        <b/>
        <sz val="8"/>
        <color rgb="FFFF0000"/>
        <rFont val="Arial"/>
        <family val="2"/>
      </rPr>
      <t>01.11.2025</t>
    </r>
  </si>
  <si>
    <t>Personale scuola dell'infanzia - Kindergartenpersonal</t>
  </si>
  <si>
    <t xml:space="preserve">MITARBEITERIN/MITARBEITER FÜR INTGRATION </t>
  </si>
  <si>
    <t>COLLABORATORI ALL'INTEGRAZIONE</t>
  </si>
  <si>
    <t>RETRIB. PROFESSIONALE - BERUFZULAGE</t>
  </si>
  <si>
    <t>BILINGUISMO  - ZWEISPRACHIKEIT</t>
  </si>
  <si>
    <t>ATTIVITÀ ASSISTENZIALE - PFLEGERISCHE MASSNAHMEN 20%</t>
  </si>
  <si>
    <t>ATTIVITÀ ASSISTENZIALE - PFLEGERISCHE MASSNAHMEN</t>
  </si>
  <si>
    <t>B2 (ex B-A)</t>
  </si>
  <si>
    <t>4-%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</si>
</sst>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€&quot;\ #,##0.00"/>
    <numFmt numFmtId="165" formatCode="[$LTL]\ #,##0"/>
    <numFmt numFmtId="166" formatCode="#,##0.0"/>
    <numFmt numFmtId="167" formatCode="_-* #,##0.00\ _€_-;\-* #,##0.00\ _€_-;_-* &quot;-&quot;??\ _€_-;_-@_-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color indexed="9"/>
      <name val="Arial"/>
      <family val="2"/>
    </font>
    <font>
      <sz val="9"/>
      <name val="Arial"/>
      <family val="2"/>
    </font>
    <font>
      <i/>
      <sz val="8"/>
      <color indexed="9"/>
      <name val="Arial"/>
      <family val="2"/>
    </font>
    <font>
      <sz val="8"/>
      <color theme="0"/>
      <name val="Arial"/>
      <family val="2"/>
    </font>
    <font>
      <b/>
      <sz val="8"/>
      <color rgb="FFFF0000"/>
      <name val="Arial"/>
      <family val="2"/>
    </font>
    <font>
      <sz val="18"/>
      <name val="Arial"/>
      <family val="2"/>
    </font>
    <font>
      <b/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7"/>
      <color theme="0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7"/>
      <name val="Arial"/>
      <family val="2"/>
    </font>
    <font>
      <b/>
      <sz val="8"/>
      <color theme="0"/>
      <name val="Arial"/>
      <family val="2"/>
    </font>
    <font>
      <b/>
      <sz val="1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8BFB4"/>
        <bgColor indexed="64"/>
      </patternFill>
    </fill>
    <fill>
      <patternFill patternType="solid">
        <fgColor theme="7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6">
    <xf numFmtId="0" fontId="0" fillId="0" borderId="0" xfId="0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5" fillId="0" borderId="1" xfId="0" applyFont="1" applyBorder="1"/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 wrapText="1"/>
    </xf>
    <xf numFmtId="3" fontId="4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7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1" xfId="0" applyNumberFormat="1" applyFont="1" applyBorder="1" applyAlignment="1">
      <alignment horizontal="center"/>
    </xf>
    <xf numFmtId="43" fontId="4" fillId="0" borderId="1" xfId="1" applyFont="1" applyBorder="1" applyProtection="1"/>
    <xf numFmtId="10" fontId="0" fillId="0" borderId="0" xfId="0" applyNumberFormat="1"/>
    <xf numFmtId="10" fontId="2" fillId="0" borderId="1" xfId="0" applyNumberFormat="1" applyFont="1" applyBorder="1"/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8" fillId="0" borderId="0" xfId="0" applyFont="1"/>
    <xf numFmtId="4" fontId="4" fillId="0" borderId="1" xfId="0" applyNumberFormat="1" applyFont="1" applyBorder="1" applyAlignment="1">
      <alignment horizontal="right" indent="1"/>
    </xf>
    <xf numFmtId="3" fontId="9" fillId="0" borderId="0" xfId="0" applyNumberFormat="1" applyFont="1" applyAlignment="1">
      <alignment horizontal="center"/>
    </xf>
    <xf numFmtId="4" fontId="0" fillId="0" borderId="0" xfId="0" applyNumberFormat="1"/>
    <xf numFmtId="4" fontId="4" fillId="3" borderId="1" xfId="0" applyNumberFormat="1" applyFont="1" applyFill="1" applyBorder="1" applyAlignment="1">
      <alignment horizontal="right" indent="1"/>
    </xf>
    <xf numFmtId="9" fontId="0" fillId="0" borderId="0" xfId="0" applyNumberFormat="1"/>
    <xf numFmtId="10" fontId="2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10" fillId="0" borderId="0" xfId="0" applyFont="1"/>
    <xf numFmtId="0" fontId="1" fillId="0" borderId="1" xfId="0" applyFont="1" applyBorder="1"/>
    <xf numFmtId="4" fontId="0" fillId="0" borderId="1" xfId="0" applyNumberFormat="1" applyBorder="1"/>
    <xf numFmtId="10" fontId="7" fillId="0" borderId="0" xfId="2" applyNumberFormat="1" applyFont="1" applyBorder="1" applyAlignment="1" applyProtection="1">
      <alignment horizontal="center"/>
    </xf>
    <xf numFmtId="4" fontId="7" fillId="0" borderId="0" xfId="2" applyNumberFormat="1" applyFont="1" applyBorder="1" applyAlignment="1" applyProtection="1">
      <alignment horizontal="center"/>
    </xf>
    <xf numFmtId="3" fontId="10" fillId="0" borderId="0" xfId="0" applyNumberFormat="1" applyFont="1" applyAlignment="1">
      <alignment horizontal="center"/>
    </xf>
    <xf numFmtId="0" fontId="1" fillId="0" borderId="0" xfId="0" applyFont="1"/>
    <xf numFmtId="43" fontId="4" fillId="0" borderId="14" xfId="1" applyFont="1" applyBorder="1" applyProtection="1"/>
    <xf numFmtId="4" fontId="4" fillId="0" borderId="12" xfId="0" applyNumberFormat="1" applyFont="1" applyBorder="1" applyAlignment="1">
      <alignment horizontal="center"/>
    </xf>
    <xf numFmtId="4" fontId="4" fillId="0" borderId="14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43" fontId="3" fillId="0" borderId="22" xfId="1" applyFont="1" applyBorder="1" applyProtection="1"/>
    <xf numFmtId="3" fontId="2" fillId="5" borderId="0" xfId="0" applyNumberFormat="1" applyFont="1" applyFill="1" applyAlignment="1">
      <alignment horizontal="center" vertical="center" wrapText="1"/>
    </xf>
    <xf numFmtId="4" fontId="4" fillId="0" borderId="11" xfId="1" applyNumberFormat="1" applyFont="1" applyBorder="1" applyProtection="1"/>
    <xf numFmtId="4" fontId="4" fillId="0" borderId="1" xfId="1" applyNumberFormat="1" applyFont="1" applyBorder="1" applyProtection="1"/>
    <xf numFmtId="4" fontId="4" fillId="0" borderId="13" xfId="1" applyNumberFormat="1" applyFont="1" applyBorder="1" applyProtection="1"/>
    <xf numFmtId="4" fontId="4" fillId="0" borderId="14" xfId="1" applyNumberFormat="1" applyFont="1" applyBorder="1" applyProtection="1"/>
    <xf numFmtId="43" fontId="3" fillId="0" borderId="40" xfId="1" applyFont="1" applyBorder="1" applyProtection="1"/>
    <xf numFmtId="3" fontId="5" fillId="0" borderId="0" xfId="0" applyNumberFormat="1" applyFont="1" applyAlignment="1">
      <alignment horizontal="center" vertical="center"/>
    </xf>
    <xf numFmtId="43" fontId="4" fillId="0" borderId="45" xfId="1" applyFont="1" applyBorder="1" applyProtection="1"/>
    <xf numFmtId="4" fontId="4" fillId="0" borderId="26" xfId="1" applyNumberFormat="1" applyFont="1" applyBorder="1" applyProtection="1"/>
    <xf numFmtId="4" fontId="4" fillId="0" borderId="45" xfId="1" applyNumberFormat="1" applyFont="1" applyBorder="1" applyProtection="1"/>
    <xf numFmtId="4" fontId="4" fillId="0" borderId="45" xfId="0" applyNumberFormat="1" applyFont="1" applyBorder="1" applyAlignment="1">
      <alignment horizontal="center"/>
    </xf>
    <xf numFmtId="4" fontId="4" fillId="0" borderId="3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43" fontId="2" fillId="0" borderId="9" xfId="1" applyFont="1" applyFill="1" applyBorder="1" applyProtection="1"/>
    <xf numFmtId="43" fontId="2" fillId="0" borderId="41" xfId="1" applyFont="1" applyFill="1" applyBorder="1" applyProtection="1"/>
    <xf numFmtId="3" fontId="3" fillId="0" borderId="0" xfId="0" applyNumberFormat="1" applyFont="1"/>
    <xf numFmtId="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4" fontId="3" fillId="0" borderId="32" xfId="1" applyNumberFormat="1" applyFont="1" applyBorder="1" applyProtection="1"/>
    <xf numFmtId="4" fontId="3" fillId="0" borderId="12" xfId="1" applyNumberFormat="1" applyFont="1" applyBorder="1" applyProtection="1"/>
    <xf numFmtId="4" fontId="3" fillId="0" borderId="15" xfId="1" applyNumberFormat="1" applyFont="1" applyBorder="1" applyProtection="1"/>
    <xf numFmtId="43" fontId="2" fillId="0" borderId="1" xfId="1" applyFont="1" applyBorder="1" applyAlignment="1" applyProtection="1">
      <alignment horizontal="center"/>
    </xf>
    <xf numFmtId="43" fontId="4" fillId="0" borderId="4" xfId="1" applyFont="1" applyBorder="1" applyProtection="1"/>
    <xf numFmtId="0" fontId="2" fillId="0" borderId="11" xfId="0" applyFont="1" applyBorder="1" applyAlignment="1">
      <alignment horizontal="center"/>
    </xf>
    <xf numFmtId="9" fontId="2" fillId="0" borderId="1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3" fontId="2" fillId="0" borderId="14" xfId="1" applyFont="1" applyBorder="1" applyAlignment="1" applyProtection="1">
      <alignment horizontal="center"/>
    </xf>
    <xf numFmtId="43" fontId="4" fillId="0" borderId="46" xfId="1" applyFont="1" applyBorder="1" applyProtection="1"/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" fontId="2" fillId="0" borderId="14" xfId="0" applyNumberFormat="1" applyFont="1" applyBorder="1"/>
    <xf numFmtId="3" fontId="4" fillId="5" borderId="0" xfId="0" applyNumberFormat="1" applyFont="1" applyFill="1" applyAlignment="1">
      <alignment vertical="center"/>
    </xf>
    <xf numFmtId="3" fontId="2" fillId="5" borderId="0" xfId="0" applyNumberFormat="1" applyFont="1" applyFill="1" applyAlignment="1">
      <alignment vertical="center" wrapText="1"/>
    </xf>
    <xf numFmtId="43" fontId="3" fillId="0" borderId="3" xfId="1" applyFont="1" applyBorder="1" applyProtection="1"/>
    <xf numFmtId="43" fontId="3" fillId="0" borderId="50" xfId="1" applyFont="1" applyBorder="1" applyProtection="1"/>
    <xf numFmtId="4" fontId="4" fillId="0" borderId="48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46" xfId="0" applyNumberFormat="1" applyFont="1" applyBorder="1" applyAlignment="1">
      <alignment horizontal="center"/>
    </xf>
    <xf numFmtId="43" fontId="4" fillId="0" borderId="10" xfId="1" applyFont="1" applyBorder="1" applyProtection="1"/>
    <xf numFmtId="43" fontId="4" fillId="0" borderId="21" xfId="1" applyFont="1" applyBorder="1" applyProtection="1"/>
    <xf numFmtId="43" fontId="3" fillId="0" borderId="5" xfId="1" applyFont="1" applyBorder="1" applyProtection="1"/>
    <xf numFmtId="43" fontId="2" fillId="0" borderId="11" xfId="1" applyFont="1" applyBorder="1" applyProtection="1"/>
    <xf numFmtId="43" fontId="2" fillId="0" borderId="13" xfId="1" applyFont="1" applyBorder="1" applyProtection="1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43" fontId="17" fillId="0" borderId="11" xfId="1" applyFont="1" applyFill="1" applyBorder="1" applyProtection="1"/>
    <xf numFmtId="166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vertical="top" wrapText="1"/>
    </xf>
    <xf numFmtId="0" fontId="3" fillId="0" borderId="0" xfId="0" applyFont="1" applyAlignment="1">
      <alignment wrapText="1"/>
    </xf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 wrapText="1"/>
    </xf>
    <xf numFmtId="43" fontId="2" fillId="0" borderId="10" xfId="1" applyFont="1" applyBorder="1" applyProtection="1"/>
    <xf numFmtId="43" fontId="2" fillId="0" borderId="21" xfId="1" applyFont="1" applyBorder="1" applyProtection="1"/>
    <xf numFmtId="4" fontId="2" fillId="0" borderId="48" xfId="0" applyNumberFormat="1" applyFont="1" applyBorder="1" applyAlignment="1">
      <alignment horizontal="center"/>
    </xf>
    <xf numFmtId="4" fontId="2" fillId="0" borderId="45" xfId="0" applyNumberFormat="1" applyFont="1" applyBorder="1" applyAlignment="1">
      <alignment horizontal="center"/>
    </xf>
    <xf numFmtId="4" fontId="2" fillId="0" borderId="32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3" fontId="2" fillId="0" borderId="4" xfId="1" applyFont="1" applyBorder="1" applyProtection="1"/>
    <xf numFmtId="43" fontId="2" fillId="0" borderId="1" xfId="1" applyFont="1" applyBorder="1" applyProtection="1"/>
    <xf numFmtId="4" fontId="2" fillId="0" borderId="11" xfId="1" applyNumberFormat="1" applyFont="1" applyBorder="1" applyProtection="1"/>
    <xf numFmtId="4" fontId="2" fillId="0" borderId="1" xfId="1" applyNumberFormat="1" applyFont="1" applyBorder="1" applyProtection="1"/>
    <xf numFmtId="4" fontId="2" fillId="0" borderId="4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43" fontId="2" fillId="0" borderId="46" xfId="1" applyFont="1" applyBorder="1" applyProtection="1"/>
    <xf numFmtId="43" fontId="2" fillId="0" borderId="14" xfId="1" applyFont="1" applyBorder="1" applyProtection="1"/>
    <xf numFmtId="4" fontId="2" fillId="0" borderId="13" xfId="1" applyNumberFormat="1" applyFont="1" applyBorder="1" applyProtection="1"/>
    <xf numFmtId="4" fontId="2" fillId="0" borderId="14" xfId="1" applyNumberFormat="1" applyFont="1" applyBorder="1" applyProtection="1"/>
    <xf numFmtId="4" fontId="2" fillId="0" borderId="46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3" fontId="16" fillId="5" borderId="53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" fontId="10" fillId="0" borderId="1" xfId="0" applyNumberFormat="1" applyFont="1" applyBorder="1"/>
    <xf numFmtId="43" fontId="10" fillId="0" borderId="1" xfId="1" applyFont="1" applyBorder="1" applyAlignment="1" applyProtection="1">
      <alignment horizontal="center"/>
    </xf>
    <xf numFmtId="43" fontId="10" fillId="0" borderId="9" xfId="1" applyFont="1" applyFill="1" applyBorder="1" applyProtection="1"/>
    <xf numFmtId="43" fontId="20" fillId="0" borderId="22" xfId="1" applyFont="1" applyBorder="1" applyProtection="1"/>
    <xf numFmtId="43" fontId="10" fillId="0" borderId="10" xfId="1" applyFont="1" applyBorder="1" applyProtection="1"/>
    <xf numFmtId="43" fontId="10" fillId="0" borderId="21" xfId="1" applyFont="1" applyBorder="1" applyProtection="1"/>
    <xf numFmtId="43" fontId="20" fillId="0" borderId="5" xfId="1" applyFont="1" applyBorder="1" applyProtection="1"/>
    <xf numFmtId="4" fontId="10" fillId="0" borderId="26" xfId="1" applyNumberFormat="1" applyFont="1" applyBorder="1" applyProtection="1"/>
    <xf numFmtId="4" fontId="10" fillId="0" borderId="45" xfId="1" applyNumberFormat="1" applyFont="1" applyBorder="1" applyProtection="1"/>
    <xf numFmtId="43" fontId="10" fillId="0" borderId="45" xfId="1" applyFont="1" applyBorder="1" applyProtection="1"/>
    <xf numFmtId="4" fontId="20" fillId="0" borderId="32" xfId="1" applyNumberFormat="1" applyFont="1" applyBorder="1" applyProtection="1"/>
    <xf numFmtId="4" fontId="10" fillId="0" borderId="48" xfId="0" applyNumberFormat="1" applyFont="1" applyBorder="1" applyAlignment="1">
      <alignment horizontal="center"/>
    </xf>
    <xf numFmtId="4" fontId="10" fillId="0" borderId="45" xfId="0" applyNumberFormat="1" applyFont="1" applyBorder="1" applyAlignment="1">
      <alignment horizontal="center"/>
    </xf>
    <xf numFmtId="4" fontId="10" fillId="0" borderId="32" xfId="0" applyNumberFormat="1" applyFont="1" applyBorder="1" applyAlignment="1">
      <alignment horizontal="center"/>
    </xf>
    <xf numFmtId="3" fontId="21" fillId="0" borderId="0" xfId="0" applyNumberFormat="1" applyFont="1" applyAlignment="1">
      <alignment vertical="center"/>
    </xf>
    <xf numFmtId="3" fontId="16" fillId="5" borderId="53" xfId="0" applyNumberFormat="1" applyFont="1" applyFill="1" applyBorder="1" applyAlignment="1">
      <alignment horizontal="center" wrapText="1"/>
    </xf>
    <xf numFmtId="43" fontId="10" fillId="0" borderId="11" xfId="1" applyFont="1" applyFill="1" applyBorder="1" applyProtection="1"/>
    <xf numFmtId="3" fontId="2" fillId="0" borderId="58" xfId="0" applyNumberFormat="1" applyFont="1" applyBorder="1" applyAlignment="1">
      <alignment horizontal="center"/>
    </xf>
    <xf numFmtId="3" fontId="2" fillId="0" borderId="57" xfId="0" applyNumberFormat="1" applyFont="1" applyBorder="1" applyAlignment="1">
      <alignment horizontal="center"/>
    </xf>
    <xf numFmtId="3" fontId="6" fillId="0" borderId="19" xfId="0" applyNumberFormat="1" applyFont="1" applyBorder="1" applyAlignment="1">
      <alignment horizontal="center" vertical="center" wrapText="1"/>
    </xf>
    <xf numFmtId="4" fontId="2" fillId="0" borderId="21" xfId="1" applyNumberFormat="1" applyFont="1" applyBorder="1" applyProtection="1"/>
    <xf numFmtId="4" fontId="3" fillId="0" borderId="22" xfId="1" applyNumberFormat="1" applyFont="1" applyBorder="1" applyProtection="1"/>
    <xf numFmtId="4" fontId="2" fillId="0" borderId="21" xfId="0" applyNumberFormat="1" applyFont="1" applyBorder="1"/>
    <xf numFmtId="43" fontId="2" fillId="0" borderId="39" xfId="1" applyFont="1" applyBorder="1" applyProtection="1"/>
    <xf numFmtId="4" fontId="2" fillId="0" borderId="39" xfId="1" applyNumberFormat="1" applyFont="1" applyBorder="1" applyProtection="1"/>
    <xf numFmtId="43" fontId="18" fillId="0" borderId="1" xfId="1" applyFont="1" applyBorder="1" applyAlignment="1" applyProtection="1">
      <alignment horizontal="center"/>
    </xf>
    <xf numFmtId="43" fontId="17" fillId="0" borderId="11" xfId="1" applyFont="1" applyFill="1" applyBorder="1" applyAlignment="1" applyProtection="1">
      <alignment horizontal="center"/>
    </xf>
    <xf numFmtId="43" fontId="2" fillId="0" borderId="11" xfId="1" applyFont="1" applyBorder="1" applyAlignment="1" applyProtection="1">
      <alignment horizontal="center"/>
    </xf>
    <xf numFmtId="43" fontId="2" fillId="0" borderId="13" xfId="1" applyFont="1" applyBorder="1" applyAlignment="1" applyProtection="1">
      <alignment horizontal="center"/>
    </xf>
    <xf numFmtId="43" fontId="17" fillId="0" borderId="20" xfId="1" applyFont="1" applyFill="1" applyBorder="1" applyAlignment="1" applyProtection="1">
      <alignment horizontal="center"/>
    </xf>
    <xf numFmtId="43" fontId="18" fillId="0" borderId="21" xfId="1" applyFont="1" applyBorder="1" applyAlignment="1" applyProtection="1">
      <alignment horizontal="center"/>
    </xf>
    <xf numFmtId="4" fontId="2" fillId="0" borderId="20" xfId="1" applyNumberFormat="1" applyFont="1" applyBorder="1" applyProtection="1"/>
    <xf numFmtId="4" fontId="4" fillId="0" borderId="20" xfId="1" applyNumberFormat="1" applyFont="1" applyBorder="1" applyProtection="1"/>
    <xf numFmtId="4" fontId="4" fillId="0" borderId="21" xfId="1" applyNumberFormat="1" applyFont="1" applyBorder="1" applyProtection="1"/>
    <xf numFmtId="3" fontId="2" fillId="0" borderId="54" xfId="0" applyNumberFormat="1" applyFont="1" applyBorder="1" applyAlignment="1">
      <alignment horizontal="center"/>
    </xf>
    <xf numFmtId="3" fontId="2" fillId="0" borderId="34" xfId="0" applyNumberFormat="1" applyFont="1" applyBorder="1" applyAlignment="1">
      <alignment horizontal="center"/>
    </xf>
    <xf numFmtId="3" fontId="2" fillId="0" borderId="35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29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0" borderId="31" xfId="0" applyNumberFormat="1" applyFont="1" applyBorder="1" applyAlignment="1">
      <alignment horizontal="center" vertical="center" wrapText="1"/>
    </xf>
    <xf numFmtId="3" fontId="15" fillId="0" borderId="17" xfId="0" applyNumberFormat="1" applyFont="1" applyBorder="1" applyAlignment="1">
      <alignment horizontal="center" vertical="center"/>
    </xf>
    <xf numFmtId="3" fontId="15" fillId="0" borderId="29" xfId="0" applyNumberFormat="1" applyFont="1" applyBorder="1" applyAlignment="1">
      <alignment horizontal="center" vertical="center"/>
    </xf>
    <xf numFmtId="3" fontId="15" fillId="0" borderId="18" xfId="0" applyNumberFormat="1" applyFont="1" applyBorder="1" applyAlignment="1">
      <alignment horizontal="center" vertical="center"/>
    </xf>
    <xf numFmtId="3" fontId="6" fillId="0" borderId="38" xfId="0" applyNumberFormat="1" applyFont="1" applyBorder="1" applyAlignment="1">
      <alignment horizontal="center" vertical="center" wrapText="1"/>
    </xf>
    <xf numFmtId="3" fontId="6" fillId="0" borderId="40" xfId="0" applyNumberFormat="1" applyFont="1" applyBorder="1" applyAlignment="1">
      <alignment horizontal="center" vertical="center" wrapText="1"/>
    </xf>
    <xf numFmtId="3" fontId="6" fillId="7" borderId="49" xfId="0" applyNumberFormat="1" applyFont="1" applyFill="1" applyBorder="1" applyAlignment="1">
      <alignment horizontal="center" vertical="center" wrapText="1"/>
    </xf>
    <xf numFmtId="3" fontId="6" fillId="7" borderId="52" xfId="0" applyNumberFormat="1" applyFont="1" applyFill="1" applyBorder="1" applyAlignment="1">
      <alignment horizontal="center" vertical="center" wrapText="1"/>
    </xf>
    <xf numFmtId="3" fontId="6" fillId="7" borderId="47" xfId="0" applyNumberFormat="1" applyFont="1" applyFill="1" applyBorder="1" applyAlignment="1">
      <alignment horizontal="center" vertical="center" wrapText="1"/>
    </xf>
    <xf numFmtId="3" fontId="6" fillId="7" borderId="39" xfId="0" applyNumberFormat="1" applyFont="1" applyFill="1" applyBorder="1" applyAlignment="1">
      <alignment horizontal="center" vertical="center" wrapText="1"/>
    </xf>
    <xf numFmtId="3" fontId="6" fillId="7" borderId="38" xfId="0" applyNumberFormat="1" applyFont="1" applyFill="1" applyBorder="1" applyAlignment="1">
      <alignment horizontal="center" vertical="center" wrapText="1"/>
    </xf>
    <xf numFmtId="3" fontId="6" fillId="7" borderId="40" xfId="0" applyNumberFormat="1" applyFont="1" applyFill="1" applyBorder="1" applyAlignment="1">
      <alignment horizontal="center" vertical="center" wrapText="1"/>
    </xf>
    <xf numFmtId="3" fontId="6" fillId="0" borderId="33" xfId="0" applyNumberFormat="1" applyFont="1" applyBorder="1" applyAlignment="1">
      <alignment horizontal="center" vertical="center" wrapText="1"/>
    </xf>
    <xf numFmtId="3" fontId="6" fillId="0" borderId="34" xfId="0" applyNumberFormat="1" applyFont="1" applyBorder="1" applyAlignment="1">
      <alignment horizontal="center" vertical="center" wrapText="1"/>
    </xf>
    <xf numFmtId="3" fontId="6" fillId="0" borderId="35" xfId="0" applyNumberFormat="1" applyFont="1" applyBorder="1" applyAlignment="1">
      <alignment horizontal="center" vertical="center" wrapText="1"/>
    </xf>
    <xf numFmtId="3" fontId="6" fillId="7" borderId="51" xfId="0" applyNumberFormat="1" applyFont="1" applyFill="1" applyBorder="1" applyAlignment="1">
      <alignment horizontal="center" vertical="center" wrapText="1"/>
    </xf>
    <xf numFmtId="3" fontId="6" fillId="7" borderId="23" xfId="0" applyNumberFormat="1" applyFont="1" applyFill="1" applyBorder="1" applyAlignment="1">
      <alignment horizontal="center" vertical="center"/>
    </xf>
    <xf numFmtId="3" fontId="6" fillId="7" borderId="24" xfId="0" applyNumberFormat="1" applyFont="1" applyFill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3" fontId="6" fillId="0" borderId="39" xfId="0" applyNumberFormat="1" applyFont="1" applyBorder="1" applyAlignment="1">
      <alignment horizontal="center" vertical="center" wrapText="1"/>
    </xf>
    <xf numFmtId="3" fontId="6" fillId="0" borderId="36" xfId="0" applyNumberFormat="1" applyFont="1" applyBorder="1" applyAlignment="1">
      <alignment horizontal="center" vertical="center" wrapText="1"/>
    </xf>
    <xf numFmtId="3" fontId="6" fillId="0" borderId="28" xfId="0" applyNumberFormat="1" applyFont="1" applyBorder="1" applyAlignment="1">
      <alignment horizontal="center" vertical="center" wrapText="1"/>
    </xf>
    <xf numFmtId="3" fontId="6" fillId="0" borderId="47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3" fontId="14" fillId="6" borderId="17" xfId="0" applyNumberFormat="1" applyFont="1" applyFill="1" applyBorder="1" applyAlignment="1">
      <alignment horizontal="center" vertical="center" wrapText="1"/>
    </xf>
    <xf numFmtId="3" fontId="14" fillId="6" borderId="29" xfId="0" applyNumberFormat="1" applyFont="1" applyFill="1" applyBorder="1" applyAlignment="1">
      <alignment horizontal="center" vertical="center" wrapText="1"/>
    </xf>
    <xf numFmtId="3" fontId="14" fillId="6" borderId="18" xfId="0" applyNumberFormat="1" applyFont="1" applyFill="1" applyBorder="1" applyAlignment="1">
      <alignment horizontal="center" vertical="center" wrapText="1"/>
    </xf>
    <xf numFmtId="3" fontId="14" fillId="6" borderId="30" xfId="0" applyNumberFormat="1" applyFont="1" applyFill="1" applyBorder="1" applyAlignment="1">
      <alignment horizontal="center" vertical="center" wrapText="1"/>
    </xf>
    <xf numFmtId="3" fontId="14" fillId="6" borderId="25" xfId="0" applyNumberFormat="1" applyFont="1" applyFill="1" applyBorder="1" applyAlignment="1">
      <alignment horizontal="center" vertical="center" wrapText="1"/>
    </xf>
    <xf numFmtId="3" fontId="14" fillId="6" borderId="31" xfId="0" applyNumberFormat="1" applyFont="1" applyFill="1" applyBorder="1" applyAlignment="1">
      <alignment horizontal="center" vertical="center" wrapText="1"/>
    </xf>
    <xf numFmtId="3" fontId="6" fillId="0" borderId="55" xfId="0" applyNumberFormat="1" applyFont="1" applyBorder="1" applyAlignment="1">
      <alignment horizontal="center" vertical="center" wrapText="1"/>
    </xf>
    <xf numFmtId="3" fontId="6" fillId="0" borderId="56" xfId="0" applyNumberFormat="1" applyFont="1" applyBorder="1" applyAlignment="1">
      <alignment horizontal="center" vertical="center" wrapText="1"/>
    </xf>
    <xf numFmtId="3" fontId="6" fillId="0" borderId="57" xfId="0" applyNumberFormat="1" applyFont="1" applyBorder="1" applyAlignment="1">
      <alignment horizontal="center" vertical="center" wrapText="1"/>
    </xf>
    <xf numFmtId="3" fontId="6" fillId="0" borderId="26" xfId="0" applyNumberFormat="1" applyFont="1" applyBorder="1" applyAlignment="1">
      <alignment horizontal="center" vertical="center" wrapText="1"/>
    </xf>
    <xf numFmtId="3" fontId="6" fillId="0" borderId="27" xfId="0" applyNumberFormat="1" applyFont="1" applyBorder="1" applyAlignment="1">
      <alignment horizontal="center" vertical="center" wrapText="1"/>
    </xf>
    <xf numFmtId="3" fontId="6" fillId="0" borderId="37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3" fontId="6" fillId="0" borderId="44" xfId="0" applyNumberFormat="1" applyFont="1" applyBorder="1" applyAlignment="1">
      <alignment horizontal="center" vertical="center" wrapText="1"/>
    </xf>
    <xf numFmtId="3" fontId="6" fillId="0" borderId="42" xfId="0" applyNumberFormat="1" applyFont="1" applyBorder="1" applyAlignment="1">
      <alignment horizontal="center" vertical="center" wrapText="1"/>
    </xf>
    <xf numFmtId="3" fontId="6" fillId="0" borderId="43" xfId="0" applyNumberFormat="1" applyFont="1" applyBorder="1" applyAlignment="1">
      <alignment horizontal="center" vertical="center" wrapText="1"/>
    </xf>
    <xf numFmtId="3" fontId="6" fillId="0" borderId="33" xfId="0" applyNumberFormat="1" applyFont="1" applyBorder="1" applyAlignment="1">
      <alignment horizontal="center" vertical="center"/>
    </xf>
    <xf numFmtId="3" fontId="6" fillId="0" borderId="34" xfId="0" applyNumberFormat="1" applyFont="1" applyBorder="1" applyAlignment="1">
      <alignment horizontal="center" vertical="center"/>
    </xf>
    <xf numFmtId="3" fontId="6" fillId="0" borderId="35" xfId="0" applyNumberFormat="1" applyFont="1" applyBorder="1" applyAlignment="1">
      <alignment horizontal="center" vertical="center"/>
    </xf>
    <xf numFmtId="3" fontId="15" fillId="0" borderId="30" xfId="0" applyNumberFormat="1" applyFont="1" applyBorder="1" applyAlignment="1">
      <alignment horizontal="center" vertical="center"/>
    </xf>
    <xf numFmtId="3" fontId="15" fillId="0" borderId="25" xfId="0" applyNumberFormat="1" applyFont="1" applyBorder="1" applyAlignment="1">
      <alignment horizontal="center" vertical="center"/>
    </xf>
    <xf numFmtId="3" fontId="15" fillId="0" borderId="31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3" fontId="6" fillId="8" borderId="21" xfId="0" applyNumberFormat="1" applyFont="1" applyFill="1" applyBorder="1" applyAlignment="1">
      <alignment horizontal="center" vertical="center" wrapText="1"/>
    </xf>
    <xf numFmtId="3" fontId="6" fillId="8" borderId="14" xfId="0" applyNumberFormat="1" applyFont="1" applyFill="1" applyBorder="1" applyAlignment="1">
      <alignment horizontal="center" vertical="center" wrapText="1"/>
    </xf>
    <xf numFmtId="3" fontId="6" fillId="8" borderId="19" xfId="0" applyNumberFormat="1" applyFont="1" applyFill="1" applyBorder="1" applyAlignment="1">
      <alignment horizontal="center" vertical="center" wrapText="1"/>
    </xf>
    <xf numFmtId="3" fontId="6" fillId="8" borderId="39" xfId="0" applyNumberFormat="1" applyFont="1" applyFill="1" applyBorder="1" applyAlignment="1">
      <alignment horizontal="center" vertical="center" wrapText="1"/>
    </xf>
    <xf numFmtId="3" fontId="2" fillId="0" borderId="54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3" fontId="2" fillId="0" borderId="0" xfId="0" applyNumberFormat="1" applyFont="1" applyAlignment="1">
      <alignment horizontal="left"/>
    </xf>
    <xf numFmtId="3" fontId="6" fillId="0" borderId="59" xfId="0" applyNumberFormat="1" applyFont="1" applyBorder="1" applyAlignment="1">
      <alignment horizontal="center" vertical="center" wrapText="1"/>
    </xf>
    <xf numFmtId="3" fontId="6" fillId="8" borderId="45" xfId="0" applyNumberFormat="1" applyFont="1" applyFill="1" applyBorder="1" applyAlignment="1">
      <alignment horizontal="center" vertical="center" wrapText="1"/>
    </xf>
    <xf numFmtId="3" fontId="6" fillId="0" borderId="6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" fontId="2" fillId="0" borderId="0" xfId="0" applyNumberFormat="1" applyFont="1" applyAlignment="1">
      <alignment vertical="top" wrapText="1"/>
    </xf>
    <xf numFmtId="3" fontId="16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indent="1"/>
    </xf>
    <xf numFmtId="3" fontId="6" fillId="0" borderId="45" xfId="0" applyNumberFormat="1" applyFont="1" applyBorder="1" applyAlignment="1">
      <alignment horizontal="center" vertical="center" wrapText="1"/>
    </xf>
    <xf numFmtId="3" fontId="6" fillId="8" borderId="47" xfId="0" applyNumberFormat="1" applyFont="1" applyFill="1" applyBorder="1" applyAlignment="1">
      <alignment horizontal="center" vertical="center" wrapText="1"/>
    </xf>
    <xf numFmtId="3" fontId="2" fillId="5" borderId="0" xfId="0" applyNumberFormat="1" applyFont="1" applyFill="1" applyAlignment="1">
      <alignment horizontal="center" vertical="center"/>
    </xf>
    <xf numFmtId="3" fontId="2" fillId="5" borderId="0" xfId="0" applyNumberFormat="1" applyFont="1" applyFill="1" applyAlignment="1">
      <alignment vertical="center"/>
    </xf>
    <xf numFmtId="4" fontId="18" fillId="0" borderId="11" xfId="0" applyNumberFormat="1" applyFont="1" applyBorder="1"/>
    <xf numFmtId="43" fontId="2" fillId="0" borderId="21" xfId="1" applyFont="1" applyFill="1" applyBorder="1" applyProtection="1"/>
    <xf numFmtId="43" fontId="18" fillId="0" borderId="9" xfId="1" applyFont="1" applyFill="1" applyBorder="1" applyAlignment="1" applyProtection="1"/>
    <xf numFmtId="43" fontId="2" fillId="0" borderId="9" xfId="1" applyFont="1" applyBorder="1" applyAlignment="1" applyProtection="1">
      <alignment horizontal="center"/>
    </xf>
    <xf numFmtId="43" fontId="2" fillId="0" borderId="20" xfId="1" applyFont="1" applyBorder="1" applyProtection="1"/>
    <xf numFmtId="167" fontId="18" fillId="0" borderId="9" xfId="1" applyNumberFormat="1" applyFont="1" applyBorder="1" applyProtection="1"/>
    <xf numFmtId="43" fontId="3" fillId="0" borderId="61" xfId="1" applyFont="1" applyBorder="1" applyProtection="1"/>
    <xf numFmtId="4" fontId="2" fillId="0" borderId="26" xfId="1" applyNumberFormat="1" applyFont="1" applyBorder="1" applyProtection="1"/>
    <xf numFmtId="4" fontId="2" fillId="0" borderId="45" xfId="1" applyNumberFormat="1" applyFont="1" applyBorder="1" applyProtection="1"/>
    <xf numFmtId="43" fontId="18" fillId="0" borderId="21" xfId="1" applyFont="1" applyBorder="1" applyProtection="1"/>
    <xf numFmtId="4" fontId="2" fillId="0" borderId="11" xfId="0" applyNumberFormat="1" applyFont="1" applyBorder="1"/>
    <xf numFmtId="43" fontId="3" fillId="0" borderId="62" xfId="1" applyFont="1" applyBorder="1" applyProtection="1"/>
    <xf numFmtId="4" fontId="2" fillId="0" borderId="13" xfId="0" applyNumberFormat="1" applyFont="1" applyBorder="1"/>
    <xf numFmtId="43" fontId="2" fillId="0" borderId="39" xfId="1" applyFont="1" applyFill="1" applyBorder="1" applyProtection="1"/>
    <xf numFmtId="43" fontId="18" fillId="0" borderId="41" xfId="1" applyFont="1" applyFill="1" applyBorder="1" applyAlignment="1" applyProtection="1"/>
    <xf numFmtId="43" fontId="2" fillId="0" borderId="41" xfId="1" applyFont="1" applyBorder="1" applyAlignment="1" applyProtection="1">
      <alignment horizontal="center"/>
    </xf>
    <xf numFmtId="167" fontId="18" fillId="0" borderId="41" xfId="1" applyNumberFormat="1" applyFont="1" applyBorder="1" applyProtection="1"/>
    <xf numFmtId="43" fontId="3" fillId="0" borderId="63" xfId="1" applyFont="1" applyBorder="1" applyProtection="1"/>
    <xf numFmtId="43" fontId="18" fillId="0" borderId="39" xfId="1" applyFont="1" applyBorder="1" applyProtection="1"/>
    <xf numFmtId="3" fontId="19" fillId="5" borderId="39" xfId="0" applyNumberFormat="1" applyFont="1" applyFill="1" applyBorder="1" applyAlignment="1" applyProtection="1">
      <alignment horizontal="center" vertical="center" wrapText="1"/>
      <protection locked="0"/>
    </xf>
    <xf numFmtId="3" fontId="19" fillId="5" borderId="14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8BFB4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4E05AC-F424-4D22-AFB0-4842B0D8382C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576018-159A-43BD-87C5-EBDE06E475AA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E948DA-AD51-4D8F-9CA4-EDDAC42C5078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B43D9D-7D04-40E6-B913-F88280D65DE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43CB33-ED5A-44B4-BDF3-016B00C4A51C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5A2AEC-ACBC-4ACB-A7BD-4F4725912CA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52C3FD-EF87-4E3F-B741-F47AF38DB52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87A036-8D36-4813-8A16-7350D4FE6258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05367E-1C75-4BF8-9126-B5714C5E67AB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A63D1E-8E64-4D42-9CC7-641572BB3DA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B0C455-61A9-4A3D-B954-219454FF442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681BFE-593A-4CF0-A5C9-24221391E752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60A939-EF27-45F9-8D67-E62F5BE7BF9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29D9A1-FA02-4EB6-83AE-CB248BCDF00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851EFD5-ECFB-4FD2-9A99-E77B6359C463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BE08AF-B2B5-4B6C-9448-59D1E75F6257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344172-4B1D-4ECD-A8A7-AA40CFD4C47B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DD30A6-D30F-4BEF-9A11-0713402F0875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0E27D70-F02B-4DD2-93DD-D34060C8A20C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AFB98C-9942-4799-A713-FE712803F8E5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A472F9-6836-41C5-8148-21CB86D4F89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6C89AC-9F0D-427D-AF0B-8CA45C33ADD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8C5C69-2DA5-45E9-B9B7-1F771B5E585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ED7678-C87D-44DF-8085-B340EC202797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679BD2-0476-479C-9E82-5C362D94DF49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D747F0-F82D-4DF7-B94F-EE41F8A357A4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0F9F3E-7971-4E5B-BC17-F60A693D11CB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46F06B-CF68-478E-8CDF-83645F23009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67B81F-A74D-4950-AC3D-5B2585B7A521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2CBF86-2AFD-4272-A393-252480DD5C1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BD0D5C-7155-44A0-B085-170ABDC57307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B3FE89-7F29-49CA-A532-405706453EB1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E53716-1C12-4A24-96A3-22335048B22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604444-310C-476B-A556-4A38328DA14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BF01ED-91BE-4DCB-9070-863D11EB054C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CE3F5C-3C0F-48D2-9C3F-38D8572D39D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BFB0F2-F2FF-4810-BFD0-16D48A30CE6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80D833-19B9-4E41-BF42-D0B6178C9A8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B53F92-E4AD-49D7-9E8D-B7ADA8E6EDD9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852F02-0093-4300-BEE3-0F982FB3881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72245E-48BB-4F82-AFD2-F50C686BABBC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12624E-974B-4825-BC2B-D02844F51903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50517D-9025-4260-80FB-4BA7E7176BC2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E70E40-28A7-43A0-B482-0F8DB4EF8B55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B49755-7994-4BA3-A0A7-E7110BCD5218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1113CD-45A6-4CD7-B7BE-842D2EC84D6A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9EBECB-9279-4CAF-91B7-22C4BCED82F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8671C2-74B9-4859-9944-BFCD994544D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C5791F2-3922-402B-BD7A-82CE08ECF71B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B1792E-949B-4556-9B70-AEC4C1F02635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47F44A-DD9A-44E8-A56D-FDAE23B57772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F9BE60-D5F3-413B-9798-2D1F309DF9D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360A14-B410-4E1F-A453-A7FA9878D0B3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0CB04F-335F-40B9-AB98-DDF985928344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A139DD-8A54-4F18-B68D-9D942AB25E9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62B529-C569-4024-9C38-F285867987A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046EF6-6871-4136-B419-79842412AC48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0D77F9-C374-4E94-AC70-1916BCBFC4EA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732C7C-2076-45C4-B788-35CDEEF8664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230759A-03A0-419B-8901-4C8057F3BA71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0B2D835-1CB6-42B1-B973-4ABCA9E8F7DB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148CFD-BE39-4359-81C9-0159C8BB5A0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B4205D4-D343-4138-8004-61FDD61AB7C9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C4C8A4-BC62-4785-9A85-3B794ED2BE0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1EC3621-6CCB-4F31-B120-30F4B4A12532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9C0943B-3FA5-4ECF-8471-E719D0228F84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81489E-2E48-44FF-A977-1EBE5011EB72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A8A74D-B878-4D3D-8734-806D3CB1EFF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9C10E7-C7BC-44A1-8499-A544322F7C0A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1A011D-2F28-4093-B6D1-CFC03EA7D36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C248DA-2AF8-41AF-9ABF-B286BD552FF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0CA51A-520C-49F2-9B42-899FA71E056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3116C7-1075-45F2-B65F-DCA0388360C1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4EF593-2D9A-44AE-9F4F-9FB2AD80F71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0CE9000-FDED-4E3F-B0D2-75E5F4D1BE95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08B076-C1E7-420C-AA7E-30A2EEF1A245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623369A-0CBC-4937-8186-C538B407234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A81349-C761-494E-99A1-9D0F485CC32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D65D8F-B355-4AC4-AB7E-25AC9586C6A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DF0540D-EB80-4D23-80C4-86CAC1508E8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ECD0B19-1EF6-483F-BEB8-F7A50251BA9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B59779-8BE0-4E6F-AF01-B3CEBC2DEC0B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16</xdr:col>
      <xdr:colOff>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502E986-89F8-4E51-9FFA-FA23CD91601C}"/>
            </a:ext>
          </a:extLst>
        </xdr:cNvPr>
        <xdr:cNvSpPr/>
      </xdr:nvSpPr>
      <xdr:spPr bwMode="auto">
        <a:xfrm>
          <a:off x="828675" y="177165"/>
          <a:ext cx="18027015" cy="889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1AB0471-AD57-4A81-A882-F879EC12D02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91A5EE-76F8-4CAD-A29B-60AD099A660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716F31-88B2-4CD3-B00E-B50AD00CA54C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7C59B7-85A3-4171-8CFC-17B91E71392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08F4F16-DD29-413F-B295-4F91E0ED5330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0BA31C-B33C-4811-9D4A-2194822E19F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AD3A0E-2575-4B80-BB1E-0B6BCAC3575F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DE2AF6-C1F7-4B1E-8A8B-CC400D4F1751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F87F05-1E15-4353-A2B6-4AEB32EB757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C7FFEB-36E4-4D68-8D9A-778B4099C9F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DD1121-EC76-4F76-B859-0F9885F2B672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052F8C-6BC9-4C6D-9283-E110611D25F1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34441F-D35B-4C09-8040-7DD5C9CB9B71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FD6EDA-1AD3-44D7-A230-5FD24082E68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AC7925-8DF7-45AD-9395-3937F6887BBC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D8B2F3-7C18-42C7-A11F-792E17E030B4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CBDA7A-0484-4DA3-B894-FEFBC037ABBD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44B7A9-8A7B-4FA1-90F5-522D790FC995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DB0BA6B-3ACA-4CBB-B0A5-01DA057051EC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968FE1-68DC-45ED-94E7-FF61E25D4CC6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2D3568-FA88-49AB-9463-EF14EDDBCAD3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8A9F0A-2EAE-4A8E-88A7-97CD43F4B03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5FB850D-0E23-4E06-97A7-6E8B5AC468BE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F13484-081D-4001-AD8D-0F617127CD62}"/>
            </a:ext>
          </a:extLst>
        </xdr:cNvPr>
        <xdr:cNvSpPr/>
      </xdr:nvSpPr>
      <xdr:spPr bwMode="auto">
        <a:xfrm>
          <a:off x="828675" y="180975"/>
          <a:ext cx="18145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174350</xdr:colOff>
      <xdr:row>1</xdr:row>
      <xdr:rowOff>140804</xdr:rowOff>
    </xdr:from>
    <xdr:to>
      <xdr:col>3</xdr:col>
      <xdr:colOff>635249</xdr:colOff>
      <xdr:row>1</xdr:row>
      <xdr:rowOff>657694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30671ADE-69DE-4F2E-B72D-423247193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025" y="302729"/>
          <a:ext cx="1984899" cy="5168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575F1F-9EEE-4011-B698-6A22459ADE9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F99C66-B9B9-404B-9544-B795C927929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806E80-E45B-4FD9-9037-7C26BD18D4A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23B956-BA69-492F-809A-D00A8AACC99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7EF5B4-CA6D-4971-A533-15E9C36CACA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D036016-F47D-4F61-937D-D1C4C82CCF2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DB3104-2299-4B6B-ABB0-425C8BD6649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431D78-755D-4D66-9B12-F561322E889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800180-4955-463A-BECB-D746E4E2B58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2F0248-E402-4189-973E-17F3793E3EC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7836DC-C51C-4492-9930-5F48B07D2BA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C36F72C-BAB0-4E41-A0F2-7DEBF0FD45C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119568-C4E3-45C8-85A1-2B260A37CB4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8D83E4-4CC6-43BF-8FBC-F23FD841875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D09C05-C510-4DA2-B14A-96BB9713D79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1287D5-3866-4632-B537-3CAEB815E59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8F68F2-1FF5-4244-8EDA-CE8519677EE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18D5D7-7711-4B88-8F9D-B30147934AA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299ECE-674E-4B94-9978-2AAC2E912C0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BEAB24-71DD-4FBD-B7C3-7A3A54B48E1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73C7FC-D7D9-4D8B-BC7E-F44CE08EEDA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602A9B-BB58-4B43-8561-4583F072714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96249B-B27E-4A4D-9A15-3AFD06162B4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D12377-F386-4D22-82CD-BBA001388A0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4E7335A-A9A0-482E-A15E-2B31C5DE4FF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38FD77-A951-4419-91D1-427377C83A2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F5C4BF-5370-4929-B66C-7B6699EE471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26327F-579C-4039-818C-459E8503149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E69386-1053-48C5-B2DC-B8C54C8264F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2DE41B-2990-46F5-8BDC-1C0AA145426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2E8615-9AA8-462F-96B4-4FA6228D9049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642D2B-158A-497D-8D52-58524BAA6AB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EE0583E-C342-400A-8B75-1B8FD4C0365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8FF69E-664B-488E-899E-6D61290D122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C041F4-3181-4362-A934-BA9E1B14C70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7CE1ED-5292-4D29-A5C7-E8846F861ED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A337F0-083A-47DF-B581-18ADFEFDEE0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480EB05-DD26-453B-BAC3-9EE3D4316AB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443F13-F2C6-431B-9C50-79186A2DE1C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F7019A-5B63-4489-9FD7-7D1D0373286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6156F2-D379-447A-840A-1CEE26890CE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BDB588-BA14-4317-B3AC-A7B8992516A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8D3020-CA56-482B-9170-080190128FD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744553-E5FE-4B01-B556-DCBD3F44943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03511B-91D7-450E-9695-EF5822B8790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27731B-AE3C-4DD7-9163-B39F7E6419F9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711C93-A9D6-43A1-9F77-96AF65B2D7F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54D685-B7E8-4F79-9FD4-4BCB4BB9008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66AF41-6E24-4C10-B3BA-0A15B50D5C7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59B701-EC1E-4790-A29E-88D60EA7182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043A82-2C4B-4FCF-B176-15023972BC8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B382665-7B90-43F3-8AC5-EACBF362C5E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21CFB6-679E-452D-BE36-3C417DAD08E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527BCC0-F2C9-4B4D-8BDC-B133812D474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47705C-CCEC-4434-8D90-2F06833B615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A31FF7-EAFB-4FDF-85A0-84F5DC3B26C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6272D25-DEAC-4C92-A7E5-2838EAEA4EF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6A011F-3A2E-4B82-A29B-740DFE02E8D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DD09A7-76ED-4BA5-BFBC-2776D2BD42D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9D4F9C-7D73-4AFF-BB74-9365483B558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474945-5874-4F21-9124-088CBA8F747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B93C5A-FAE5-49C1-A72B-D6E7855E70D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F38C29-38B3-4CD5-96AC-54258C602B6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113129-AC79-47BF-8857-D99EC7FCC5A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471F46-7E72-483F-9852-A9470BD547A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08FD78-67C6-4427-94D2-C45FFB60F24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2A4E07-D934-4666-8F68-E9D34ECF5B2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7E0D9D-E994-4079-B5E5-DD0728ED9F7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934435-613A-46BB-B975-6FEC5B69DCC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E3598A-F0F4-405F-B2D7-464655410F9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9E221A-87C3-4094-9C44-5DA388B32EB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86B891-F8BC-4616-AC60-6B611317965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DAF080F-F690-4C8F-9957-AB67A4BB45B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04B558-F3CB-4F14-9DE3-57970FB3B04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C5C6D3-B50F-493F-A458-2516168DEB6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0118D54-E563-47B4-9B27-5D9599104F1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4D5D8B-881B-41CB-989D-C06EB82E0C3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A580B8-F7A2-4DA7-A7C4-A756F99BA97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A3630E-AB69-4570-A3B1-A4C7C87B2D5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6B7DCF6-E33A-45C8-A411-28810FEFCAE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673799-B221-4648-99F2-314C002B79F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149A3E-F708-4EB3-A262-37BB499DCE9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16</xdr:col>
      <xdr:colOff>472440</xdr:colOff>
      <xdr:row>2</xdr:row>
      <xdr:rowOff>76200</xdr:rowOff>
    </xdr:to>
    <xdr:sp macro="" textlink="">
      <xdr:nvSpPr>
        <xdr:cNvPr id="1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1488E89-E16E-4CF0-A685-C0000E3E5CCA}"/>
            </a:ext>
          </a:extLst>
        </xdr:cNvPr>
        <xdr:cNvSpPr/>
      </xdr:nvSpPr>
      <xdr:spPr bwMode="auto">
        <a:xfrm>
          <a:off x="828675" y="177165"/>
          <a:ext cx="18789015" cy="889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F41C7A-2D12-4F07-99B0-D569C1870C39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274801-2572-41D7-BED5-1C932CD0380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C4CD53-F29D-4931-9013-A9871DB2214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2E0F18-3B57-4481-B629-7208917F888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D6E8F8-E4AC-492A-9A6F-7807137F054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E81A2D-5F97-4EFC-8B6C-A63634C7CE7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1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C0441C-FCB4-417D-ACFB-1BA79A6D9F6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BE151B-7FF8-4B33-AEAC-6166B38FD7A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FFEE13-5EC0-4BDE-B3B5-040C5BDAA4C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A94ECB-9AB0-45F8-AAAF-7E9E905EA09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00C077-5228-4E3A-BAE7-35E57E0C9B1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46E155-7709-4F46-824D-84A9EBEBE71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E78CA08-AB0F-4136-9D20-6FD1529FC4B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0EFBC6-95D4-408A-A8F5-A7CFDB25808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2FE846-5B16-4E68-82F4-9D1F08AF4E09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1D7AE1-2F0F-4E44-A5AD-A898A096216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AE7D1A-B55E-4A11-B69E-64BAAEADD89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7C5427-9B0D-4CF3-AE61-F92D33B4E58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1571D3-F80B-42F6-BDC4-709A5D45B05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F03704-B59D-4DB7-B1DF-AA9B0F1FD2B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199419-D889-4A3E-8921-9DF4D726E81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167524-BEA0-488E-A3CA-0A899CDE14A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16D524-7ABD-4C84-95D6-8B9315F957D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0D314A-FB88-4BC6-9538-00DCAD1DC3B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1A8E694-9034-40B5-882A-8E15B823365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599964-D4BA-453D-B3B7-654A9830144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C4710D-9D30-4709-879E-BB05AEC3FE0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B99216-2FE9-4F5B-A7D9-7DAC10352C2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4038FD-E1E6-4C5A-AF7E-5AB8FC73792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09B51A-FC26-4FB4-9C25-5F8C3D21C70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1FCC9DC-C00B-480B-AB64-86E3F59ACAB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7C277A-A539-4328-B34D-FA60D69B8FA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BF3998-809A-4553-AACF-B08A34B1CD0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1C72F8-484F-42A5-9885-5F6CDA7449F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DF70A9-EF65-4E3F-B6DB-7C75BA292CF9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E4BD9A-5993-420F-9091-7990CDF0B8B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86FA03-D286-4D4D-9CF9-F60F9365A89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B47A42-5A61-41EA-9FB2-C6C34E02EB8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9ACBBD-17B4-47CD-AEC2-7533266C229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0A9507-D1E6-48EF-BE9C-55E91566F30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3CF512-CC29-4D00-BE4E-E001C2A8E479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D3C71A-30C0-4281-95A5-DCEEB4ACA50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A202C7-290C-4CE9-BF06-4893408D2C9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957EBD-5E9C-4015-AC46-1A390E2EB1B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939929-FAE3-4F02-9D46-4E8658BBAEF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C58590-C84C-48C4-A676-B9AA928E342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AC650B-8DB5-4A4E-8BAA-A87C1522136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75B38D1-8F78-4212-A2E1-27B166851BD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0D5828-C424-49E8-9306-8DC9007220A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09D74C-D147-414F-860E-BE9CE6A9FC7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02C9A04-BA0C-494C-8417-640AAD2E30E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9697B6-8AE6-43A6-BE6B-D7DB5B4C91B9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C408F0-BE34-4DF1-9BC9-44F03530725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F0F222-66D7-4533-B10E-205C962DDF7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7137B6-7D31-4BC5-B329-7AF7E31A139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19943A-B087-479A-BD9C-9BFD0004285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1C69C1-9740-4DB1-BC26-4EB6C579ABD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62302AE-0028-4DBB-A177-87F26270F10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61C5B2-F50B-4B08-AC97-D955CAA6893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E068A7-0D35-4136-AA10-6DCBDDF8A23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F3B01F-169A-498A-848B-E34AF22F56D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D34E72-FCB3-4C80-9B28-956635E875D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7A983F-90F5-49E5-87FC-7F5C4F6FB68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ABDE1F-DEA6-42E6-BB67-78DCABE786F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3F073F-80F3-456E-96D0-9B73C21F0AE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C1D5CA-7AE9-47D2-98E5-3EFDF1C2541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FCC4D1-CBFF-4476-889B-A158FDADA70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0F10D8-91E6-4781-90D4-91DC02E2D82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F930C1-EEB6-4D29-8649-D2D78F33F5A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3BA445-6F01-451E-BF0B-AFC2405547E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17BE30-F8E9-49E6-AEE7-E33BFE6268E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919FB0-DB7A-438C-9CE6-A12C1742B9E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C1E162-C2A3-4D2C-B1AC-4E7E8EC4754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EA196D-B2DE-4005-B98B-3EA5E757BE3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B7AD196-D402-4AF7-AF34-A234309517F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E171551-84E9-4900-ADE4-55E05053460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FF6D408-44F5-49DB-A200-DE2C4964DE6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19316F-403F-43E8-9035-AFC90EF673C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942B10-DFB3-4200-964C-D63F2A8B701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BD03DD-7BF6-40B2-B94E-BE446E4BDBF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40405B-FF77-419E-A152-49B2352E2C9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A2C31D-152D-403B-9DAC-8E3C4142822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F1D8BF-371F-486B-8DC2-EF91AFB5B37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71CF23-FBAF-4AE7-9C70-2F6D2B1C239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E12044-920F-403A-B562-E33615813CC9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D45448-8C26-4B6E-AAFE-57FF24E97BA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3EDAAB-A665-486C-B89A-412DB3E1E31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FD6BFA-AE5D-4990-A9D5-16335A58C7F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606C1F-1429-44C9-BE72-8EABE8C84A5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10E497-9B2E-43F3-A102-0615ED48471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65B664E-DD0A-47DA-932F-2A88CC3641C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A23488-85EC-4F35-BF97-3C68C7788E3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FED83C-22FA-444C-861F-A7082BFA34F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665548-9FE8-4EC4-8F47-6E36FEF659D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D00AB9B-11D4-4E3B-891F-8A2DFB520D9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7CE13B-A78D-463D-87A1-87424E1BA8A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1C99D5-99BB-40B5-B161-E1338B1CB01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D93734-DEFB-434A-A544-3DC77D38EEB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A08C925-6023-4D90-A8A1-E14FFB774C05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537794-8741-4EB3-9C5D-9575AE112C1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0C2786-0127-4ADC-8F53-C47F2F4AFA2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630F034-9B0D-44C0-8DE5-F63D04BD84D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B7AB9D3-540A-4764-AD17-CBFFCE8AC0C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EDBEA9-6354-4FAA-8606-F31C1EB7254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963981-D73D-4983-B05A-4109B2D09D46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2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A9373B-E9C9-4A13-A8DB-FC68CDA74B5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16</xdr:col>
      <xdr:colOff>472440</xdr:colOff>
      <xdr:row>2</xdr:row>
      <xdr:rowOff>76200</xdr:rowOff>
    </xdr:to>
    <xdr:sp macro="" textlink="">
      <xdr:nvSpPr>
        <xdr:cNvPr id="2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FAC822-530B-42F6-B3D0-2772DDEFBE06}"/>
            </a:ext>
          </a:extLst>
        </xdr:cNvPr>
        <xdr:cNvSpPr/>
      </xdr:nvSpPr>
      <xdr:spPr bwMode="auto">
        <a:xfrm>
          <a:off x="828675" y="177165"/>
          <a:ext cx="18789015" cy="889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A02F55-1174-49C5-BD91-828CBC46043D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EC3091-E91B-4BE6-8D39-F22E3762B23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82BFD5-74FA-48E8-83EB-C246F98F146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0B3687-4779-4551-AA47-AA835143B23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5BCB80-CB4D-40F4-AE32-EB014EA89862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D988053-D328-45A5-BA9B-BDC098BAD7D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DA3C2C-DF0D-4910-8D5B-0F6FEF894224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611CDB5-4AE6-463B-B682-0FAD0545126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5B94344-1903-462D-A196-6DBC26C1243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4101C3-4F96-4E70-90A5-4501C0CCCC7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FBF7FD1-22EE-4597-B912-E6D8BB26E20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DACE7AC-F883-4424-8C30-02345264E0B8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BF479C6-8737-4D44-81BE-B8C29FF600D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F3E7DA-918B-4078-87F7-EC208F7228FE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00A120-8FBB-4565-ABD2-D5EB39C3B78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58CBBFF-DB39-42B8-903E-3AD5D77CCC37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91CA72-B177-40A3-9AE9-92A7029F9810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C9D129-A054-4948-B6F8-819AB50699DB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17C74F-EEB3-4A02-8E4C-3B6C0FD2596C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0FE645-008B-4593-A79B-1F7E20800D1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8D66C4-A6A3-4A18-9B4C-5E84C0D871F3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3DE5CD-247C-4935-8DB9-6C72EFAB484A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7AEA58-F4F7-4CC3-B35D-2D98BA23241F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16</xdr:col>
      <xdr:colOff>590550</xdr:colOff>
      <xdr:row>2</xdr:row>
      <xdr:rowOff>95250</xdr:rowOff>
    </xdr:to>
    <xdr:sp macro="" textlink="">
      <xdr:nvSpPr>
        <xdr:cNvPr id="3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820693-33E8-4F82-A977-F331CAF69041}"/>
            </a:ext>
          </a:extLst>
        </xdr:cNvPr>
        <xdr:cNvSpPr/>
      </xdr:nvSpPr>
      <xdr:spPr bwMode="auto">
        <a:xfrm>
          <a:off x="828675" y="180975"/>
          <a:ext cx="189071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EA0B20-2F8D-47D4-81A0-CCB0416F3B10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42C0B51-9503-42FC-9355-517E0A96C2BE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50984D-3837-4D28-85E5-509E7A1A35F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D1A308-4960-4AAF-B6B5-5F04E1AC4AE3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36FED3-1252-4217-868C-E57227D3CE3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B98C15-6DB1-4BD9-AED5-7F29B871F54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9FFCA1-3170-4B67-8130-AAF8E7A8605B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55CAC1-8A9E-4652-BB0D-DD068D9AA322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5CBBC77-C574-449B-96C9-AD3A7EDABB55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943E97-E2C3-45A5-809D-9AB2562E9843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9D64D5-D1AA-4644-AB57-AA3A4F3DDA7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8AA88E-31F7-46FE-B0F8-5179562728B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9D93DE-535F-4169-BCE6-F41E78D6F7B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05EE9F-3DAD-41BF-A108-A5A7C86D95CE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F419B5-B2AC-4CA4-9E82-C9FE62640180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D81E9B2-7C7A-4A3C-90D9-10C0E8538A72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A6A7E4-621C-41E4-BF4F-DA16B480F533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B8C778-E78D-4DF7-AA0F-7E33807FA7B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EE007F-5F67-4EAC-82A1-4A6F7D719097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D74DD1-2DD3-41FC-9FA1-240DC1705CA9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38835A-6A85-4E10-9F07-2FAF1EE3A9D3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F78F13-C652-42D1-92E6-6CD201B39BE7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DA6950-4A50-46ED-9168-2361C873B2E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0AFA16D-2BAA-4F21-995D-C92D48EAFB28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3600B2-FC48-4BE0-B64F-1A45F232243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A2642F1-29FB-4A24-AAF8-90AD25708EFC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C25851-BEA7-4987-A65F-B5E47BC29590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DE0298-785D-478B-9ADB-32DDC250287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393D97-7473-405D-B96B-3E96C032856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87A7B3-01AD-4042-B782-FAD41CA08827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87FBD8-4F3F-4D23-A5F5-F4792123F289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5F49156-1577-4796-9E6C-06D804CA48CB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435105E-5BB6-4BC2-88EF-9B2EBAA9773B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B05B54-FDDA-49C8-96C6-19BB685DE1A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537F49-DA51-429D-9820-6CAEBE77D872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B0CBE0-A512-4246-B635-38CCF36FF0F3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4D4571-3351-47B5-9187-A34C3BAEAFD8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B89CCD-45DC-4292-B9AD-14B137B64026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807C53-881E-498F-8C3D-0D3D1286BCD9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139374-09F6-4830-885B-132D9274822C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2994E1-53F7-4922-A190-EFE1BA923CA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6EEAC17-6D3A-44EA-975B-E67C39F4D1E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6F9D77-D1BF-47CD-A482-E596047C05A3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608A42-347C-4DE1-8201-51F337C36A2B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FCF2B2-F939-4B8A-8384-8476602223C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0BE7585-2B64-4795-8C20-C2D052D7477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F1F484-94FD-4EA1-B789-BC57F70EE56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27948A-66F0-42DC-89DA-986979FAF4C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E45F0A-FBA7-490B-84A7-2B07088F8A59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7151BF-D0DE-4A82-9F5A-C457D5B02BC8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FE2FE8-0E88-4788-81C5-79EAAD92DDE3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A533A1-698F-437A-B846-67A0451AB105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11A2C6-7CA4-4C22-8758-B5F7C81DBDE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62A714-B17C-4D33-8602-32DD62D617A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40ED2F-3806-4B27-8B43-CFE868D885F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A0E7BF-984B-46F0-9CE4-65842DAF364E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C8FE62-A428-4FF8-8E99-317E6B89CC89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FCEC176-0A85-4DAA-8C9F-A51F37D8764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6296BE7-39C1-4D0F-8A87-64BD32E88B3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A39CC7-9442-4D85-9167-D74673B3196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8BD09F-3AF3-4687-8F57-D2E7C8834FA7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2B1D27-DFD0-42B2-8907-2917692770CC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043C42-60DB-472A-AC11-317E285EBDA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721790-71D4-4858-A0C8-D83B4EBCA78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EE4852-BCDF-4160-9448-ADDFBCFECD4D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F9D197-DCCC-4025-BFDE-B887D4722CE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D9232E-0E38-4E22-ABA3-A2354E77B9EE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7ABDD0-5AD2-4329-AB29-5F92A55C2CDB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B97612-5CCA-48AB-82FA-DD796C986517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BB22C6-63E5-4F47-8C34-B682912CC466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F2882A-1330-4512-B490-07D63FF8E00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85ED16-FE14-430F-A149-A2B78E7EF4EC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CE976CD-6E46-4400-B36B-632A2E0FD000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BBBCCD-2E11-4500-A387-E02D70D18418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259B0D-E9BD-4A95-949D-0229C5C57DE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2ACE9A-FE2B-4C26-9BC6-FCFCD005E838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625729-DD0C-4167-BDE3-6FC2B1D39AFE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C1127C-3125-411C-B58D-9AA896E84B50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18A5772-4FC0-4CCA-B5F0-0790C26705A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AE9B02-8C59-487D-AC5F-9516D672412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D7E91EF-AE21-44B0-951F-0A51BB148AD7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92D014-FD15-49B9-9537-154E1760106B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28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4703E0-2DAE-4CC7-A5F8-B6ECB68C845B}"/>
            </a:ext>
          </a:extLst>
        </xdr:cNvPr>
        <xdr:cNvSpPr/>
      </xdr:nvSpPr>
      <xdr:spPr bwMode="auto">
        <a:xfrm>
          <a:off x="828675" y="177165"/>
          <a:ext cx="21446490" cy="889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22FADA-64F2-497A-8B20-35C6F7E8A1AB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DA3B9D-21DC-4C03-A784-6DB98573D5D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FD38FF-1BDB-4E92-9E8D-6CD9FF13F91C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3BF8AB-F85F-44B8-9464-F50EC602454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0417BF-0CD2-446C-A428-3DDC7DAFDCF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01230B-1647-48A3-89F0-72A55775E0E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F617A8-44A4-4903-B277-BEAFAFFEAD8E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3FF58AC-360E-4678-8BCD-C82E998F8F32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5054B8-C8A9-4F51-B102-93FE1ED118B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FC86BA-A10B-4BA5-A913-5915C8A7B82A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CE64B9B-D1E9-48CE-A1DE-FED9075CE924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D04E35B-5BBE-440F-9C2D-884C068EA15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666E32-1AD2-464F-9568-8F7B284FCA1E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6F55BC-40A6-40AD-809C-3592A36244D6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C918694-FF05-40FE-A56C-F316C8D185FB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F541C3-337E-4FEC-AADB-8B2B6EF453B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7B25EA-D69D-4ACE-AB86-112DF8CD33B8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D70C45-ED9B-4312-8B64-A5ABC5E6AF7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078AD2-D502-4842-9237-A3089153F4B1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FF0BEAD-3F20-4F6C-B0C4-ABD8D92400CE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6B53E7-FF8B-472B-9DE4-4C4F8C1F3E4F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81DEB02-DC39-47F0-845E-4119B6C9F2E6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FBD890-981F-4E67-B4D4-C42138DC8288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3AF08E-9582-4298-9818-711AFCF58517}"/>
            </a:ext>
          </a:extLst>
        </xdr:cNvPr>
        <xdr:cNvSpPr/>
      </xdr:nvSpPr>
      <xdr:spPr bwMode="auto">
        <a:xfrm>
          <a:off x="828675" y="180975"/>
          <a:ext cx="215646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28575</xdr:colOff>
      <xdr:row>1</xdr:row>
      <xdr:rowOff>85725</xdr:rowOff>
    </xdr:from>
    <xdr:to>
      <xdr:col>3</xdr:col>
      <xdr:colOff>489474</xdr:colOff>
      <xdr:row>1</xdr:row>
      <xdr:rowOff>602615</xdr:rowOff>
    </xdr:to>
    <xdr:pic>
      <xdr:nvPicPr>
        <xdr:cNvPr id="110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0B8AFC70-1369-46FA-A9A7-8E1B0C781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247650"/>
          <a:ext cx="198489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2C39B2-29ED-4FF9-ABF5-773196B4F20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C365A3-90F8-40B3-B12A-BE32B89FA5B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BB7AE6-8343-41C9-A24B-260B432FB35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605A10-1727-4E43-AB76-7BB48A98DAB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A7E5F0-F799-45B6-BA76-D17164B28EA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3508FF-5D45-402A-A1F4-AD2F3CA3A6F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5936A7-2F3E-4F80-850A-B59377939CF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887451-B802-4E82-A57B-6B0AEB085AB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D04E59D-6DA3-4DA5-9C45-70121CDB669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915A4B-6E2E-4E5D-BE24-AF6D7128C5D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3FD4CF-B6BB-4899-92FF-4E235E87067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A000233-4D0A-4239-AE61-C29CE921C48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919D6B0-A8C5-4F60-8655-F06A2168ED8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5D6A1B-CF77-457D-AF1D-D7DBBDE3C93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11FDE0-C6EF-45DD-A6AD-FD8ABBC531F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3E4887-1131-45DF-9768-D2E8AAB97B4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77CDBA-B4ED-4E03-A254-B219417DFA8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C5DF04-60BF-4782-884A-47EF351FB12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692B91C-7E1B-400D-B7A4-2550BE37613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5A71FA-5B5D-48B7-905C-0618760EB04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4D9669-ADD3-489C-9DBF-049D62FF031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95434F-F512-4686-8B01-33C8BF96297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64E7B55-EB7D-48CC-A5BB-ED214B7F6DF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92BAF0-30CB-42F2-970E-81D7BFD6616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F0BB63D-88D1-4D70-A986-C8FDD0970B3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C26FE9-61F0-4846-8F73-D3813E8AFDA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154533-F250-4723-AD6D-67268743C83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C04D17-4645-42FE-94C4-4BD8C194117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342D285-A72C-4546-89C1-E084920FBE1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4D0DB9-2E48-4636-844A-E27AE7BE2A3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C2EFFE-2F18-4D66-9770-7AED7E3A376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80B016-EA01-4E64-B0E9-4D1BFD96B73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600AFAA-4B22-4B29-AC8D-AEACA5EADEF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33BB1C-9F8C-4B7A-8D35-A41DEF0040C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32AB89-73BE-4A33-89AF-D4C6FA72C27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DA5E28-93AC-4CF5-803A-5EE54918ED5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87BE69D-1FA8-48FE-97F7-40A8D1F0B86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654A26-BC26-4A2D-9FFF-CE80A41AF8D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9817A9-575B-4891-9448-7B606E66B54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C20DFB-E528-4857-A5E4-9E336E3E7A3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9E5489-CE93-423B-A142-DBA1554D947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5A1571-EE12-4892-AD26-08F89034BAA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52451C-2A6E-464A-9312-6DFF16DBB90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9C5EE0-1EDF-4E06-A970-F74839EA87C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C7433F-01C6-4FB4-868A-86F2CBF2C54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6C904F-59B1-4B6D-B5DD-CA6CCBEDAFE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034260-9830-49A6-AAE0-E6D943FE8CE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A6C380-A765-4C63-9298-71BB54C25C0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DF7283-1219-4C87-A6D2-99B81F68572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681350-D7A9-4108-80D6-13B4131786C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0463CE-1D86-4288-B4F1-E8F58C30CB5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0CB605-6032-4B18-88DF-5EE93C8B48B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F7CB5C-D703-4B7D-8499-DA108129D0C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808BEF-B21C-402D-86A8-B791BC92ECB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7EB8D2-86D0-4298-B7C9-325F8908B58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E71C85-CDD3-4528-AFA0-69A042E18B8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DAAE02-80B6-47E6-B763-52F367D46F8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2368228-7B33-4283-8D20-A511DA3AF54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08A493-3257-42CB-92E9-CDD8C47F117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821A00-EDB1-4672-8E1B-64BA449D8C8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DE7E0A4-B5EB-4CD3-AB2F-81640E341C2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25B559-8AF7-47E2-9784-14E9B8A9E49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65D7DE-74E2-44BF-B6F9-25F8E6430A7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C856BC-D11C-47CA-9CA8-4BDD536F771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9CB600-892F-46B8-9DD8-7D25E191DD7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F083F3-317C-4287-BFB9-EF1DD5571D1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88017F-34F5-4DA0-B077-4C78265FAE1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646FCC-48E6-48DD-A32B-979950C1B50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F3C9821-91E0-4351-9362-8A4A2AB44F9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2702FD-E642-45B7-90D9-B4C5509C361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2F5FD5-33B8-4ED3-AFDA-B68272344CA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CED590-4436-41E8-8D01-DA5BFB8D9F0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1B29F1-B78D-44DD-87E8-01E2039F6B5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0F699B8-C43A-4415-91EF-69A0D728B54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DC9679-04D9-4847-B175-2D642F7314D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3DBE97-C899-4399-AB5E-4125DCF91DC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107434-8974-4DD0-B8EE-BBFA7B457FE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C8CE8B-0085-4865-8299-A1968C67EE9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315F57B-28F5-47E6-9474-54C653021F1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B8312B-66EF-4D39-BB29-1E7E7F0331B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2274222-F026-4E73-98D3-22E38D9DE3E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B37EF4-6881-4096-ABE8-04EC0599153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19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A19FF7-2576-4D87-A000-2F41EB8A3AA9}"/>
            </a:ext>
          </a:extLst>
        </xdr:cNvPr>
        <xdr:cNvSpPr/>
      </xdr:nvSpPr>
      <xdr:spPr bwMode="auto">
        <a:xfrm>
          <a:off x="1219200" y="158115"/>
          <a:ext cx="127406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1C9808D-EF8E-4A62-A935-F90B0C30DD1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1CA8DCB-F598-4FB9-90FB-9F1B3BC6B3C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0CC59F-38D4-4CA2-858D-4C97FD4954B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046137-4AB5-4EBD-A8ED-AD52F34345A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325168-63C0-4446-84BB-D0489FE6A03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C15A27-ABB6-410E-BFF7-FFCEBDD21E9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B3A622-4FBD-4ED1-A4B0-4BF18D51C37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3C818E3-C1F6-4313-9C53-F99B4BC468A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166C8EC-7C66-4D58-9278-B2FD8D6A667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EBBF9C-D2F0-487C-8186-D629FDEA59B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E9A213-4F4C-48E7-A41F-A81A263CACD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E5A7DF-950B-40E6-8FBF-AD779B21282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323028-76B0-46B2-A64B-84FD29B6856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D937D0-104E-4A43-8D0F-E9355235AFF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4E07B4-75F2-4DBB-9CA5-3CE0D19159A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19B356-FA95-4C3D-8003-53366291D64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FCAD75-F53B-4083-83E7-D487CA8BCD2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F0019D-38E2-481F-B924-B0A9977D473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074A2C-D1C8-4CE8-98EF-228E97A48C6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5620CD-CA7B-490E-B272-3CBB003ED44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EF185B4-BEAD-4134-AAB5-2FFFF0D70E1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F098AC-907C-477F-9E3A-6405BAA10E9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89A24AE-B3C3-4F9D-9CEE-68C902C8B34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BB2D466-3A20-4C07-AB6B-68E89D94EC7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155713</xdr:colOff>
      <xdr:row>1</xdr:row>
      <xdr:rowOff>110573</xdr:rowOff>
    </xdr:from>
    <xdr:to>
      <xdr:col>4</xdr:col>
      <xdr:colOff>459243</xdr:colOff>
      <xdr:row>1</xdr:row>
      <xdr:rowOff>627463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F95A6169-D533-4A87-ACA6-51C980E08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539" y="251377"/>
          <a:ext cx="198489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45A1C4-8A46-4223-9720-6A6330FF44E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BFA218-DD55-4ED8-80B2-0154ED7AA75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D85923-D5B7-4F69-89D6-78EC5BFCFCE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CBE023-AB83-4F58-8ACB-CFDEEA7882A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38AB49-5F7C-455E-967C-3D5487C3BF7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F9156C-D50E-4E04-8B6B-07D1E40BA38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921047-C75F-42A0-B4F0-93BC8993A22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6C8DCF-4D4F-46D0-8389-F3DAC583F1D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1C9E4E0-D700-49F8-B77E-E923BFBCFEF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4B5761-2A54-4AF7-A210-DA020420405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CD3E9D-AD79-403C-8208-3F2975199D9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75AD1C-28EF-44FB-B1E9-CA5D9DEDD94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4DA5A8-D1C0-4737-8307-F1C06CAA604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7A2B46-8CE3-41E2-A7EC-2A7493E4931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5A262D-1FAB-4890-A224-F21B97F3615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5D2871E-B5F0-4C73-A498-BA6DA11C3E7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6512E59-8551-477E-ACB5-B1D871DF0DB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47A516-E0A5-4F58-BF55-FCD73CBCE36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F573FC-035E-4533-B9C4-5F74779A046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4717AA-19F2-477B-B61F-D6A5A71BC2B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70112C-E42C-42F6-B913-87DE4CA5F78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602AC0-2D04-40F4-8D4F-1B6B353737C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D27A83F-C9B8-4DB1-89A4-DA4E3208750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1AD133-567A-4F94-88E9-EB4B1C5B1CE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0DC29B-F5F8-40BC-BBD4-B1590774DFD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0B9623-B9B5-4E48-BBD7-2FE5AFE6BF4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0649E2-44FF-48C2-BCBC-377A9497812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C7BCFC-A2AE-4218-9D79-31749C1B26B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5E1610-6631-46B1-94B7-C69E8377B0D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F5D466-3FEB-4B66-BBDB-7AFD39F4FB8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1DDA08-1EA4-4322-9FB4-EB813B2BC8D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34FC2F1-18CB-4CEB-A309-813AF63CABA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A14958-D052-4E1C-926A-297C335B490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0D8AB0-B2D8-4275-9D4E-41E5FB88208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103A9C-36EF-40B2-8D35-C19EDE47E97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F03D48-A44E-48BD-8BEC-17C3A1A2EDA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F6F37C-03F8-4731-9E10-1BF82CA601D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2C35C6-A9A2-4392-8898-481999180C3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CC1DBF-17C1-46A4-AD8C-23AB4D2A632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33F9090-0C4B-4954-BAE1-811AFA54383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67F4DB-95B6-4439-B01B-0F49DBF8D01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74C5D5-17E3-4466-8EA9-77309780936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6954BE-DE57-421F-94AB-F986BB4B600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0524029-9794-4B3A-897B-AD3C93B4096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3DC716-C860-4B8E-96A4-6ECB97B53C7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C59B9A-F171-41D4-B7DF-BDE9B4A474E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F30ABB-A733-4769-A8A5-E98EB8FCB41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0C546C-A446-4218-A5F2-7883D51D9AC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32C4C9-4D3E-4B6D-8BF9-AD207F8E55F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BA41E5-CEE7-40E5-B329-3B3AC2EED18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505726-12D9-43A0-9CA5-3DA394D9C7E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C5B6AF-0E36-4B8A-9F18-F76B99832EC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7BAFC8-FF51-4B21-BAE0-3C8D65084FA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1D33DF-1633-48B8-BB4D-E5082F4BB71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4E1DD9-FFAF-4473-AE4F-4EA4EE2D5D4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2AE3A6-6CAD-4DA9-B917-E1730F9B543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030EC2-A274-4E03-8A4E-6FD94D0EEC0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F2DD46-3467-4B10-8702-0210BF5D228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D6C258-D629-4529-BBDA-5AA5E164229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0D5095-9682-4368-B96D-0F67C5A20C7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CAB5BEA-74A4-4F08-90DC-583B81FA91E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3A88D4-DA3F-4E52-904D-D995DF1D6C7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C3F446-32CA-4B07-ACCF-096CD473158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3C5DD7-18AD-4DA5-A602-D52B2AB4E1B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FB6B3B-3BFC-4E58-9DA2-089C4625F2B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A900CD-FEEB-4624-8C4B-BD28FF1056C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97264A-29AE-49C4-938B-CD8A158E3DF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C77812-2B0B-40EA-8A94-7E92351002B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8CC863-CBBD-46CD-A633-A907EDE06D1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26312F-3D7B-4B56-B5A7-15318ECFC38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62CDC04-9B75-4C39-B48A-CC9BBA4B701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F80145-A2CF-480B-ABEF-D67697FA2D1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FB1D2A-DF8C-4A64-BA89-57C72433A48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813894-9C7E-4A34-8B0F-35832FDFB36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104E58-9406-434E-9E97-D6C5DC40BF2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E763CB-794C-4E93-AD40-A8FC9B5283C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1F3F60-1609-4915-82D5-5E1A6FF9F88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1272D1-BA30-4806-8C2A-F81967D0679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518261C-C7C7-4475-81E0-09DC1198224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F756DB-FFC0-4A21-ABAB-1F2FDC17917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6AECB26-B7CC-464E-9DE3-15E8FFBD419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EB3EFF-5919-4D1F-B935-9E624A177F9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19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662F46-05D0-40BF-ABF0-1EC8BBA39155}"/>
            </a:ext>
          </a:extLst>
        </xdr:cNvPr>
        <xdr:cNvSpPr/>
      </xdr:nvSpPr>
      <xdr:spPr bwMode="auto">
        <a:xfrm>
          <a:off x="1219200" y="158115"/>
          <a:ext cx="127406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B271879-F7E4-4632-879E-11C5E70197E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3F9EE6-75EE-4AA6-A5BA-6E8D43C7222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770DB3-C4D7-4808-9F68-FEDF6C64EF5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5D50D0-AA0E-4410-84D8-4DC7DD226DC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5F7AE21-D151-49F4-B688-F93DC99F298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102B6B-E81F-421B-B5DD-C70FB9CA43B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7E61F1-2055-437B-8FAF-A1D0F0AADC2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73E71F-9869-4582-92F3-E60188994E8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C3A65F-B8C9-46DC-8C7F-4F5966DAD10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DE8FD4-7638-436D-9145-240379B5EDD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841FEB-46FD-465C-9136-67FE7EA31E3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5F4C8E-735E-4840-9B36-174A7453B1F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01303C-173E-4300-A21D-5547E8B5D80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039F38-2FC2-42C8-A3F6-46B1C9CF715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EE3747-51B9-48E7-9EFF-B5D0DBFEED7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B046C5-6F82-4139-8CD8-8DE9C23E614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412E19-89CE-432E-B7F8-8835A228EA7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A5F681-A5CA-4E44-A008-034F7C9AFE0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551C53-F28B-43DF-9ACF-3F0961083B6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EAFF5D-F913-4C42-9C49-B918AAD86A4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A652363-5407-44C8-94DD-0F54952DE06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907781-DA99-4C81-8DCE-8BF11C4C1B6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4E91677-A8DC-4C5F-AC8C-B6EF50D88B6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604BD3-8028-4734-BFEF-9BDBDDA4273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81170</xdr:colOff>
      <xdr:row>1</xdr:row>
      <xdr:rowOff>102291</xdr:rowOff>
    </xdr:from>
    <xdr:to>
      <xdr:col>4</xdr:col>
      <xdr:colOff>384700</xdr:colOff>
      <xdr:row>1</xdr:row>
      <xdr:rowOff>619181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07ACF17A-75FC-4150-AA87-36457AC61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996" y="243095"/>
          <a:ext cx="198489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D8698A8-6F97-428B-8209-F6040DE8BDC1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07DECE-1D7D-4D81-A30B-41D5743F0541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B2B5BA-3587-43A8-9C71-F85297E86C23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ACB2F4-D89D-4DDD-A3C6-C5F55C58646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5BA160-AD99-450F-A238-AFC2022A7CA2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3D16E6-848B-48A1-B96F-C1AC757E60E0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6B6EBBA-2DFA-4FFC-B8F3-334980D7D313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2DC5E2-BBFD-4E7B-98A9-F06F5800976E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ABA3E9-EC99-4A3E-8B4B-41B0DCE9CD11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064890-2B24-4C5C-9B28-350B7FCF3A72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3C39BD-4F91-4E2A-B3EB-35D8841A566C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8D36D83-E271-4AE4-B0B3-1B03A8AE28B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3D3B10D-932B-4E4F-9DEE-7CF5D729993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BBE505-3621-499D-B6B0-EAB29405FDBD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1E1713-CFEB-47C7-8305-37B41CAC08E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CD154F-ACD2-4A27-82D6-38511A8B3AB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9115B9-AC17-425D-9F78-43D024E93BCA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0D89DF-3EBE-481F-9A32-882EA6F46E4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729FD5-BEFE-489C-B397-34AE1F3822F9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25009A-8AE3-4645-8F64-754DA7B8706A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F51E93-D2B9-460C-AFC0-D94F74BB8FA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9634C4-4C13-4B26-ABDF-34FCE7EE7790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36F25A-FFAE-46EC-9589-BA31139DC446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6D50C2-6786-407E-BC6C-14C2FAE785D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40D93C-6D16-4CB5-A10A-0DD8578BB9D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5526E8-3E6D-42FA-ABC6-571CE9F2FB50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9E1AAD-CDD6-4CB2-ACBF-CC12F709A590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18CE91-94D5-476C-A618-FBF43130B69B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5D5514-7525-4F49-B744-C92F9C11C54E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4824CA-95E5-4259-AF19-416817FE517D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5ADEBD-CA06-46BF-A811-C9354BEBF3DB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504BA7-0878-48AF-AE8B-58BFF8FD7C18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1EA19A-422B-4FFF-8FA3-434198C5EAED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33C1E2-2E84-4BA9-B33C-4EF67F9F3977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4F1FF77-AF25-4914-9AD9-D5FB765DFA6D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71AAE6-C794-4690-B03B-DD28124A04FB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4A76B6E-9906-4F66-ABD0-4A0B15D3ADE6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6C4FC5-0CF2-4F1B-9A31-8ADCA9ECCC73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61E4F4-B834-466A-8DFA-56A65F6C0898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F57BA1-CB10-4432-9F06-F6DC46A2E96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929E7F-1091-4FF1-A4A8-72B334446872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4308B5-F9EB-446E-B4E8-391A6A9E227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A3A95F-C6D7-4CAF-9420-A7814286570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F946FC-DAC0-4320-8E6A-85B54F7D081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42ADB0-C88C-48CB-A103-801769BDFEF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A3BDD2-18B1-45B3-9BEF-73A54A438E97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629F2F-DC6E-4B43-90F0-8918F6EF1C7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5A7E93-9FBA-468F-B6B6-0133FBFB0287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956617-7C98-45EF-94BA-0EB7938F69D9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751581-56B5-4CAB-B9A1-81DAEE6D3F79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0A18B5-DD86-4C1B-B0BB-E9BD9E6DB4D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79E789-54C3-4A2D-A1AA-0AEF9C165471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110127-80CE-4FC1-8A75-318F9841CF3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103B30-E75A-449C-8238-6CC23400D8B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09E523-1D0A-47B6-AE90-62F786D35B3E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DE94DA-003C-4257-9F35-BE1B0880600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163CAEC-F80A-40E3-9519-B151B24E9A88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7DABB2-B0F7-43BD-BADB-05D2D885F1C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B7DE4F-78B8-4168-8089-99B23F48E2B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E6FDFC-E018-4B2F-8C79-873DCC9B14EB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D360B4-9DA7-494B-854E-2EF6B9E78703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AA467B-C4CF-4497-8537-94DBDCD7F781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A480EBA-172C-4F12-A057-E1A3BBCA2A7C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9F405B-FD8B-4BEF-8740-F11E76C295A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22F9B4-BA39-4E7B-AADB-17EF2653E430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3CB5095-EA3D-4519-9CE9-CE974EE6B47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34EDE0-583C-4C2E-833E-594698725436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6ADFEF-6F96-4973-93C6-010B701A0EB3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DAFC9D7-87E4-42D1-B89F-9F37E4B69F5C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7EBC8A-746E-4B2E-96A7-B0488DEC446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73E1F9-AB1A-426B-8901-E99854EB3831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D57530-1E80-4422-B2DF-A2BC057C3BC6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28A84E-A73A-4577-832E-2A7670C5D94D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C5CB63-01FC-43AF-83F1-7661248D7796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5E40C1-0F49-4B26-98D8-23A85EE81CA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C0024D-3B19-4538-85F6-16189BC3708C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7B90E7-83E0-4C1B-BA72-68DAE19577F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729EF9-0B31-4C66-978E-7790054534B2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EE6B81-37FD-4C04-96B0-CF9401AACA4A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C70F2E-A3B2-44C9-A837-D371E16873E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204471-2BCE-4A88-AA5A-D02C1321BEFB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4E71A9-526D-4640-B2EB-936C62DAE494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19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BFA7AD-34E1-4B54-87EA-19FE023A87B0}"/>
            </a:ext>
          </a:extLst>
        </xdr:cNvPr>
        <xdr:cNvSpPr/>
      </xdr:nvSpPr>
      <xdr:spPr bwMode="auto">
        <a:xfrm>
          <a:off x="1219200" y="158115"/>
          <a:ext cx="15226665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C4DA80-EB27-4962-9AE3-5BD84DC9143F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C4607C-D618-4B64-BF9B-DFC3E10C7FE6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766315-99E8-4E07-A153-9ED283EE56DB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E277B6-BC05-40CE-A5E0-337A9C2A94C3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4D1ECF8-8A3E-41EE-908F-14B53436F5A8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10D4F6-9CC2-4421-AED0-EBE2519F0E0B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1F4F38-7C4E-41E0-BB61-BEF7885974CD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E0124F-0F9F-4A98-9A14-92DFC2354AFC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0DCD71-E66A-40E7-A903-5098B6B1F0E9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AA0D4BA-D931-4880-B919-AD969BCF4346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6F1A33-0CD1-4463-8B46-BF1CD44F38D7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A7ED3DA-A995-4C53-A7B1-72550DA7C626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97B9BE-827A-4D70-80D1-D5AE4044ACBA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B30426-67C6-421E-84C5-B386B15D898A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B11472-F416-43DE-A00E-DB34C5A7D66D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47EA17-8C9D-41A0-AC71-C2A731E292EE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B3F92D-91CB-4381-A704-6247C23072C7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5BA6BB-7DE4-4935-BD31-334049DFA507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8E19F05-2800-4162-AA9A-036C2271DC5A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2EDA0B-4995-44C2-92A0-FE39B7D3C5F3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1926470-A6EF-4826-BAD9-29B1EA96048A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4DFB90-BA7F-4BC1-B219-B29A4BD2C808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4D25D6-7F30-42DC-9EC6-FB1CA036A845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85E5CD-0969-43D5-9C45-4324ED78CEDB}"/>
            </a:ext>
          </a:extLst>
        </xdr:cNvPr>
        <xdr:cNvSpPr/>
      </xdr:nvSpPr>
      <xdr:spPr bwMode="auto">
        <a:xfrm>
          <a:off x="1219200" y="161925"/>
          <a:ext cx="153447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155713</xdr:colOff>
      <xdr:row>1</xdr:row>
      <xdr:rowOff>85725</xdr:rowOff>
    </xdr:from>
    <xdr:to>
      <xdr:col>4</xdr:col>
      <xdr:colOff>459243</xdr:colOff>
      <xdr:row>1</xdr:row>
      <xdr:rowOff>602615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A0017DDA-1895-4CA7-9958-8465C0EFA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539" y="226529"/>
          <a:ext cx="198489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9B34FFA-E9EA-4AAA-9843-2A7924C105C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1D6BD1-62F0-4E4B-9FEA-11A2806980E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C08591-DCF8-47AB-81CF-362CC255C1B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2E85BD-46DB-407F-8334-C77D2A9BE15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EB29A2-87CD-4538-BAD1-7E152E7022A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907F1A-55B6-47A6-9195-8A6C60AE8EC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6A4E7C9-0F30-4515-952E-7DC57D4072F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9B1DD8-CF35-4619-BB34-4A0F362AB83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4208DD6-27B5-4AD3-9FAB-01F13362FF4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4BC6B1-8300-4BD2-8B1A-436064B2A0F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5F8875-6AF2-4DA2-8D39-C17AA53DF92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89A9A7-791F-4D5C-A28F-CB9BF05C01B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A2E695-0600-4467-BABA-F5D15A70A53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6590121-6C0E-4662-B266-5F2F57388F9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037374-DC72-4E88-8285-A6D11432B60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71112A-233F-4BFF-B13E-69147F80197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D703845-AAA5-4898-B5C8-65708CC042A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1B1B144-949C-484C-93AD-46B47D513F2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3596ECE-7FA5-440A-955E-8A88C845855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A15CC2-DFC7-47BA-B552-CE3AF95BE7F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176E96-6666-4D78-8713-55A61C9A972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A79551-218B-46FC-8BDE-F86A38B08C1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F4F9D7-73E2-4FF8-825D-B2FB0371789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B1CE83-52F1-457D-B383-E5AE7DC874B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D65E45-2448-41D1-A05F-ED9CE33A344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D71AC2-C4EB-46FC-B57E-54BE82FA87B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63F176-01F6-429F-B25F-E7F600A58B4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1634AA-4C62-4137-BB21-7988180DA2B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58FE485-906C-40DD-B98A-BFAE22FB65E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7D50A7-9145-41EE-8D3A-AC8342C1128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39F558-6AC7-4A14-AF15-DC6BE4B8879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C2D82B-CC97-49DD-BB9E-10B16C4DD00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641C3EA-2E11-4422-AAD4-71ED3ADCC60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FB5895-0625-4294-B874-D18F96C8084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E73023-9BF6-435A-82FE-7D13CE48E0A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DB45C5-7FF8-4B15-A994-96538402398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CC1825-97AF-4A3A-8DEB-72B4D0DDE4F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2529A1-9F90-4560-9CBA-1EBF69C5876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DE5CA3F-E055-4270-941D-F64D28DEF1D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30F900-1EE4-43C6-B9EC-2AB65F010D7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13B1B8-3AA1-46B7-94F9-3062257220D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32B3909-027B-4A9D-88B5-A6F38EE79B0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5AFCE0-20F0-4E92-BB29-61A4AD1F846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26B0C8-CD90-40BA-883A-27EB9DAF437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1FE4CE-B4B3-4692-A3F3-40B0784DDDC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5516A9-65B5-46F7-B3C1-5CCD25C0C87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C996CE-245C-46B5-9DF1-034C2C874D0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86BEC4-6611-4266-B72B-CDF7CEA7371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9C3CA3-FF23-4837-865C-74C59864A4D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CE0199-21A0-43AE-8232-6C858B5DEAC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D5EF149-0CFF-406B-8D07-FDB21BCDA102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510E3D0-F1F7-4861-9FC3-01C0E0FD1E7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A01FDF-D5AE-457B-9FED-334EEA61D65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3E7E120-95AF-48CA-AF79-0F803F557FC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A2771A-9A6E-4A35-86EA-08DA4CC4617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2DD4A0-1923-4369-A418-1AF2A56A1C3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B024AA0-38D4-4A21-A9A2-88A528AE503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89FE888-6493-4448-9BEC-6C5AF21B37B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7B628E-49A1-49EE-B224-9140BD65AFC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5FDADD-5ED0-442A-B76F-C8F71996B14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2BB44E-38D5-4E55-81BE-EDFFD3A8C29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9A863F-FB44-4F0E-AB2A-1ABBB6435D4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F2086C-76E6-4CD3-A41B-EA92ED15133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64F32E-7BE9-4949-BD34-092A47E0562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EAC8782-E04C-49E4-91B3-2BAE55A9323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15E4E8-FD95-4DAC-B2F2-15AF442642F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BB7F9A-599B-47B8-93DE-FF9BABADC3C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AD3BAA-EEBB-4A08-9E5E-F927832CFFF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6E53C4-D3BB-47B4-9081-D72CEB06583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83DF0A-2B72-49B6-90EF-A4CFA3D6F87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381533-7516-42AA-B003-3D0B3AA2B71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5F13ADD-8DEA-427B-993F-65BFD443A76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7F70C7-099E-4EA7-AA37-11C19E72165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390C67E-B8EF-459B-9231-2ABC05C5006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1AA674-93C4-4D64-AC76-2D8666E2CBE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303F6F-8707-4FBE-A5E9-423AB455144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B21511-4664-4FED-AB2A-7F64416348F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F1037E-AFC4-4783-9973-29032B0EC2C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8D7341-C97D-4899-9EA6-5CA52B96B91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2735B3-2F06-428A-892E-5233DD545FF5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82EC2BF-DDD6-4B26-A3B0-014D483F308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80E3A4-8C89-4B52-8556-FDCB1D0C83A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19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5B52A7-64E3-41EB-B17B-40559AD0541F}"/>
            </a:ext>
          </a:extLst>
        </xdr:cNvPr>
        <xdr:cNvSpPr/>
      </xdr:nvSpPr>
      <xdr:spPr bwMode="auto">
        <a:xfrm>
          <a:off x="1219200" y="158115"/>
          <a:ext cx="127406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939724-3094-4E64-8AFC-2A9C1ABD43D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2DA296-4F44-49B7-8B3F-AC3C70E34D4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BC8D2A-CAF4-43EA-8D3C-52C64AAB8964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0C5945-23D2-42E1-AD95-379E6C29B82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22A07C-D6C4-429A-A363-C3C0B9D628A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68AA65-E440-4BC5-865E-CFC3B3E042A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C7D461-0275-4A2E-A3A6-4A3BC4FA650A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B89AB1-DEA7-4C44-93DA-D640005E596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5ECAE9-0FF7-4AF8-A75F-A67CF72935C8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9B0D25-390B-4F99-9B9A-AC6AE7668647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B40AF2-4CFF-4173-8F30-46E09B6FED56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6E95CC-A112-4B0E-8A2C-9B379F23562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E9B8B5-39F9-47E4-AA14-EC43483D760E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DF208C-0CDC-4F1A-92D3-05B1924DA3F0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F3D690-1E31-4014-918F-D88C8EF51BA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9CC3A9-8390-4F59-AEDD-4F8B54E900D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F8338E-AA61-4A18-B787-9B5DEEA06E7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C4EF3C-08B1-422C-BF61-0E9160D48139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DE0502-29BE-46E6-A031-13AA1F6D4B8C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B464AA-37BA-4649-BC98-E09384206DC1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1890DC-123B-45A1-8C3D-ACA5138AFF5F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96D792-A995-4248-B931-A4159E1E043D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9F42DE-361E-4DAA-AF3A-C5D7836A2D0B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19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CF5C9E-43B3-4085-91B4-E01C72A1FDB3}"/>
            </a:ext>
          </a:extLst>
        </xdr:cNvPr>
        <xdr:cNvSpPr/>
      </xdr:nvSpPr>
      <xdr:spPr bwMode="auto">
        <a:xfrm>
          <a:off x="1219200" y="161925"/>
          <a:ext cx="12858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106018</xdr:colOff>
      <xdr:row>1</xdr:row>
      <xdr:rowOff>110572</xdr:rowOff>
    </xdr:from>
    <xdr:to>
      <xdr:col>4</xdr:col>
      <xdr:colOff>409548</xdr:colOff>
      <xdr:row>1</xdr:row>
      <xdr:rowOff>627462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7662510B-277B-4F65-B7C9-406129991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844" y="251376"/>
          <a:ext cx="198489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B9A364D-433C-4933-8B8C-F13427C6897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CEDD7AC-9616-4995-8903-25D2D524498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DF9B29F-AEB0-4BFA-BFED-6067D244CC4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9E94789-1B54-4A4D-9318-403DED9B002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E9F5C53-63A3-4DAB-B9D7-B9976C164ED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926D552-D011-4A90-B02A-91484A0A950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C9849E1-C276-448C-826B-B3054616EEB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679C494-BE03-4499-BFA4-67BE5CC238C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49D72D5-ABD6-4490-9576-0E31FC8357D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DCC18E0-8C4D-42E3-85B7-AADFC994B38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08D0231-1438-47D2-83F1-67EF7506E03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D212FD-6299-4A17-BCF9-3590DA6E6F8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13D2208-1E74-4C6D-97CB-7A025D5DAD9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5FE7215-33BA-4B15-8DB2-103DDDA444D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9ABAB28-6114-445D-AC55-C3EEDDE4BBA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ABA4BF0-6D83-46B4-AEF4-3F6EA29D425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BF282A1-61A9-4FFC-8C21-7457EF0F0B8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B6965F7-9DD7-4568-879C-A55643961E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7DAF5C-D540-4D0F-A47C-E9911334DD0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504EDDE-9BA8-4D92-AC08-D1B65574DA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3808707-7252-4DDE-AA80-0E77BD577B2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F623BC3-332C-4E4B-86B8-BE6536E8D97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0BF29FE-F09F-40BB-AABB-F063A956667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555A5C5-0223-4C9D-AF72-7133ED2514A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09B9D1C-3971-460D-9069-5C60B731FF8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163AFB1-11E6-4E47-BF58-091A983BD86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4A3224E-ADAF-4AE6-977B-6EEF598341B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6F8BBA8-248D-453F-8492-348FA490935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726DA88-04EF-4CE1-A76D-CFE7088E5F9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E62D1E6-DB2A-4A6F-A202-C729AF1F616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A972CEC-5859-437E-AFC5-A7F66EA792C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C82E983-5004-43F3-AF62-035B02D3740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9AE918A-AAD7-45AD-B8F8-2B8F64932AB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1F5984D-2250-4B6A-802D-57A6349EAE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52043AD-783A-496D-8D96-BA3D0036075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15E367C-5464-4759-8950-E101A148CCC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3D5A8AD-048E-435F-BB6E-C3659F0F66D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FF96662-5D0C-406F-B3FB-932701B684C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183F2B2-B13B-4076-BDC3-FFE9A3181C6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2902552-E263-410D-AA15-63B441D0917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8CA2BA0-C7A5-43B3-A6D3-2C88DC28AC6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84C68F6-7480-44B8-8DA6-1CFBE910EA2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E026D42-D4B5-4AEA-AF81-258C0531268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779E6A1-3B68-4630-B8F3-4EA6AF5A67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41493FF-2EB8-4EAF-BCF6-F9B838EC023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5698603-DEDB-4CDE-92F6-F89055F4FC0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0F5A78C-A39A-4D75-AA82-D2E1A58E37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954D664-14D4-4048-9F1A-93F1F918B96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4E6283F-4574-44B8-9B8E-42B4C42094B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D4BD3A-EB53-4017-9828-586FA1F7759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93FAAF5-9392-49E6-A59F-F1F3D9F06CF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A47E91C-12D8-4295-9446-2394BD75E67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1878DF8-3294-4AFF-A4DF-24A5FDA26FC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EEE7168-E656-4BD9-97B5-0FEE7A6884A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FCA4E5C-ACD6-4581-BB6B-BE1F9664A21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EE1B672-2A20-484D-9D01-1C3F1D711AD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650D2E9-46F4-430C-93E8-7A0B4E84F87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C451986-B22E-416C-9E3D-6D1FE079583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80C72D2-C77F-4A8E-8BE7-9FE3055BB3D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8DF3F8-7769-49AE-83E0-92A94F518FC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B08FE98-F2DE-4B3E-BB41-365F9E665AC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4FA8022-8E28-43A7-95F4-CD0BD5FEC22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E0ACE84-22AF-4E06-8D98-4DDCE041721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06F4B24-9BFE-4571-89EA-013B92ED15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F70DAC3-40E5-4223-BDDF-B8E4293EB59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A6F9B84-E5AF-48CE-ADEA-1AA72DD1164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9DED1A-1F59-4AB4-94C5-28FBBF54B30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D7938B1-9CD0-4AED-9F5A-BBEF74542C5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5FA773E-A50C-4827-9634-C39B9FE8C25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32F9C22-FF7E-4AC7-BA8F-B09F7BC3283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D95BAF4-A380-49FE-A72A-A50346E3D29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9814A40-725E-439E-9B4D-0C2D9063522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2112D77-0A57-4456-BFCE-FA561DEFA5C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B219944-E6D7-49B2-ADE0-2B84049064C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0AB2B44-0B3E-436A-8630-6105517E1BD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ACA4204-5BF2-4848-95BE-3586223A915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0A2C60A-6C84-41EA-9215-C5F2AEC6B56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A0CE97D-067A-4BBB-96D7-634A8B1D84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F9AB4B8-3E5A-41A8-8838-F7F242688FC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6120662-3A35-4CD7-8657-058A7285678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01E6475-5840-4F9D-907D-290C14C5AC2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D8F3D2C-270F-F522-3743-DE509C94EF8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15240</xdr:rowOff>
    </xdr:from>
    <xdr:to>
      <xdr:col>10</xdr:col>
      <xdr:colOff>533400</xdr:colOff>
      <xdr:row>0</xdr:row>
      <xdr:rowOff>480060</xdr:rowOff>
    </xdr:to>
    <xdr:sp macro="" textlink="">
      <xdr:nvSpPr>
        <xdr:cNvPr id="107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8687BF6-3CD7-A8C1-97BE-15F9DFF94E8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3ADF8E2-F61C-6210-08FD-4E8015594B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4074C9F-42FD-A64C-3E46-F2388CE754A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933DA5A-FF5D-6215-4DD9-4FBD1268F6B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DE2A77-085F-A4C2-A51F-28FE521EA41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3F52F47-71BA-A8AE-F647-CDA93972DA1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B783F22-A7A9-2424-27FC-5C95464B586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A8BAE3E-E2E8-F557-1081-A01A9678037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7D586EB-4CCC-6303-E073-1B7ECD5A46E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783DCBC-EFA2-5ABB-E2CB-8774763805A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FEB7ABF-491A-71AE-DB84-EDCFB774DA1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49133A1-5820-40CD-D0EA-E2BA51A060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847B971-A997-9F68-2F46-5C8504FC5C0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0707924-709F-BEEA-5231-23A13338D59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FD5495B-2218-0018-F828-C971F423DD5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2BF1E44-067E-B596-37EB-9141660539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591D626-69D2-43E1-5EEB-8CAF5422885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4FD4470-1DFD-8E82-54B8-A4BFC62717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8BD096C-2018-0C25-557B-0BB2ACDC58F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C2C2CB9-658C-142E-AFB4-17FD952A228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DE2DB21-5180-57FC-55B9-DF0EF73B895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E1B0EA7-E054-3861-0A32-28B4FFEC74C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E22C1A1-B636-D7D8-D48D-47A19B5874F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0DA3420-F191-28D2-7259-E0B9A1C1E01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38CCFFD-99A9-EF20-9A80-647ABBBB401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DA7E18A-E544-D743-91A2-931DD9A9389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135E916-C197-6CF5-83C7-C110B370C06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419D281-2767-324D-C705-A1EB4ECB921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6DEE372-E449-BBAF-F585-8A9F141529B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CD947C6-9A77-288A-1725-C89545B43FA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FBBA518-6FEC-7F15-F55D-70944C2CDA4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E8827EE-3B66-A956-B05B-4E21DE339E2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5BA3E61-2CF9-5565-71E3-24F65795D68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8159CF6-778F-125B-F0B6-F6257A19CB6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435E07A-234B-4C03-617F-83DAFCBF774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427CFF8-0439-01B8-36C6-2F5FF8BDDFC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47DA6F4-357B-B647-8CF5-5F2089E250C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7C5C846-7A69-AE2D-7A32-40C199B8449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80E4592-E8A6-2BF3-916E-3941FA24845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8F3C7A3-BCDD-710B-FCBF-5DE877DA77A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9D620EB-FF76-DA1E-9C76-9994F85A20E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471EA97-6360-F7B8-899D-06B4D9C0A0F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34B5203-5521-8AAC-6DBD-91EC90AC08F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AB2F638-7E37-672B-4745-600D9B7E9D1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12B9BBF-FC2E-0726-77E8-753A9394BBB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A949730-2E9B-0482-E379-FC38EF4608D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5F7C1FF-A5A7-BD46-AB0F-2332490BC14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11FA688-8A3A-A954-82B3-484EEB4D9EF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9F9A2B9-BA49-B010-1D1C-E3C5060BE24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94F8A4C-9DE2-C41F-D31B-62C7B72651F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B21F755-DABC-63C7-AE0A-025981668E9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94802CA-989F-A3F3-D5E3-38AD75E42D0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88913B4-48C9-9258-A43C-B564804261C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5BBFC35-6BB6-A8C3-31E7-B83DD95E517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10</xdr:col>
          <xdr:colOff>666750</xdr:colOff>
          <xdr:row>0</xdr:row>
          <xdr:rowOff>600075</xdr:rowOff>
        </xdr:to>
        <xdr:sp macro="" textlink="">
          <xdr:nvSpPr>
            <xdr:cNvPr id="1130" name="Picture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7195BF25-8453-C89F-B31B-CED569D3CB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4.6_SEGRETERIA\PAGINA_WEB\GEHALTSTABELLEN\valido%20da%201.1.2026\Tabelle%20Gehalt_Stipendi%2001.01.2026_Kindergartenpersonal.xlsx" TargetMode="External"/><Relationship Id="rId1" Type="http://schemas.openxmlformats.org/officeDocument/2006/relationships/externalLinkPath" Target="Tabelle%20Gehalt_Stipendi%2001.01.2026_Kindergartenperso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v.4 190"/>
      <sheetName val="Liv.6 191"/>
      <sheetName val="Liv.6 46"/>
      <sheetName val="Liv.8 189"/>
      <sheetName val="Liv.6 214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H13">
            <v>42.35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6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433C9-CE92-43E4-B727-D83865AC3009}">
  <dimension ref="A1:AL297"/>
  <sheetViews>
    <sheetView zoomScale="115" zoomScaleNormal="115" workbookViewId="0">
      <selection activeCell="G12" sqref="G12"/>
    </sheetView>
  </sheetViews>
  <sheetFormatPr baseColWidth="10" defaultRowHeight="12.75" x14ac:dyDescent="0.2"/>
  <cols>
    <col min="1" max="1" width="12.42578125" style="97" customWidth="1"/>
    <col min="7" max="7" width="13.85546875" style="96" customWidth="1"/>
    <col min="8" max="8" width="11.85546875" style="96" customWidth="1"/>
    <col min="12" max="12" width="11.42578125" style="96"/>
    <col min="16" max="16" width="11.5703125" style="96" customWidth="1"/>
  </cols>
  <sheetData>
    <row r="1" spans="1:38" x14ac:dyDescent="0.2">
      <c r="B1" s="96"/>
      <c r="C1" s="97"/>
      <c r="D1" s="97"/>
      <c r="E1" s="96"/>
      <c r="F1" s="96"/>
      <c r="I1" s="96"/>
      <c r="J1" s="96"/>
      <c r="K1" s="96"/>
      <c r="M1" s="96"/>
      <c r="N1" s="96"/>
      <c r="O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</row>
    <row r="2" spans="1:38" ht="65.25" customHeight="1" x14ac:dyDescent="0.2">
      <c r="B2" s="97"/>
      <c r="C2" s="97"/>
      <c r="D2" s="97"/>
      <c r="E2" s="97"/>
      <c r="F2" s="97"/>
      <c r="G2" s="145" t="s">
        <v>0</v>
      </c>
      <c r="H2" s="61"/>
      <c r="I2" s="61"/>
      <c r="J2" s="61"/>
      <c r="K2" s="61"/>
      <c r="L2" s="61"/>
      <c r="M2" s="100"/>
      <c r="N2" s="101"/>
      <c r="O2" s="101"/>
      <c r="P2" s="101"/>
      <c r="Q2" s="97"/>
      <c r="R2" s="97"/>
      <c r="S2" s="97"/>
      <c r="T2" s="97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</row>
    <row r="3" spans="1:38" ht="16.5" customHeight="1" thickBot="1" x14ac:dyDescent="0.25">
      <c r="B3" s="97"/>
      <c r="C3" s="97"/>
      <c r="D3" s="97"/>
      <c r="E3" s="97"/>
      <c r="F3" s="62"/>
      <c r="G3" s="103" t="s">
        <v>68</v>
      </c>
      <c r="H3" s="64">
        <v>45658</v>
      </c>
      <c r="I3" s="63"/>
      <c r="J3" s="62"/>
      <c r="K3" s="62"/>
      <c r="L3" s="63"/>
      <c r="M3" s="100"/>
      <c r="N3" s="101"/>
      <c r="O3" s="101"/>
      <c r="P3" s="102"/>
      <c r="Q3" s="97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</row>
    <row r="4" spans="1:38" ht="13.5" thickBot="1" x14ac:dyDescent="0.25">
      <c r="B4" s="97"/>
      <c r="C4" s="97"/>
      <c r="D4" s="97"/>
      <c r="E4" s="97"/>
      <c r="F4" s="52"/>
      <c r="G4" s="52"/>
      <c r="H4" s="52"/>
      <c r="I4" s="52"/>
      <c r="J4" s="52"/>
      <c r="K4" s="52"/>
      <c r="L4" s="52"/>
      <c r="M4" s="52"/>
      <c r="N4" s="97"/>
      <c r="P4" s="128"/>
      <c r="Q4" s="165" t="s">
        <v>77</v>
      </c>
      <c r="R4" s="166"/>
      <c r="S4" s="167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</row>
    <row r="5" spans="1:38" ht="13.5" thickBot="1" x14ac:dyDescent="0.25">
      <c r="A5" s="105"/>
      <c r="B5" s="105"/>
      <c r="C5" s="105"/>
      <c r="D5" s="105"/>
      <c r="E5" s="105"/>
      <c r="F5" s="97"/>
      <c r="G5" s="97"/>
      <c r="H5" s="97"/>
      <c r="I5" s="97"/>
      <c r="J5" s="97"/>
      <c r="K5" s="97"/>
      <c r="L5" s="97"/>
      <c r="M5" s="97"/>
      <c r="N5" s="96"/>
      <c r="S5" s="97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</row>
    <row r="6" spans="1:38" ht="13.5" thickBot="1" x14ac:dyDescent="0.25">
      <c r="A6" s="105"/>
      <c r="B6" s="105"/>
      <c r="C6" s="105"/>
      <c r="D6" s="105"/>
      <c r="E6" s="105"/>
      <c r="F6" s="97"/>
      <c r="G6" s="97"/>
      <c r="H6" s="97"/>
      <c r="I6" s="97"/>
      <c r="J6" s="97"/>
      <c r="K6" s="97"/>
      <c r="L6" s="97"/>
      <c r="M6" s="97"/>
      <c r="N6" s="97"/>
      <c r="O6" s="97"/>
      <c r="P6" s="168" t="s">
        <v>87</v>
      </c>
      <c r="Q6" s="169"/>
      <c r="R6" s="169"/>
      <c r="S6" s="169"/>
      <c r="T6" s="170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</row>
    <row r="7" spans="1:38" ht="21.75" customHeight="1" thickBot="1" x14ac:dyDescent="0.25">
      <c r="B7" s="202" t="s">
        <v>80</v>
      </c>
      <c r="C7" s="203"/>
      <c r="D7" s="203"/>
      <c r="E7" s="204"/>
      <c r="F7" s="174" t="s">
        <v>84</v>
      </c>
      <c r="G7" s="175"/>
      <c r="H7" s="175"/>
      <c r="I7" s="175"/>
      <c r="J7" s="175"/>
      <c r="K7" s="175"/>
      <c r="L7" s="175"/>
      <c r="M7" s="175"/>
      <c r="N7" s="176"/>
      <c r="O7" s="98"/>
      <c r="P7" s="171"/>
      <c r="Q7" s="172"/>
      <c r="R7" s="172"/>
      <c r="S7" s="172"/>
      <c r="T7" s="173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</row>
    <row r="8" spans="1:38" ht="18.75" customHeight="1" thickBot="1" x14ac:dyDescent="0.25">
      <c r="B8" s="205"/>
      <c r="C8" s="206"/>
      <c r="D8" s="206"/>
      <c r="E8" s="207"/>
      <c r="F8" s="221" t="s">
        <v>85</v>
      </c>
      <c r="G8" s="222"/>
      <c r="H8" s="222"/>
      <c r="I8" s="222"/>
      <c r="J8" s="222"/>
      <c r="K8" s="222"/>
      <c r="L8" s="222"/>
      <c r="M8" s="222"/>
      <c r="N8" s="223"/>
      <c r="O8" s="98"/>
      <c r="P8" s="98"/>
      <c r="Q8" s="96"/>
      <c r="R8" s="96"/>
      <c r="S8" s="96"/>
      <c r="T8" s="104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</row>
    <row r="9" spans="1:38" ht="13.5" thickBot="1" x14ac:dyDescent="0.25">
      <c r="B9" s="97"/>
      <c r="C9" s="97"/>
      <c r="D9" s="97"/>
      <c r="E9" s="27"/>
      <c r="F9" s="37"/>
      <c r="G9" s="37"/>
      <c r="H9" s="37"/>
      <c r="I9" s="38"/>
      <c r="J9" s="39">
        <f>12</f>
        <v>12</v>
      </c>
      <c r="K9" s="97"/>
      <c r="L9" s="97"/>
      <c r="M9" s="16"/>
      <c r="N9" s="39">
        <v>365</v>
      </c>
      <c r="O9" s="16"/>
      <c r="P9" s="16"/>
      <c r="Q9" s="16">
        <v>365</v>
      </c>
      <c r="R9" s="67" t="s">
        <v>88</v>
      </c>
      <c r="S9" s="96"/>
      <c r="T9" s="67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</row>
    <row r="10" spans="1:38" ht="21.75" customHeight="1" thickBot="1" x14ac:dyDescent="0.25">
      <c r="A10" s="208" t="s">
        <v>79</v>
      </c>
      <c r="B10" s="211" t="s">
        <v>1</v>
      </c>
      <c r="C10" s="212" t="s">
        <v>2</v>
      </c>
      <c r="D10" s="215" t="s">
        <v>3</v>
      </c>
      <c r="E10" s="218" t="s">
        <v>6</v>
      </c>
      <c r="F10" s="219"/>
      <c r="G10" s="219"/>
      <c r="H10" s="219"/>
      <c r="I10" s="220"/>
      <c r="J10" s="185" t="s">
        <v>54</v>
      </c>
      <c r="K10" s="186"/>
      <c r="L10" s="186"/>
      <c r="M10" s="187"/>
      <c r="N10" s="185" t="str">
        <f>CONCATENATE("GIORNALIERO - TÄGLICH  
(",N9," giorni/Tage)")</f>
        <v>GIORNALIERO - TÄGLICH  
(365 giorni/Tage)</v>
      </c>
      <c r="O10" s="186"/>
      <c r="P10" s="186"/>
      <c r="Q10" s="187"/>
      <c r="R10" s="188" t="s">
        <v>53</v>
      </c>
      <c r="S10" s="189"/>
      <c r="T10" s="190"/>
      <c r="U10" s="58"/>
      <c r="V10" s="58"/>
      <c r="W10" s="58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</row>
    <row r="11" spans="1:38" ht="49.5" customHeight="1" x14ac:dyDescent="0.2">
      <c r="A11" s="209"/>
      <c r="B11" s="197"/>
      <c r="C11" s="213"/>
      <c r="D11" s="216"/>
      <c r="E11" s="193" t="s">
        <v>4</v>
      </c>
      <c r="F11" s="191" t="s">
        <v>5</v>
      </c>
      <c r="G11" s="150" t="s">
        <v>82</v>
      </c>
      <c r="H11" s="195" t="s">
        <v>78</v>
      </c>
      <c r="I11" s="200" t="s">
        <v>9</v>
      </c>
      <c r="J11" s="193" t="s">
        <v>4</v>
      </c>
      <c r="K11" s="191" t="s">
        <v>5</v>
      </c>
      <c r="L11" s="195" t="s">
        <v>82</v>
      </c>
      <c r="M11" s="200" t="s">
        <v>9</v>
      </c>
      <c r="N11" s="197" t="s">
        <v>4</v>
      </c>
      <c r="O11" s="199" t="s">
        <v>5</v>
      </c>
      <c r="P11" s="195" t="s">
        <v>83</v>
      </c>
      <c r="Q11" s="177" t="s">
        <v>9</v>
      </c>
      <c r="R11" s="179" t="s">
        <v>50</v>
      </c>
      <c r="S11" s="181" t="s">
        <v>51</v>
      </c>
      <c r="T11" s="183" t="s">
        <v>52</v>
      </c>
      <c r="U11" s="59"/>
      <c r="V11" s="59"/>
      <c r="W11" s="59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</row>
    <row r="12" spans="1:38" ht="13.5" thickBot="1" x14ac:dyDescent="0.25">
      <c r="A12" s="210"/>
      <c r="B12" s="194"/>
      <c r="C12" s="214"/>
      <c r="D12" s="217"/>
      <c r="E12" s="194"/>
      <c r="F12" s="192"/>
      <c r="G12" s="284" t="s">
        <v>86</v>
      </c>
      <c r="H12" s="196"/>
      <c r="I12" s="201"/>
      <c r="J12" s="194"/>
      <c r="K12" s="192"/>
      <c r="L12" s="196"/>
      <c r="M12" s="201"/>
      <c r="N12" s="198"/>
      <c r="O12" s="196"/>
      <c r="P12" s="196"/>
      <c r="Q12" s="178"/>
      <c r="R12" s="180"/>
      <c r="S12" s="182"/>
      <c r="T12" s="184"/>
      <c r="U12" s="59"/>
      <c r="V12" s="59"/>
      <c r="W12" s="59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</row>
    <row r="13" spans="1:38" x14ac:dyDescent="0.2">
      <c r="A13" s="148">
        <v>0</v>
      </c>
      <c r="B13" s="75" t="s">
        <v>7</v>
      </c>
      <c r="C13" s="69">
        <v>0</v>
      </c>
      <c r="D13" s="81">
        <v>0</v>
      </c>
      <c r="E13" s="160">
        <v>7280.26</v>
      </c>
      <c r="F13" s="161">
        <v>11971.27</v>
      </c>
      <c r="G13" s="153">
        <f>IF($G$12="C1 (ex A)",1063,IF($G$12="B2 (ex B)",952,IF($G$12="B1 (ex C)",680,IF($G$12="A2 (ex D)",618,0))))</f>
        <v>618</v>
      </c>
      <c r="H13" s="65">
        <f>+(E13+F13+G13)/12</f>
        <v>1655.7941666666666</v>
      </c>
      <c r="I13" s="45">
        <f>SUM(E13:H13)</f>
        <v>21525.324166666665</v>
      </c>
      <c r="J13" s="108">
        <f>E13/$J$9</f>
        <v>606.68833333333339</v>
      </c>
      <c r="K13" s="109">
        <f>F13/$J$9</f>
        <v>997.60583333333341</v>
      </c>
      <c r="L13" s="109">
        <f>G13/$J$9</f>
        <v>51.5</v>
      </c>
      <c r="M13" s="93">
        <f t="shared" ref="M13:M39" si="0">SUM(J13:L13)</f>
        <v>1655.7941666666668</v>
      </c>
      <c r="N13" s="162">
        <f>E13/$N$9</f>
        <v>19.945917808219178</v>
      </c>
      <c r="O13" s="151">
        <f>F13/$N$9</f>
        <v>32.798000000000002</v>
      </c>
      <c r="P13" s="151">
        <f>G13/$N$9</f>
        <v>1.6931506849315068</v>
      </c>
      <c r="Q13" s="152">
        <f t="shared" ref="Q13:Q39" si="1">SUM(N13:P13)</f>
        <v>54.43706849315069</v>
      </c>
      <c r="R13" s="110">
        <f>(J13+K13)/160*1.25</f>
        <v>12.533548177083333</v>
      </c>
      <c r="S13" s="111">
        <f t="shared" ref="S13:S39" si="2">(J13+K13)/160*1.5</f>
        <v>15.0402578125</v>
      </c>
      <c r="T13" s="112">
        <f t="shared" ref="T13:T39" si="3">(J13+K13)/160*1.55</f>
        <v>15.541599739583335</v>
      </c>
      <c r="U13" s="113"/>
      <c r="V13" s="113"/>
      <c r="W13" s="113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</row>
    <row r="14" spans="1:38" x14ac:dyDescent="0.2">
      <c r="A14" s="148">
        <v>2</v>
      </c>
      <c r="B14" s="76">
        <v>0.06</v>
      </c>
      <c r="C14" s="69">
        <v>1</v>
      </c>
      <c r="D14" s="81">
        <v>0</v>
      </c>
      <c r="E14" s="158">
        <f>$E$13+$E$13*$B$14*C14</f>
        <v>7717.0756000000001</v>
      </c>
      <c r="F14" s="73">
        <f>F13</f>
        <v>11971.27</v>
      </c>
      <c r="G14" s="68">
        <f t="shared" ref="G14:G39" si="4">IF($G$12="C1 (ex A)",1063,IF($G$12="B2 (ex B)",952,IF($G$12="B1 (ex C)",680,IF($G$12="A2 (ex D)",618,0))))</f>
        <v>618</v>
      </c>
      <c r="H14" s="65">
        <f t="shared" ref="H14:H39" si="5">+(E14+F14+G14)/12</f>
        <v>1692.1954666666668</v>
      </c>
      <c r="I14" s="45">
        <f t="shared" ref="I14:I39" si="6">SUM(E14:H14)</f>
        <v>21998.541066666668</v>
      </c>
      <c r="J14" s="114">
        <f t="shared" ref="J14:J39" si="7">E14/$J$9</f>
        <v>643.08963333333338</v>
      </c>
      <c r="K14" s="115">
        <f t="shared" ref="K14:K39" si="8">F14/$J$9</f>
        <v>997.60583333333341</v>
      </c>
      <c r="L14" s="109">
        <f t="shared" ref="L14:L39" si="9">G14/$J$9</f>
        <v>51.5</v>
      </c>
      <c r="M14" s="86">
        <f t="shared" si="0"/>
        <v>1692.1954666666668</v>
      </c>
      <c r="N14" s="116">
        <f t="shared" ref="N14:N39" si="10">E14/$N$9</f>
        <v>21.142672876712329</v>
      </c>
      <c r="O14" s="117">
        <f t="shared" ref="O14:O39" si="11">F14/$N$9</f>
        <v>32.798000000000002</v>
      </c>
      <c r="P14" s="151">
        <f t="shared" ref="P14:P39" si="12">G14/$N$9</f>
        <v>1.6931506849315068</v>
      </c>
      <c r="Q14" s="71">
        <f t="shared" si="1"/>
        <v>55.633823561643837</v>
      </c>
      <c r="R14" s="118">
        <f t="shared" ref="R14:R39" si="13">(J14+K14)/160*1.25</f>
        <v>12.817933333333333</v>
      </c>
      <c r="S14" s="119">
        <f t="shared" si="2"/>
        <v>15.38152</v>
      </c>
      <c r="T14" s="120">
        <f t="shared" si="3"/>
        <v>15.894237333333335</v>
      </c>
      <c r="U14" s="113"/>
      <c r="V14" s="113"/>
      <c r="W14" s="113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</row>
    <row r="15" spans="1:38" x14ac:dyDescent="0.2">
      <c r="A15" s="148">
        <v>4</v>
      </c>
      <c r="B15" s="75"/>
      <c r="C15" s="69">
        <v>2</v>
      </c>
      <c r="D15" s="81">
        <v>0</v>
      </c>
      <c r="E15" s="158">
        <f t="shared" ref="E15:E16" si="14">$E$13+$E$13*$B$14*C15</f>
        <v>8153.8912</v>
      </c>
      <c r="F15" s="73">
        <f t="shared" ref="F15:F39" si="15">F14</f>
        <v>11971.27</v>
      </c>
      <c r="G15" s="68">
        <f t="shared" si="4"/>
        <v>618</v>
      </c>
      <c r="H15" s="65">
        <f t="shared" si="5"/>
        <v>1728.5967666666668</v>
      </c>
      <c r="I15" s="45">
        <f t="shared" si="6"/>
        <v>22471.757966666668</v>
      </c>
      <c r="J15" s="114">
        <f t="shared" si="7"/>
        <v>679.49093333333337</v>
      </c>
      <c r="K15" s="115">
        <f t="shared" si="8"/>
        <v>997.60583333333341</v>
      </c>
      <c r="L15" s="109">
        <f t="shared" si="9"/>
        <v>51.5</v>
      </c>
      <c r="M15" s="86">
        <f t="shared" si="0"/>
        <v>1728.5967666666668</v>
      </c>
      <c r="N15" s="116">
        <f t="shared" si="10"/>
        <v>22.339427945205479</v>
      </c>
      <c r="O15" s="117">
        <f t="shared" si="11"/>
        <v>32.798000000000002</v>
      </c>
      <c r="P15" s="151">
        <f t="shared" si="12"/>
        <v>1.6931506849315068</v>
      </c>
      <c r="Q15" s="71">
        <f t="shared" si="1"/>
        <v>56.830578630136991</v>
      </c>
      <c r="R15" s="118">
        <f t="shared" si="13"/>
        <v>13.102318489583332</v>
      </c>
      <c r="S15" s="119">
        <f t="shared" si="2"/>
        <v>15.7227821875</v>
      </c>
      <c r="T15" s="120">
        <f t="shared" si="3"/>
        <v>16.246874927083333</v>
      </c>
      <c r="U15" s="113"/>
      <c r="V15" s="113"/>
      <c r="W15" s="113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</row>
    <row r="16" spans="1:38" x14ac:dyDescent="0.2">
      <c r="A16" s="148">
        <v>6</v>
      </c>
      <c r="B16" s="75"/>
      <c r="C16" s="69">
        <v>3</v>
      </c>
      <c r="D16" s="81">
        <v>0</v>
      </c>
      <c r="E16" s="158">
        <f t="shared" si="14"/>
        <v>8590.7067999999999</v>
      </c>
      <c r="F16" s="73">
        <f t="shared" si="15"/>
        <v>11971.27</v>
      </c>
      <c r="G16" s="68">
        <f t="shared" si="4"/>
        <v>618</v>
      </c>
      <c r="H16" s="65">
        <f t="shared" si="5"/>
        <v>1764.9980666666668</v>
      </c>
      <c r="I16" s="45">
        <f t="shared" si="6"/>
        <v>22944.974866666667</v>
      </c>
      <c r="J16" s="114">
        <f t="shared" si="7"/>
        <v>715.89223333333337</v>
      </c>
      <c r="K16" s="115">
        <f t="shared" si="8"/>
        <v>997.60583333333341</v>
      </c>
      <c r="L16" s="109">
        <f t="shared" si="9"/>
        <v>51.5</v>
      </c>
      <c r="M16" s="86">
        <f t="shared" si="0"/>
        <v>1764.9980666666668</v>
      </c>
      <c r="N16" s="116">
        <f t="shared" si="10"/>
        <v>23.536183013698629</v>
      </c>
      <c r="O16" s="117">
        <f t="shared" si="11"/>
        <v>32.798000000000002</v>
      </c>
      <c r="P16" s="151">
        <f t="shared" si="12"/>
        <v>1.6931506849315068</v>
      </c>
      <c r="Q16" s="71">
        <f t="shared" si="1"/>
        <v>58.027333698630144</v>
      </c>
      <c r="R16" s="118">
        <f t="shared" si="13"/>
        <v>13.386703645833332</v>
      </c>
      <c r="S16" s="119">
        <f t="shared" si="2"/>
        <v>16.064044375000002</v>
      </c>
      <c r="T16" s="120">
        <f t="shared" si="3"/>
        <v>16.599512520833333</v>
      </c>
      <c r="U16" s="113"/>
      <c r="V16" s="113"/>
      <c r="W16" s="113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</row>
    <row r="17" spans="1:38" x14ac:dyDescent="0.2">
      <c r="A17" s="148">
        <v>8</v>
      </c>
      <c r="B17" s="75" t="s">
        <v>8</v>
      </c>
      <c r="C17" s="69">
        <v>0</v>
      </c>
      <c r="D17" s="81">
        <v>0</v>
      </c>
      <c r="E17" s="157">
        <v>9126.6200000000008</v>
      </c>
      <c r="F17" s="156">
        <f t="shared" si="15"/>
        <v>11971.27</v>
      </c>
      <c r="G17" s="68">
        <f t="shared" si="4"/>
        <v>618</v>
      </c>
      <c r="H17" s="65">
        <f t="shared" si="5"/>
        <v>1809.6575</v>
      </c>
      <c r="I17" s="45">
        <f t="shared" si="6"/>
        <v>23525.547500000001</v>
      </c>
      <c r="J17" s="114">
        <f t="shared" si="7"/>
        <v>760.55166666666673</v>
      </c>
      <c r="K17" s="115">
        <f t="shared" si="8"/>
        <v>997.60583333333341</v>
      </c>
      <c r="L17" s="109">
        <f t="shared" si="9"/>
        <v>51.5</v>
      </c>
      <c r="M17" s="86">
        <f t="shared" si="0"/>
        <v>1809.6575000000003</v>
      </c>
      <c r="N17" s="116">
        <f t="shared" si="10"/>
        <v>25.004438356164385</v>
      </c>
      <c r="O17" s="117">
        <f t="shared" si="11"/>
        <v>32.798000000000002</v>
      </c>
      <c r="P17" s="151">
        <f t="shared" si="12"/>
        <v>1.6931506849315068</v>
      </c>
      <c r="Q17" s="71">
        <f t="shared" si="1"/>
        <v>59.495589041095897</v>
      </c>
      <c r="R17" s="118">
        <f t="shared" si="13"/>
        <v>13.735605468750002</v>
      </c>
      <c r="S17" s="119">
        <f t="shared" si="2"/>
        <v>16.482726562500005</v>
      </c>
      <c r="T17" s="120">
        <f t="shared" si="3"/>
        <v>17.032150781250003</v>
      </c>
      <c r="U17" s="113"/>
      <c r="V17" s="113"/>
      <c r="W17" s="113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</row>
    <row r="18" spans="1:38" x14ac:dyDescent="0.2">
      <c r="A18" s="148">
        <v>10</v>
      </c>
      <c r="B18" s="76">
        <v>0.03</v>
      </c>
      <c r="C18" s="69"/>
      <c r="D18" s="81">
        <v>1</v>
      </c>
      <c r="E18" s="158">
        <f>$E$17+$E$17*$B$18*D18</f>
        <v>9400.4186000000009</v>
      </c>
      <c r="F18" s="73">
        <f t="shared" si="15"/>
        <v>11971.27</v>
      </c>
      <c r="G18" s="68">
        <f t="shared" si="4"/>
        <v>618</v>
      </c>
      <c r="H18" s="65">
        <f t="shared" si="5"/>
        <v>1832.47405</v>
      </c>
      <c r="I18" s="45">
        <f t="shared" si="6"/>
        <v>23822.162650000002</v>
      </c>
      <c r="J18" s="114">
        <f t="shared" si="7"/>
        <v>783.36821666666674</v>
      </c>
      <c r="K18" s="115">
        <f t="shared" si="8"/>
        <v>997.60583333333341</v>
      </c>
      <c r="L18" s="109">
        <f t="shared" si="9"/>
        <v>51.5</v>
      </c>
      <c r="M18" s="86">
        <f t="shared" si="0"/>
        <v>1832.4740500000003</v>
      </c>
      <c r="N18" s="116">
        <f t="shared" si="10"/>
        <v>25.754571506849317</v>
      </c>
      <c r="O18" s="117">
        <f t="shared" si="11"/>
        <v>32.798000000000002</v>
      </c>
      <c r="P18" s="151">
        <f t="shared" si="12"/>
        <v>1.6931506849315068</v>
      </c>
      <c r="Q18" s="71">
        <f t="shared" si="1"/>
        <v>60.245722191780828</v>
      </c>
      <c r="R18" s="118">
        <f t="shared" si="13"/>
        <v>13.913859765625002</v>
      </c>
      <c r="S18" s="119">
        <f t="shared" si="2"/>
        <v>16.696631718750005</v>
      </c>
      <c r="T18" s="120">
        <f t="shared" si="3"/>
        <v>17.253186109375005</v>
      </c>
      <c r="U18" s="113"/>
      <c r="V18" s="113"/>
      <c r="W18" s="113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</row>
    <row r="19" spans="1:38" x14ac:dyDescent="0.2">
      <c r="A19" s="148">
        <v>12</v>
      </c>
      <c r="B19" s="75"/>
      <c r="C19" s="69"/>
      <c r="D19" s="81">
        <v>2</v>
      </c>
      <c r="E19" s="158">
        <f t="shared" ref="E19:E39" si="16">$E$17+$E$17*$B$18*D19</f>
        <v>9674.217200000001</v>
      </c>
      <c r="F19" s="73">
        <f t="shared" si="15"/>
        <v>11971.27</v>
      </c>
      <c r="G19" s="68">
        <f t="shared" si="4"/>
        <v>618</v>
      </c>
      <c r="H19" s="65">
        <f t="shared" si="5"/>
        <v>1855.2906000000003</v>
      </c>
      <c r="I19" s="45">
        <f t="shared" si="6"/>
        <v>24118.777800000003</v>
      </c>
      <c r="J19" s="114">
        <f t="shared" si="7"/>
        <v>806.18476666666675</v>
      </c>
      <c r="K19" s="115">
        <f t="shared" si="8"/>
        <v>997.60583333333341</v>
      </c>
      <c r="L19" s="109">
        <f t="shared" si="9"/>
        <v>51.5</v>
      </c>
      <c r="M19" s="86">
        <f t="shared" si="0"/>
        <v>1855.2906000000003</v>
      </c>
      <c r="N19" s="116">
        <f t="shared" si="10"/>
        <v>26.504704657534248</v>
      </c>
      <c r="O19" s="117">
        <f t="shared" si="11"/>
        <v>32.798000000000002</v>
      </c>
      <c r="P19" s="151">
        <f t="shared" si="12"/>
        <v>1.6931506849315068</v>
      </c>
      <c r="Q19" s="71">
        <f t="shared" si="1"/>
        <v>60.995855342465759</v>
      </c>
      <c r="R19" s="118">
        <f t="shared" si="13"/>
        <v>14.092114062500002</v>
      </c>
      <c r="S19" s="119">
        <f t="shared" si="2"/>
        <v>16.910536875000005</v>
      </c>
      <c r="T19" s="120">
        <f t="shared" si="3"/>
        <v>17.474221437500002</v>
      </c>
      <c r="U19" s="113"/>
      <c r="V19" s="113"/>
      <c r="W19" s="113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</row>
    <row r="20" spans="1:38" x14ac:dyDescent="0.2">
      <c r="A20" s="148">
        <v>14</v>
      </c>
      <c r="B20" s="75"/>
      <c r="C20" s="69"/>
      <c r="D20" s="81">
        <v>3</v>
      </c>
      <c r="E20" s="158">
        <f t="shared" si="16"/>
        <v>9948.015800000001</v>
      </c>
      <c r="F20" s="73">
        <f t="shared" si="15"/>
        <v>11971.27</v>
      </c>
      <c r="G20" s="68">
        <f t="shared" si="4"/>
        <v>618</v>
      </c>
      <c r="H20" s="65">
        <f t="shared" si="5"/>
        <v>1878.10715</v>
      </c>
      <c r="I20" s="45">
        <f t="shared" si="6"/>
        <v>24415.392950000001</v>
      </c>
      <c r="J20" s="114">
        <f t="shared" si="7"/>
        <v>829.00131666666675</v>
      </c>
      <c r="K20" s="115">
        <f t="shared" si="8"/>
        <v>997.60583333333341</v>
      </c>
      <c r="L20" s="109">
        <f t="shared" si="9"/>
        <v>51.5</v>
      </c>
      <c r="M20" s="86">
        <f t="shared" si="0"/>
        <v>1878.1071500000003</v>
      </c>
      <c r="N20" s="116">
        <f t="shared" si="10"/>
        <v>27.254837808219182</v>
      </c>
      <c r="O20" s="117">
        <f t="shared" si="11"/>
        <v>32.798000000000002</v>
      </c>
      <c r="P20" s="151">
        <f t="shared" si="12"/>
        <v>1.6931506849315068</v>
      </c>
      <c r="Q20" s="71">
        <f t="shared" si="1"/>
        <v>61.745988493150691</v>
      </c>
      <c r="R20" s="118">
        <f t="shared" si="13"/>
        <v>14.270368359375002</v>
      </c>
      <c r="S20" s="119">
        <f t="shared" si="2"/>
        <v>17.124442031250005</v>
      </c>
      <c r="T20" s="120">
        <f t="shared" si="3"/>
        <v>17.695256765625004</v>
      </c>
      <c r="U20" s="113"/>
      <c r="V20" s="113"/>
      <c r="W20" s="113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</row>
    <row r="21" spans="1:38" x14ac:dyDescent="0.2">
      <c r="A21" s="148">
        <v>16</v>
      </c>
      <c r="B21" s="75"/>
      <c r="C21" s="69"/>
      <c r="D21" s="81">
        <v>4</v>
      </c>
      <c r="E21" s="158">
        <f t="shared" si="16"/>
        <v>10221.814400000001</v>
      </c>
      <c r="F21" s="73">
        <f t="shared" si="15"/>
        <v>11971.27</v>
      </c>
      <c r="G21" s="68">
        <f t="shared" si="4"/>
        <v>618</v>
      </c>
      <c r="H21" s="65">
        <f t="shared" si="5"/>
        <v>1900.9237000000001</v>
      </c>
      <c r="I21" s="45">
        <f t="shared" si="6"/>
        <v>24712.008099999999</v>
      </c>
      <c r="J21" s="114">
        <f t="shared" si="7"/>
        <v>851.81786666666676</v>
      </c>
      <c r="K21" s="115">
        <f t="shared" si="8"/>
        <v>997.60583333333341</v>
      </c>
      <c r="L21" s="109">
        <f t="shared" si="9"/>
        <v>51.5</v>
      </c>
      <c r="M21" s="86">
        <f t="shared" si="0"/>
        <v>1900.9237000000003</v>
      </c>
      <c r="N21" s="116">
        <f t="shared" si="10"/>
        <v>28.004970958904114</v>
      </c>
      <c r="O21" s="117">
        <f t="shared" si="11"/>
        <v>32.798000000000002</v>
      </c>
      <c r="P21" s="151">
        <f t="shared" si="12"/>
        <v>1.6931506849315068</v>
      </c>
      <c r="Q21" s="71">
        <f t="shared" si="1"/>
        <v>62.496121643835622</v>
      </c>
      <c r="R21" s="118">
        <f t="shared" si="13"/>
        <v>14.448622656250002</v>
      </c>
      <c r="S21" s="119">
        <f t="shared" si="2"/>
        <v>17.338347187500005</v>
      </c>
      <c r="T21" s="120">
        <f t="shared" si="3"/>
        <v>17.916292093750005</v>
      </c>
      <c r="U21" s="113"/>
      <c r="V21" s="113"/>
      <c r="W21" s="113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</row>
    <row r="22" spans="1:38" x14ac:dyDescent="0.2">
      <c r="A22" s="148">
        <v>18</v>
      </c>
      <c r="B22" s="75"/>
      <c r="C22" s="69"/>
      <c r="D22" s="81">
        <v>5</v>
      </c>
      <c r="E22" s="158">
        <f t="shared" si="16"/>
        <v>10495.613000000001</v>
      </c>
      <c r="F22" s="73">
        <f t="shared" si="15"/>
        <v>11971.27</v>
      </c>
      <c r="G22" s="68">
        <f t="shared" si="4"/>
        <v>618</v>
      </c>
      <c r="H22" s="65">
        <f t="shared" si="5"/>
        <v>1923.7402500000001</v>
      </c>
      <c r="I22" s="45">
        <f t="shared" si="6"/>
        <v>25008.623250000001</v>
      </c>
      <c r="J22" s="114">
        <f t="shared" si="7"/>
        <v>874.63441666666677</v>
      </c>
      <c r="K22" s="115">
        <f t="shared" si="8"/>
        <v>997.60583333333341</v>
      </c>
      <c r="L22" s="109">
        <f t="shared" si="9"/>
        <v>51.5</v>
      </c>
      <c r="M22" s="86">
        <f t="shared" si="0"/>
        <v>1923.7402500000003</v>
      </c>
      <c r="N22" s="116">
        <f t="shared" si="10"/>
        <v>28.755104109589045</v>
      </c>
      <c r="O22" s="117">
        <f t="shared" si="11"/>
        <v>32.798000000000002</v>
      </c>
      <c r="P22" s="151">
        <f t="shared" si="12"/>
        <v>1.6931506849315068</v>
      </c>
      <c r="Q22" s="71">
        <f t="shared" si="1"/>
        <v>63.246254794520553</v>
      </c>
      <c r="R22" s="118">
        <f t="shared" si="13"/>
        <v>14.626876953125002</v>
      </c>
      <c r="S22" s="119">
        <f t="shared" si="2"/>
        <v>17.552252343750006</v>
      </c>
      <c r="T22" s="120">
        <f t="shared" si="3"/>
        <v>18.137327421875003</v>
      </c>
      <c r="U22" s="113"/>
      <c r="V22" s="113"/>
      <c r="W22" s="113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</row>
    <row r="23" spans="1:38" x14ac:dyDescent="0.2">
      <c r="A23" s="148">
        <v>20</v>
      </c>
      <c r="B23" s="75"/>
      <c r="C23" s="69"/>
      <c r="D23" s="81">
        <v>6</v>
      </c>
      <c r="E23" s="158">
        <f t="shared" si="16"/>
        <v>10769.411600000001</v>
      </c>
      <c r="F23" s="73">
        <f t="shared" si="15"/>
        <v>11971.27</v>
      </c>
      <c r="G23" s="68">
        <f t="shared" si="4"/>
        <v>618</v>
      </c>
      <c r="H23" s="65">
        <f t="shared" si="5"/>
        <v>1946.5568000000003</v>
      </c>
      <c r="I23" s="45">
        <f t="shared" si="6"/>
        <v>25305.238400000002</v>
      </c>
      <c r="J23" s="114">
        <f t="shared" si="7"/>
        <v>897.45096666666677</v>
      </c>
      <c r="K23" s="115">
        <f t="shared" si="8"/>
        <v>997.60583333333341</v>
      </c>
      <c r="L23" s="109">
        <f t="shared" si="9"/>
        <v>51.5</v>
      </c>
      <c r="M23" s="86">
        <f t="shared" si="0"/>
        <v>1946.5568000000003</v>
      </c>
      <c r="N23" s="116">
        <f t="shared" si="10"/>
        <v>29.505237260273976</v>
      </c>
      <c r="O23" s="117">
        <f t="shared" si="11"/>
        <v>32.798000000000002</v>
      </c>
      <c r="P23" s="151">
        <f t="shared" si="12"/>
        <v>1.6931506849315068</v>
      </c>
      <c r="Q23" s="71">
        <f t="shared" si="1"/>
        <v>63.996387945205484</v>
      </c>
      <c r="R23" s="118">
        <f t="shared" si="13"/>
        <v>14.805131250000002</v>
      </c>
      <c r="S23" s="119">
        <f t="shared" si="2"/>
        <v>17.766157500000006</v>
      </c>
      <c r="T23" s="120">
        <f t="shared" si="3"/>
        <v>18.358362750000005</v>
      </c>
      <c r="U23" s="113"/>
      <c r="V23" s="113"/>
      <c r="W23" s="113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</row>
    <row r="24" spans="1:38" x14ac:dyDescent="0.2">
      <c r="A24" s="148">
        <v>22</v>
      </c>
      <c r="B24" s="75"/>
      <c r="C24" s="69"/>
      <c r="D24" s="81">
        <v>7</v>
      </c>
      <c r="E24" s="158">
        <f t="shared" si="16"/>
        <v>11043.210200000001</v>
      </c>
      <c r="F24" s="73">
        <f t="shared" si="15"/>
        <v>11971.27</v>
      </c>
      <c r="G24" s="68">
        <f t="shared" si="4"/>
        <v>618</v>
      </c>
      <c r="H24" s="65">
        <f t="shared" si="5"/>
        <v>1969.3733500000001</v>
      </c>
      <c r="I24" s="45">
        <f t="shared" si="6"/>
        <v>25601.853550000003</v>
      </c>
      <c r="J24" s="114">
        <f t="shared" si="7"/>
        <v>920.26751666666678</v>
      </c>
      <c r="K24" s="115">
        <f t="shared" si="8"/>
        <v>997.60583333333341</v>
      </c>
      <c r="L24" s="109">
        <f t="shared" si="9"/>
        <v>51.5</v>
      </c>
      <c r="M24" s="86">
        <f t="shared" si="0"/>
        <v>1969.3733500000003</v>
      </c>
      <c r="N24" s="116">
        <f t="shared" si="10"/>
        <v>30.255370410958907</v>
      </c>
      <c r="O24" s="117">
        <f t="shared" si="11"/>
        <v>32.798000000000002</v>
      </c>
      <c r="P24" s="151">
        <f t="shared" si="12"/>
        <v>1.6931506849315068</v>
      </c>
      <c r="Q24" s="71">
        <f t="shared" si="1"/>
        <v>64.746521095890415</v>
      </c>
      <c r="R24" s="118">
        <f t="shared" si="13"/>
        <v>14.983385546875002</v>
      </c>
      <c r="S24" s="119">
        <f t="shared" si="2"/>
        <v>17.980062656250006</v>
      </c>
      <c r="T24" s="120">
        <f t="shared" si="3"/>
        <v>18.579398078125003</v>
      </c>
      <c r="U24" s="113"/>
      <c r="V24" s="113"/>
      <c r="W24" s="113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</row>
    <row r="25" spans="1:38" x14ac:dyDescent="0.2">
      <c r="A25" s="148">
        <v>24</v>
      </c>
      <c r="B25" s="75"/>
      <c r="C25" s="69"/>
      <c r="D25" s="81">
        <v>8</v>
      </c>
      <c r="E25" s="158">
        <f t="shared" si="16"/>
        <v>11317.008800000001</v>
      </c>
      <c r="F25" s="73">
        <f t="shared" si="15"/>
        <v>11971.27</v>
      </c>
      <c r="G25" s="68">
        <f t="shared" si="4"/>
        <v>618</v>
      </c>
      <c r="H25" s="65">
        <f t="shared" si="5"/>
        <v>1992.1899000000001</v>
      </c>
      <c r="I25" s="45">
        <f t="shared" si="6"/>
        <v>25898.468700000001</v>
      </c>
      <c r="J25" s="114">
        <f t="shared" si="7"/>
        <v>943.08406666666679</v>
      </c>
      <c r="K25" s="115">
        <f t="shared" si="8"/>
        <v>997.60583333333341</v>
      </c>
      <c r="L25" s="109">
        <f t="shared" si="9"/>
        <v>51.5</v>
      </c>
      <c r="M25" s="86">
        <f t="shared" si="0"/>
        <v>1992.1899000000003</v>
      </c>
      <c r="N25" s="116">
        <f t="shared" si="10"/>
        <v>31.005503561643838</v>
      </c>
      <c r="O25" s="117">
        <f t="shared" si="11"/>
        <v>32.798000000000002</v>
      </c>
      <c r="P25" s="151">
        <f t="shared" si="12"/>
        <v>1.6931506849315068</v>
      </c>
      <c r="Q25" s="71">
        <f t="shared" si="1"/>
        <v>65.496654246575346</v>
      </c>
      <c r="R25" s="118">
        <f t="shared" si="13"/>
        <v>15.161639843750002</v>
      </c>
      <c r="S25" s="119">
        <f t="shared" si="2"/>
        <v>18.193967812500006</v>
      </c>
      <c r="T25" s="120">
        <f t="shared" si="3"/>
        <v>18.800433406250004</v>
      </c>
      <c r="U25" s="113"/>
      <c r="V25" s="113"/>
      <c r="W25" s="113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</row>
    <row r="26" spans="1:38" x14ac:dyDescent="0.2">
      <c r="A26" s="148">
        <v>26</v>
      </c>
      <c r="B26" s="75"/>
      <c r="C26" s="69"/>
      <c r="D26" s="81">
        <v>9</v>
      </c>
      <c r="E26" s="158">
        <f t="shared" si="16"/>
        <v>11590.807400000002</v>
      </c>
      <c r="F26" s="73">
        <f t="shared" si="15"/>
        <v>11971.27</v>
      </c>
      <c r="G26" s="68">
        <f t="shared" si="4"/>
        <v>618</v>
      </c>
      <c r="H26" s="65">
        <f t="shared" si="5"/>
        <v>2015.0064500000001</v>
      </c>
      <c r="I26" s="45">
        <f t="shared" si="6"/>
        <v>26195.083850000003</v>
      </c>
      <c r="J26" s="114">
        <f t="shared" si="7"/>
        <v>965.90061666666679</v>
      </c>
      <c r="K26" s="115">
        <f t="shared" si="8"/>
        <v>997.60583333333341</v>
      </c>
      <c r="L26" s="109">
        <f t="shared" si="9"/>
        <v>51.5</v>
      </c>
      <c r="M26" s="86">
        <f t="shared" si="0"/>
        <v>2015.0064500000003</v>
      </c>
      <c r="N26" s="116">
        <f t="shared" si="10"/>
        <v>31.755636712328773</v>
      </c>
      <c r="O26" s="117">
        <f t="shared" si="11"/>
        <v>32.798000000000002</v>
      </c>
      <c r="P26" s="151">
        <f t="shared" si="12"/>
        <v>1.6931506849315068</v>
      </c>
      <c r="Q26" s="71">
        <f t="shared" si="1"/>
        <v>66.246787397260277</v>
      </c>
      <c r="R26" s="118">
        <f t="shared" si="13"/>
        <v>15.339894140625002</v>
      </c>
      <c r="S26" s="119">
        <f t="shared" si="2"/>
        <v>18.407872968750006</v>
      </c>
      <c r="T26" s="120">
        <f t="shared" si="3"/>
        <v>19.021468734375006</v>
      </c>
      <c r="U26" s="113"/>
      <c r="V26" s="113"/>
      <c r="W26" s="113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</row>
    <row r="27" spans="1:38" x14ac:dyDescent="0.2">
      <c r="A27" s="148">
        <v>28</v>
      </c>
      <c r="B27" s="75"/>
      <c r="C27" s="69"/>
      <c r="D27" s="81">
        <v>10</v>
      </c>
      <c r="E27" s="158">
        <f t="shared" si="16"/>
        <v>11864.606000000002</v>
      </c>
      <c r="F27" s="73">
        <f t="shared" si="15"/>
        <v>11971.27</v>
      </c>
      <c r="G27" s="68">
        <f t="shared" si="4"/>
        <v>618</v>
      </c>
      <c r="H27" s="65">
        <f t="shared" si="5"/>
        <v>2037.8230000000003</v>
      </c>
      <c r="I27" s="45">
        <f t="shared" si="6"/>
        <v>26491.699000000004</v>
      </c>
      <c r="J27" s="114">
        <f t="shared" si="7"/>
        <v>988.7171666666668</v>
      </c>
      <c r="K27" s="115">
        <f t="shared" si="8"/>
        <v>997.60583333333341</v>
      </c>
      <c r="L27" s="109">
        <f t="shared" si="9"/>
        <v>51.5</v>
      </c>
      <c r="M27" s="86">
        <f t="shared" si="0"/>
        <v>2037.8230000000003</v>
      </c>
      <c r="N27" s="116">
        <f t="shared" si="10"/>
        <v>32.505769863013704</v>
      </c>
      <c r="O27" s="117">
        <f t="shared" si="11"/>
        <v>32.798000000000002</v>
      </c>
      <c r="P27" s="151">
        <f t="shared" si="12"/>
        <v>1.6931506849315068</v>
      </c>
      <c r="Q27" s="71">
        <f t="shared" si="1"/>
        <v>66.996920547945223</v>
      </c>
      <c r="R27" s="118">
        <f t="shared" si="13"/>
        <v>15.518148437500003</v>
      </c>
      <c r="S27" s="119">
        <f t="shared" si="2"/>
        <v>18.621778125000006</v>
      </c>
      <c r="T27" s="120">
        <f t="shared" si="3"/>
        <v>19.242504062500004</v>
      </c>
      <c r="U27" s="113"/>
      <c r="V27" s="113"/>
      <c r="W27" s="113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</row>
    <row r="28" spans="1:38" x14ac:dyDescent="0.2">
      <c r="A28" s="148">
        <v>30</v>
      </c>
      <c r="B28" s="75"/>
      <c r="C28" s="69"/>
      <c r="D28" s="81">
        <v>11</v>
      </c>
      <c r="E28" s="158">
        <f t="shared" si="16"/>
        <v>12138.404600000002</v>
      </c>
      <c r="F28" s="73">
        <f t="shared" si="15"/>
        <v>11971.27</v>
      </c>
      <c r="G28" s="68">
        <f t="shared" si="4"/>
        <v>618</v>
      </c>
      <c r="H28" s="65">
        <f t="shared" si="5"/>
        <v>2060.6395500000003</v>
      </c>
      <c r="I28" s="45">
        <f t="shared" si="6"/>
        <v>26788.314150000002</v>
      </c>
      <c r="J28" s="114">
        <f t="shared" si="7"/>
        <v>1011.5337166666668</v>
      </c>
      <c r="K28" s="115">
        <f t="shared" si="8"/>
        <v>997.60583333333341</v>
      </c>
      <c r="L28" s="109">
        <f t="shared" si="9"/>
        <v>51.5</v>
      </c>
      <c r="M28" s="86">
        <f t="shared" si="0"/>
        <v>2060.6395500000003</v>
      </c>
      <c r="N28" s="116">
        <f t="shared" si="10"/>
        <v>33.255903013698635</v>
      </c>
      <c r="O28" s="117">
        <f t="shared" si="11"/>
        <v>32.798000000000002</v>
      </c>
      <c r="P28" s="151">
        <f t="shared" si="12"/>
        <v>1.6931506849315068</v>
      </c>
      <c r="Q28" s="71">
        <f t="shared" si="1"/>
        <v>67.74705369863014</v>
      </c>
      <c r="R28" s="118">
        <f t="shared" si="13"/>
        <v>15.696402734375003</v>
      </c>
      <c r="S28" s="119">
        <f t="shared" si="2"/>
        <v>18.835683281250006</v>
      </c>
      <c r="T28" s="120">
        <f t="shared" si="3"/>
        <v>19.463539390625005</v>
      </c>
      <c r="U28" s="113"/>
      <c r="V28" s="113"/>
      <c r="W28" s="113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</row>
    <row r="29" spans="1:38" x14ac:dyDescent="0.2">
      <c r="A29" s="148">
        <v>32</v>
      </c>
      <c r="B29" s="75"/>
      <c r="C29" s="69"/>
      <c r="D29" s="81">
        <v>12</v>
      </c>
      <c r="E29" s="158">
        <f t="shared" si="16"/>
        <v>12412.2032</v>
      </c>
      <c r="F29" s="73">
        <f t="shared" si="15"/>
        <v>11971.27</v>
      </c>
      <c r="G29" s="68">
        <f t="shared" si="4"/>
        <v>618</v>
      </c>
      <c r="H29" s="65">
        <f t="shared" si="5"/>
        <v>2083.4560999999999</v>
      </c>
      <c r="I29" s="45">
        <f t="shared" si="6"/>
        <v>27084.9293</v>
      </c>
      <c r="J29" s="114">
        <f t="shared" si="7"/>
        <v>1034.3502666666666</v>
      </c>
      <c r="K29" s="115">
        <f t="shared" si="8"/>
        <v>997.60583333333341</v>
      </c>
      <c r="L29" s="109">
        <f t="shared" si="9"/>
        <v>51.5</v>
      </c>
      <c r="M29" s="86">
        <f t="shared" si="0"/>
        <v>2083.4560999999999</v>
      </c>
      <c r="N29" s="116">
        <f t="shared" si="10"/>
        <v>34.006036164383559</v>
      </c>
      <c r="O29" s="117">
        <f t="shared" si="11"/>
        <v>32.798000000000002</v>
      </c>
      <c r="P29" s="151">
        <f t="shared" si="12"/>
        <v>1.6931506849315068</v>
      </c>
      <c r="Q29" s="71">
        <f t="shared" si="1"/>
        <v>68.497186849315071</v>
      </c>
      <c r="R29" s="118">
        <f t="shared" si="13"/>
        <v>15.874657031249999</v>
      </c>
      <c r="S29" s="119">
        <f t="shared" si="2"/>
        <v>19.049588437499999</v>
      </c>
      <c r="T29" s="120">
        <f t="shared" si="3"/>
        <v>19.68457471875</v>
      </c>
      <c r="U29" s="113"/>
      <c r="V29" s="113"/>
      <c r="W29" s="113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</row>
    <row r="30" spans="1:38" x14ac:dyDescent="0.2">
      <c r="A30" s="148">
        <v>34</v>
      </c>
      <c r="B30" s="75"/>
      <c r="C30" s="69"/>
      <c r="D30" s="81">
        <v>13</v>
      </c>
      <c r="E30" s="158">
        <f t="shared" si="16"/>
        <v>12686.001800000002</v>
      </c>
      <c r="F30" s="73">
        <f t="shared" si="15"/>
        <v>11971.27</v>
      </c>
      <c r="G30" s="68">
        <f t="shared" si="4"/>
        <v>618</v>
      </c>
      <c r="H30" s="65">
        <f t="shared" si="5"/>
        <v>2106.2726500000003</v>
      </c>
      <c r="I30" s="45">
        <f t="shared" si="6"/>
        <v>27381.544450000001</v>
      </c>
      <c r="J30" s="114">
        <f t="shared" si="7"/>
        <v>1057.1668166666668</v>
      </c>
      <c r="K30" s="115">
        <f t="shared" si="8"/>
        <v>997.60583333333341</v>
      </c>
      <c r="L30" s="109">
        <f t="shared" si="9"/>
        <v>51.5</v>
      </c>
      <c r="M30" s="86">
        <f t="shared" si="0"/>
        <v>2106.2726500000003</v>
      </c>
      <c r="N30" s="116">
        <f t="shared" si="10"/>
        <v>34.756169315068497</v>
      </c>
      <c r="O30" s="117">
        <f t="shared" si="11"/>
        <v>32.798000000000002</v>
      </c>
      <c r="P30" s="151">
        <f t="shared" si="12"/>
        <v>1.6931506849315068</v>
      </c>
      <c r="Q30" s="71">
        <f t="shared" si="1"/>
        <v>69.247320000000002</v>
      </c>
      <c r="R30" s="118">
        <f t="shared" si="13"/>
        <v>16.052911328125003</v>
      </c>
      <c r="S30" s="119">
        <f t="shared" si="2"/>
        <v>19.263493593750006</v>
      </c>
      <c r="T30" s="120">
        <f t="shared" si="3"/>
        <v>19.905610046875005</v>
      </c>
      <c r="U30" s="113"/>
      <c r="V30" s="113"/>
      <c r="W30" s="113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</row>
    <row r="31" spans="1:38" x14ac:dyDescent="0.2">
      <c r="A31" s="148">
        <v>36</v>
      </c>
      <c r="B31" s="75"/>
      <c r="C31" s="69"/>
      <c r="D31" s="81">
        <v>14</v>
      </c>
      <c r="E31" s="158">
        <f t="shared" si="16"/>
        <v>12959.8004</v>
      </c>
      <c r="F31" s="73">
        <f t="shared" si="15"/>
        <v>11971.27</v>
      </c>
      <c r="G31" s="68">
        <f t="shared" si="4"/>
        <v>618</v>
      </c>
      <c r="H31" s="65">
        <f t="shared" si="5"/>
        <v>2129.0891999999999</v>
      </c>
      <c r="I31" s="45">
        <f t="shared" si="6"/>
        <v>27678.159599999999</v>
      </c>
      <c r="J31" s="114">
        <f t="shared" si="7"/>
        <v>1079.9833666666666</v>
      </c>
      <c r="K31" s="115">
        <f t="shared" si="8"/>
        <v>997.60583333333341</v>
      </c>
      <c r="L31" s="109">
        <f t="shared" si="9"/>
        <v>51.5</v>
      </c>
      <c r="M31" s="86">
        <f t="shared" si="0"/>
        <v>2129.0891999999999</v>
      </c>
      <c r="N31" s="116">
        <f t="shared" si="10"/>
        <v>35.506302465753421</v>
      </c>
      <c r="O31" s="117">
        <f t="shared" si="11"/>
        <v>32.798000000000002</v>
      </c>
      <c r="P31" s="151">
        <f t="shared" si="12"/>
        <v>1.6931506849315068</v>
      </c>
      <c r="Q31" s="71">
        <f t="shared" si="1"/>
        <v>69.997453150684933</v>
      </c>
      <c r="R31" s="118">
        <f t="shared" si="13"/>
        <v>16.231165624999999</v>
      </c>
      <c r="S31" s="119">
        <f t="shared" si="2"/>
        <v>19.477398749999999</v>
      </c>
      <c r="T31" s="120">
        <f t="shared" si="3"/>
        <v>20.126645374999999</v>
      </c>
      <c r="U31" s="113"/>
      <c r="V31" s="113"/>
      <c r="W31" s="113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</row>
    <row r="32" spans="1:38" x14ac:dyDescent="0.2">
      <c r="A32" s="148">
        <v>38</v>
      </c>
      <c r="B32" s="75"/>
      <c r="C32" s="69"/>
      <c r="D32" s="81">
        <v>15</v>
      </c>
      <c r="E32" s="158">
        <f t="shared" si="16"/>
        <v>13233.599000000002</v>
      </c>
      <c r="F32" s="73">
        <f t="shared" si="15"/>
        <v>11971.27</v>
      </c>
      <c r="G32" s="68">
        <f t="shared" si="4"/>
        <v>618</v>
      </c>
      <c r="H32" s="65">
        <f t="shared" si="5"/>
        <v>2151.9057500000004</v>
      </c>
      <c r="I32" s="45">
        <f t="shared" si="6"/>
        <v>27974.774750000004</v>
      </c>
      <c r="J32" s="114">
        <f t="shared" si="7"/>
        <v>1102.7999166666668</v>
      </c>
      <c r="K32" s="115">
        <f t="shared" si="8"/>
        <v>997.60583333333341</v>
      </c>
      <c r="L32" s="109">
        <f t="shared" si="9"/>
        <v>51.5</v>
      </c>
      <c r="M32" s="86">
        <f t="shared" si="0"/>
        <v>2151.9057500000004</v>
      </c>
      <c r="N32" s="116">
        <f t="shared" si="10"/>
        <v>36.25643561643836</v>
      </c>
      <c r="O32" s="117">
        <f t="shared" si="11"/>
        <v>32.798000000000002</v>
      </c>
      <c r="P32" s="151">
        <f t="shared" si="12"/>
        <v>1.6931506849315068</v>
      </c>
      <c r="Q32" s="71">
        <f t="shared" si="1"/>
        <v>70.747586301369864</v>
      </c>
      <c r="R32" s="118">
        <f t="shared" si="13"/>
        <v>16.409419921875003</v>
      </c>
      <c r="S32" s="119">
        <f t="shared" si="2"/>
        <v>19.691303906250006</v>
      </c>
      <c r="T32" s="120">
        <f t="shared" si="3"/>
        <v>20.347680703125004</v>
      </c>
      <c r="U32" s="113"/>
      <c r="V32" s="113"/>
      <c r="W32" s="113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</row>
    <row r="33" spans="1:38" x14ac:dyDescent="0.2">
      <c r="A33" s="148">
        <v>40</v>
      </c>
      <c r="B33" s="75"/>
      <c r="C33" s="69"/>
      <c r="D33" s="81">
        <v>16</v>
      </c>
      <c r="E33" s="158">
        <f t="shared" si="16"/>
        <v>13507.3976</v>
      </c>
      <c r="F33" s="73">
        <f t="shared" si="15"/>
        <v>11971.27</v>
      </c>
      <c r="G33" s="68">
        <f t="shared" si="4"/>
        <v>618</v>
      </c>
      <c r="H33" s="65">
        <f t="shared" si="5"/>
        <v>2174.7222999999999</v>
      </c>
      <c r="I33" s="45">
        <f t="shared" si="6"/>
        <v>28271.389900000002</v>
      </c>
      <c r="J33" s="114">
        <f t="shared" si="7"/>
        <v>1125.6164666666666</v>
      </c>
      <c r="K33" s="115">
        <f t="shared" si="8"/>
        <v>997.60583333333341</v>
      </c>
      <c r="L33" s="109">
        <f t="shared" si="9"/>
        <v>51.5</v>
      </c>
      <c r="M33" s="86">
        <f t="shared" si="0"/>
        <v>2174.7222999999999</v>
      </c>
      <c r="N33" s="116">
        <f t="shared" si="10"/>
        <v>37.006568767123291</v>
      </c>
      <c r="O33" s="117">
        <f t="shared" si="11"/>
        <v>32.798000000000002</v>
      </c>
      <c r="P33" s="151">
        <f t="shared" si="12"/>
        <v>1.6931506849315068</v>
      </c>
      <c r="Q33" s="71">
        <f t="shared" si="1"/>
        <v>71.49771945205481</v>
      </c>
      <c r="R33" s="118">
        <f t="shared" si="13"/>
        <v>16.587674218749999</v>
      </c>
      <c r="S33" s="119">
        <f t="shared" si="2"/>
        <v>19.905209062499999</v>
      </c>
      <c r="T33" s="120">
        <f t="shared" si="3"/>
        <v>20.568716031249998</v>
      </c>
      <c r="U33" s="113"/>
      <c r="V33" s="113"/>
      <c r="W33" s="113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</row>
    <row r="34" spans="1:38" x14ac:dyDescent="0.2">
      <c r="A34" s="148">
        <v>42</v>
      </c>
      <c r="B34" s="75"/>
      <c r="C34" s="69"/>
      <c r="D34" s="81">
        <v>17</v>
      </c>
      <c r="E34" s="158">
        <f t="shared" si="16"/>
        <v>13781.196200000002</v>
      </c>
      <c r="F34" s="73">
        <f t="shared" si="15"/>
        <v>11971.27</v>
      </c>
      <c r="G34" s="68">
        <f t="shared" si="4"/>
        <v>618</v>
      </c>
      <c r="H34" s="65">
        <f t="shared" si="5"/>
        <v>2197.5388500000004</v>
      </c>
      <c r="I34" s="45">
        <f t="shared" si="6"/>
        <v>28568.005050000003</v>
      </c>
      <c r="J34" s="114">
        <f t="shared" si="7"/>
        <v>1148.4330166666668</v>
      </c>
      <c r="K34" s="115">
        <f t="shared" si="8"/>
        <v>997.60583333333341</v>
      </c>
      <c r="L34" s="109">
        <f t="shared" si="9"/>
        <v>51.5</v>
      </c>
      <c r="M34" s="86">
        <f t="shared" si="0"/>
        <v>2197.5388500000004</v>
      </c>
      <c r="N34" s="116">
        <f t="shared" si="10"/>
        <v>37.756701917808222</v>
      </c>
      <c r="O34" s="117">
        <f t="shared" si="11"/>
        <v>32.798000000000002</v>
      </c>
      <c r="P34" s="151">
        <f t="shared" si="12"/>
        <v>1.6931506849315068</v>
      </c>
      <c r="Q34" s="71">
        <f t="shared" si="1"/>
        <v>72.247852602739727</v>
      </c>
      <c r="R34" s="118">
        <f t="shared" si="13"/>
        <v>16.765928515625003</v>
      </c>
      <c r="S34" s="119">
        <f t="shared" si="2"/>
        <v>20.119114218750006</v>
      </c>
      <c r="T34" s="120">
        <f t="shared" si="3"/>
        <v>20.789751359375007</v>
      </c>
      <c r="U34" s="113"/>
      <c r="V34" s="113"/>
      <c r="W34" s="113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</row>
    <row r="35" spans="1:38" x14ac:dyDescent="0.2">
      <c r="A35" s="148">
        <v>44</v>
      </c>
      <c r="B35" s="75"/>
      <c r="C35" s="69"/>
      <c r="D35" s="81">
        <v>18</v>
      </c>
      <c r="E35" s="158">
        <f t="shared" si="16"/>
        <v>14054.9948</v>
      </c>
      <c r="F35" s="73">
        <f t="shared" si="15"/>
        <v>11971.27</v>
      </c>
      <c r="G35" s="68">
        <f t="shared" si="4"/>
        <v>618</v>
      </c>
      <c r="H35" s="65">
        <f t="shared" si="5"/>
        <v>2220.3553999999999</v>
      </c>
      <c r="I35" s="45">
        <f t="shared" si="6"/>
        <v>28864.620200000001</v>
      </c>
      <c r="J35" s="114">
        <f t="shared" si="7"/>
        <v>1171.2495666666666</v>
      </c>
      <c r="K35" s="115">
        <f t="shared" si="8"/>
        <v>997.60583333333341</v>
      </c>
      <c r="L35" s="109">
        <f t="shared" si="9"/>
        <v>51.5</v>
      </c>
      <c r="M35" s="86">
        <f t="shared" si="0"/>
        <v>2220.3553999999999</v>
      </c>
      <c r="N35" s="116">
        <f t="shared" si="10"/>
        <v>38.506835068493153</v>
      </c>
      <c r="O35" s="117">
        <f t="shared" si="11"/>
        <v>32.798000000000002</v>
      </c>
      <c r="P35" s="151">
        <f t="shared" si="12"/>
        <v>1.6931506849315068</v>
      </c>
      <c r="Q35" s="71">
        <f t="shared" si="1"/>
        <v>72.997985753424672</v>
      </c>
      <c r="R35" s="118">
        <f t="shared" si="13"/>
        <v>16.944182812499999</v>
      </c>
      <c r="S35" s="119">
        <f t="shared" si="2"/>
        <v>20.333019374999999</v>
      </c>
      <c r="T35" s="120">
        <f t="shared" si="3"/>
        <v>21.010786687500001</v>
      </c>
      <c r="U35" s="113"/>
      <c r="V35" s="113"/>
      <c r="W35" s="113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</row>
    <row r="36" spans="1:38" x14ac:dyDescent="0.2">
      <c r="A36" s="148">
        <v>46</v>
      </c>
      <c r="B36" s="75"/>
      <c r="C36" s="69"/>
      <c r="D36" s="81">
        <v>19</v>
      </c>
      <c r="E36" s="158">
        <f t="shared" si="16"/>
        <v>14328.793400000002</v>
      </c>
      <c r="F36" s="73">
        <f t="shared" si="15"/>
        <v>11971.27</v>
      </c>
      <c r="G36" s="68">
        <f t="shared" si="4"/>
        <v>618</v>
      </c>
      <c r="H36" s="65">
        <f t="shared" si="5"/>
        <v>2243.1719500000004</v>
      </c>
      <c r="I36" s="45">
        <f t="shared" si="6"/>
        <v>29161.235350000003</v>
      </c>
      <c r="J36" s="114">
        <f t="shared" si="7"/>
        <v>1194.0661166666669</v>
      </c>
      <c r="K36" s="115">
        <f t="shared" si="8"/>
        <v>997.60583333333341</v>
      </c>
      <c r="L36" s="109">
        <f t="shared" si="9"/>
        <v>51.5</v>
      </c>
      <c r="M36" s="86">
        <f t="shared" si="0"/>
        <v>2243.1719500000004</v>
      </c>
      <c r="N36" s="116">
        <f t="shared" si="10"/>
        <v>39.256968219178091</v>
      </c>
      <c r="O36" s="117">
        <f t="shared" si="11"/>
        <v>32.798000000000002</v>
      </c>
      <c r="P36" s="151">
        <f t="shared" si="12"/>
        <v>1.6931506849315068</v>
      </c>
      <c r="Q36" s="71">
        <f t="shared" si="1"/>
        <v>73.748118904109603</v>
      </c>
      <c r="R36" s="118">
        <f t="shared" si="13"/>
        <v>17.122437109375003</v>
      </c>
      <c r="S36" s="119">
        <f t="shared" si="2"/>
        <v>20.546924531250006</v>
      </c>
      <c r="T36" s="120">
        <f t="shared" si="3"/>
        <v>21.231822015625006</v>
      </c>
      <c r="U36" s="113"/>
      <c r="V36" s="113"/>
      <c r="W36" s="113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</row>
    <row r="37" spans="1:38" x14ac:dyDescent="0.2">
      <c r="A37" s="148">
        <v>48</v>
      </c>
      <c r="B37" s="75"/>
      <c r="C37" s="69"/>
      <c r="D37" s="81">
        <v>20</v>
      </c>
      <c r="E37" s="158">
        <f t="shared" si="16"/>
        <v>14602.592000000001</v>
      </c>
      <c r="F37" s="73">
        <f t="shared" si="15"/>
        <v>11971.27</v>
      </c>
      <c r="G37" s="68">
        <f t="shared" si="4"/>
        <v>618</v>
      </c>
      <c r="H37" s="65">
        <f t="shared" si="5"/>
        <v>2265.9884999999999</v>
      </c>
      <c r="I37" s="45">
        <f t="shared" si="6"/>
        <v>29457.8505</v>
      </c>
      <c r="J37" s="114">
        <f t="shared" si="7"/>
        <v>1216.8826666666666</v>
      </c>
      <c r="K37" s="115">
        <f t="shared" si="8"/>
        <v>997.60583333333341</v>
      </c>
      <c r="L37" s="109">
        <f t="shared" si="9"/>
        <v>51.5</v>
      </c>
      <c r="M37" s="86">
        <f t="shared" si="0"/>
        <v>2265.9884999999999</v>
      </c>
      <c r="N37" s="116">
        <f t="shared" si="10"/>
        <v>40.007101369863015</v>
      </c>
      <c r="O37" s="117">
        <f t="shared" si="11"/>
        <v>32.798000000000002</v>
      </c>
      <c r="P37" s="151">
        <f t="shared" si="12"/>
        <v>1.6931506849315068</v>
      </c>
      <c r="Q37" s="71">
        <f t="shared" si="1"/>
        <v>74.498252054794534</v>
      </c>
      <c r="R37" s="118">
        <f t="shared" si="13"/>
        <v>17.300691406249999</v>
      </c>
      <c r="S37" s="119">
        <f t="shared" si="2"/>
        <v>20.760829687499999</v>
      </c>
      <c r="T37" s="120">
        <f t="shared" si="3"/>
        <v>21.452857343750001</v>
      </c>
      <c r="U37" s="113"/>
      <c r="V37" s="113"/>
      <c r="W37" s="113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</row>
    <row r="38" spans="1:38" x14ac:dyDescent="0.2">
      <c r="A38" s="148">
        <v>50</v>
      </c>
      <c r="B38" s="75"/>
      <c r="C38" s="69"/>
      <c r="D38" s="81">
        <v>21</v>
      </c>
      <c r="E38" s="158">
        <f t="shared" si="16"/>
        <v>14876.390600000002</v>
      </c>
      <c r="F38" s="73">
        <f t="shared" si="15"/>
        <v>11971.27</v>
      </c>
      <c r="G38" s="68">
        <f t="shared" si="4"/>
        <v>618</v>
      </c>
      <c r="H38" s="65">
        <f t="shared" si="5"/>
        <v>2288.8050500000004</v>
      </c>
      <c r="I38" s="45">
        <f t="shared" si="6"/>
        <v>29754.465650000002</v>
      </c>
      <c r="J38" s="114">
        <f t="shared" si="7"/>
        <v>1239.6992166666669</v>
      </c>
      <c r="K38" s="115">
        <f t="shared" si="8"/>
        <v>997.60583333333341</v>
      </c>
      <c r="L38" s="109">
        <f t="shared" si="9"/>
        <v>51.5</v>
      </c>
      <c r="M38" s="86">
        <f t="shared" si="0"/>
        <v>2288.8050500000004</v>
      </c>
      <c r="N38" s="116">
        <f t="shared" si="10"/>
        <v>40.757234520547954</v>
      </c>
      <c r="O38" s="117">
        <f t="shared" si="11"/>
        <v>32.798000000000002</v>
      </c>
      <c r="P38" s="151">
        <f t="shared" si="12"/>
        <v>1.6931506849315068</v>
      </c>
      <c r="Q38" s="71">
        <f t="shared" si="1"/>
        <v>75.248385205479465</v>
      </c>
      <c r="R38" s="118">
        <f t="shared" si="13"/>
        <v>17.478945703125003</v>
      </c>
      <c r="S38" s="119">
        <f t="shared" si="2"/>
        <v>20.974734843750007</v>
      </c>
      <c r="T38" s="120">
        <f t="shared" si="3"/>
        <v>21.673892671875006</v>
      </c>
      <c r="U38" s="113"/>
      <c r="V38" s="113"/>
      <c r="W38" s="113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</row>
    <row r="39" spans="1:38" ht="13.5" thickBot="1" x14ac:dyDescent="0.25">
      <c r="A39" s="149">
        <v>52</v>
      </c>
      <c r="B39" s="77"/>
      <c r="C39" s="78"/>
      <c r="D39" s="82">
        <v>22</v>
      </c>
      <c r="E39" s="159">
        <f t="shared" si="16"/>
        <v>15150.189200000001</v>
      </c>
      <c r="F39" s="79">
        <f t="shared" si="15"/>
        <v>11971.27</v>
      </c>
      <c r="G39" s="83">
        <f t="shared" si="4"/>
        <v>618</v>
      </c>
      <c r="H39" s="66">
        <f t="shared" si="5"/>
        <v>2311.6215999999999</v>
      </c>
      <c r="I39" s="51">
        <f t="shared" si="6"/>
        <v>30051.0808</v>
      </c>
      <c r="J39" s="121">
        <f t="shared" si="7"/>
        <v>1262.5157666666667</v>
      </c>
      <c r="K39" s="122">
        <f t="shared" si="8"/>
        <v>997.60583333333341</v>
      </c>
      <c r="L39" s="154">
        <f t="shared" si="9"/>
        <v>51.5</v>
      </c>
      <c r="M39" s="87">
        <f t="shared" si="0"/>
        <v>2311.6215999999999</v>
      </c>
      <c r="N39" s="123">
        <f t="shared" si="10"/>
        <v>41.507367671232878</v>
      </c>
      <c r="O39" s="124">
        <f t="shared" si="11"/>
        <v>32.798000000000002</v>
      </c>
      <c r="P39" s="155">
        <f t="shared" si="12"/>
        <v>1.6931506849315068</v>
      </c>
      <c r="Q39" s="72">
        <f t="shared" si="1"/>
        <v>75.998518356164396</v>
      </c>
      <c r="R39" s="125">
        <f t="shared" si="13"/>
        <v>17.6572</v>
      </c>
      <c r="S39" s="126">
        <f t="shared" si="2"/>
        <v>21.188639999999999</v>
      </c>
      <c r="T39" s="127">
        <f t="shared" si="3"/>
        <v>21.894928</v>
      </c>
      <c r="U39" s="113"/>
      <c r="V39" s="113"/>
      <c r="W39" s="113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</row>
    <row r="40" spans="1:38" x14ac:dyDescent="0.2">
      <c r="B40" s="96"/>
      <c r="C40" s="97"/>
      <c r="D40" s="97"/>
      <c r="E40" s="96"/>
      <c r="F40" s="96"/>
      <c r="I40" s="96"/>
      <c r="J40" s="96"/>
      <c r="K40" s="96"/>
      <c r="M40" s="96"/>
      <c r="N40" s="96"/>
      <c r="O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</row>
    <row r="41" spans="1:38" x14ac:dyDescent="0.2">
      <c r="B41" s="96"/>
      <c r="C41" s="97"/>
      <c r="D41" s="97"/>
      <c r="E41" s="96"/>
      <c r="F41" s="96"/>
      <c r="I41" s="96"/>
      <c r="J41" s="96"/>
      <c r="K41" s="96"/>
      <c r="M41" s="96"/>
      <c r="N41" s="96"/>
      <c r="O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</row>
    <row r="42" spans="1:38" x14ac:dyDescent="0.2">
      <c r="B42" s="96"/>
      <c r="C42" s="97"/>
      <c r="D42" s="97"/>
      <c r="E42" s="96"/>
      <c r="F42" s="96"/>
      <c r="I42" s="96"/>
      <c r="J42" s="96"/>
      <c r="K42" s="96"/>
      <c r="M42" s="96"/>
      <c r="N42" s="96"/>
      <c r="O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</row>
    <row r="43" spans="1:38" x14ac:dyDescent="0.2">
      <c r="B43" s="96"/>
      <c r="C43" s="97"/>
      <c r="D43" s="97"/>
      <c r="E43" s="96"/>
      <c r="F43" s="96"/>
      <c r="I43" s="96"/>
      <c r="J43" s="96"/>
      <c r="K43" s="96"/>
      <c r="M43" s="96"/>
      <c r="N43" s="96"/>
      <c r="O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</row>
    <row r="44" spans="1:38" x14ac:dyDescent="0.2">
      <c r="B44" s="96"/>
      <c r="C44" s="97"/>
      <c r="D44" s="97"/>
      <c r="E44" s="96"/>
      <c r="F44" s="96"/>
      <c r="I44" s="96"/>
      <c r="J44" s="96"/>
      <c r="K44" s="96"/>
      <c r="M44" s="96"/>
      <c r="N44" s="96"/>
      <c r="O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</row>
    <row r="45" spans="1:38" x14ac:dyDescent="0.2">
      <c r="B45" s="96"/>
      <c r="C45" s="96"/>
      <c r="D45" s="96"/>
      <c r="E45" s="96"/>
      <c r="F45" s="96"/>
      <c r="I45" s="96"/>
      <c r="J45" s="96"/>
      <c r="K45" s="96"/>
      <c r="M45" s="96"/>
      <c r="N45" s="96"/>
      <c r="O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</row>
    <row r="46" spans="1:38" x14ac:dyDescent="0.2">
      <c r="B46" s="96"/>
      <c r="C46" s="97"/>
      <c r="D46" s="97"/>
      <c r="E46" s="96"/>
      <c r="F46" s="96"/>
      <c r="I46" s="96"/>
      <c r="J46" s="96"/>
      <c r="K46" s="96"/>
      <c r="M46" s="96"/>
      <c r="N46" s="96"/>
      <c r="O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</row>
    <row r="47" spans="1:38" x14ac:dyDescent="0.2">
      <c r="B47" s="96"/>
      <c r="C47" s="97"/>
      <c r="D47" s="97"/>
      <c r="E47" s="96"/>
      <c r="F47" s="96"/>
      <c r="I47" s="96"/>
      <c r="J47" s="96"/>
      <c r="K47" s="96"/>
      <c r="M47" s="96"/>
      <c r="N47" s="96"/>
      <c r="O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</row>
    <row r="48" spans="1:38" x14ac:dyDescent="0.2">
      <c r="B48" s="96"/>
      <c r="C48" s="97"/>
      <c r="D48" s="97"/>
      <c r="E48" s="96"/>
      <c r="F48" s="96"/>
      <c r="I48" s="96"/>
      <c r="J48" s="96"/>
      <c r="K48" s="96"/>
      <c r="M48" s="96"/>
      <c r="N48" s="96"/>
      <c r="O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</row>
    <row r="49" spans="2:38" x14ac:dyDescent="0.2">
      <c r="B49" s="96"/>
      <c r="C49" s="97"/>
      <c r="D49" s="97"/>
      <c r="E49" s="96"/>
      <c r="F49" s="96"/>
      <c r="I49" s="96"/>
      <c r="J49" s="96"/>
      <c r="K49" s="96"/>
      <c r="M49" s="96"/>
      <c r="N49" s="96"/>
      <c r="O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</row>
    <row r="50" spans="2:38" x14ac:dyDescent="0.2">
      <c r="B50" s="96"/>
      <c r="C50" s="97"/>
      <c r="D50" s="97"/>
      <c r="E50" s="96"/>
      <c r="F50" s="96"/>
      <c r="I50" s="96"/>
      <c r="J50" s="96"/>
      <c r="K50" s="96"/>
      <c r="M50" s="96"/>
      <c r="N50" s="96"/>
      <c r="O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</row>
    <row r="51" spans="2:38" x14ac:dyDescent="0.2">
      <c r="B51" s="96"/>
      <c r="C51" s="97"/>
      <c r="D51" s="97"/>
      <c r="E51" s="96"/>
      <c r="F51" s="96"/>
      <c r="I51" s="96"/>
      <c r="J51" s="96"/>
      <c r="K51" s="96"/>
      <c r="M51" s="96"/>
      <c r="N51" s="96"/>
      <c r="O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</row>
    <row r="52" spans="2:38" x14ac:dyDescent="0.2">
      <c r="B52" s="96"/>
      <c r="C52" s="97"/>
      <c r="D52" s="97"/>
      <c r="E52" s="96"/>
      <c r="F52" s="96"/>
      <c r="I52" s="96"/>
      <c r="J52" s="96"/>
      <c r="K52" s="96"/>
      <c r="M52" s="96"/>
      <c r="N52" s="96"/>
      <c r="O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</row>
    <row r="53" spans="2:38" x14ac:dyDescent="0.2">
      <c r="B53" s="96"/>
      <c r="C53" s="97"/>
      <c r="D53" s="97"/>
      <c r="E53" s="96"/>
      <c r="F53" s="96"/>
      <c r="I53" s="96"/>
      <c r="J53" s="96"/>
      <c r="K53" s="96"/>
      <c r="M53" s="96"/>
      <c r="N53" s="96"/>
      <c r="O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</row>
    <row r="54" spans="2:38" x14ac:dyDescent="0.2">
      <c r="B54" s="96"/>
      <c r="C54" s="97"/>
      <c r="D54" s="97"/>
      <c r="E54" s="96"/>
      <c r="F54" s="96"/>
      <c r="I54" s="96"/>
      <c r="J54" s="96"/>
      <c r="K54" s="96"/>
      <c r="M54" s="96"/>
      <c r="N54" s="96"/>
      <c r="O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</row>
    <row r="55" spans="2:38" x14ac:dyDescent="0.2">
      <c r="B55" s="96"/>
      <c r="C55" s="97"/>
      <c r="D55" s="97"/>
      <c r="E55" s="96"/>
      <c r="F55" s="96"/>
      <c r="I55" s="96"/>
      <c r="J55" s="96"/>
      <c r="K55" s="96"/>
      <c r="M55" s="96"/>
      <c r="N55" s="96"/>
      <c r="O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</row>
    <row r="56" spans="2:38" x14ac:dyDescent="0.2">
      <c r="B56" s="96"/>
      <c r="C56" s="97"/>
      <c r="D56" s="97"/>
      <c r="E56" s="96"/>
      <c r="F56" s="96"/>
      <c r="I56" s="96"/>
      <c r="J56" s="96"/>
      <c r="K56" s="96"/>
      <c r="M56" s="96"/>
      <c r="N56" s="96"/>
      <c r="O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</row>
    <row r="57" spans="2:38" x14ac:dyDescent="0.2">
      <c r="B57" s="96"/>
      <c r="C57" s="97"/>
      <c r="D57" s="97"/>
      <c r="E57" s="96"/>
      <c r="F57" s="96"/>
      <c r="I57" s="96"/>
      <c r="J57" s="96"/>
      <c r="K57" s="96"/>
      <c r="M57" s="96"/>
      <c r="N57" s="96"/>
      <c r="O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</row>
    <row r="58" spans="2:38" x14ac:dyDescent="0.2">
      <c r="B58" s="96"/>
      <c r="C58" s="97"/>
      <c r="D58" s="97"/>
      <c r="E58" s="96"/>
      <c r="F58" s="96"/>
      <c r="I58" s="96"/>
      <c r="J58" s="96"/>
      <c r="K58" s="96"/>
      <c r="M58" s="96"/>
      <c r="N58" s="96"/>
      <c r="O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</row>
    <row r="59" spans="2:38" x14ac:dyDescent="0.2">
      <c r="B59" s="96"/>
      <c r="C59" s="97"/>
      <c r="D59" s="97"/>
      <c r="E59" s="96"/>
      <c r="F59" s="96"/>
      <c r="I59" s="96"/>
      <c r="J59" s="96"/>
      <c r="K59" s="96"/>
      <c r="M59" s="96"/>
      <c r="N59" s="96"/>
      <c r="O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</row>
    <row r="60" spans="2:38" x14ac:dyDescent="0.2">
      <c r="B60" s="96"/>
      <c r="C60" s="97"/>
      <c r="D60" s="97"/>
      <c r="E60" s="96"/>
      <c r="F60" s="96"/>
      <c r="I60" s="96"/>
      <c r="J60" s="96"/>
      <c r="K60" s="96"/>
      <c r="M60" s="96"/>
      <c r="N60" s="96"/>
      <c r="O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</row>
    <row r="61" spans="2:38" x14ac:dyDescent="0.2">
      <c r="B61" s="96"/>
      <c r="C61" s="97"/>
      <c r="D61" s="97"/>
      <c r="E61" s="96"/>
      <c r="F61" s="96"/>
      <c r="I61" s="96"/>
      <c r="J61" s="96"/>
      <c r="K61" s="96"/>
      <c r="M61" s="96"/>
      <c r="N61" s="96"/>
      <c r="O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</row>
    <row r="62" spans="2:38" x14ac:dyDescent="0.2">
      <c r="B62" s="96"/>
      <c r="C62" s="97"/>
      <c r="D62" s="97"/>
      <c r="E62" s="96"/>
      <c r="F62" s="96"/>
      <c r="I62" s="96"/>
      <c r="J62" s="96"/>
      <c r="K62" s="96"/>
      <c r="M62" s="96"/>
      <c r="N62" s="96"/>
      <c r="O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</row>
    <row r="63" spans="2:38" x14ac:dyDescent="0.2">
      <c r="B63" s="96"/>
      <c r="C63" s="97"/>
      <c r="D63" s="97"/>
      <c r="E63" s="96"/>
      <c r="F63" s="96"/>
      <c r="I63" s="96"/>
      <c r="J63" s="96"/>
      <c r="K63" s="96"/>
      <c r="M63" s="96"/>
      <c r="N63" s="96"/>
      <c r="O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</row>
    <row r="64" spans="2:38" x14ac:dyDescent="0.2">
      <c r="B64" s="96"/>
      <c r="C64" s="97"/>
      <c r="D64" s="97"/>
      <c r="E64" s="96"/>
      <c r="F64" s="96"/>
      <c r="I64" s="96"/>
      <c r="J64" s="96"/>
      <c r="K64" s="96"/>
      <c r="M64" s="96"/>
      <c r="N64" s="96"/>
      <c r="O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</row>
    <row r="65" spans="2:38" x14ac:dyDescent="0.2">
      <c r="B65" s="96"/>
      <c r="C65" s="97"/>
      <c r="D65" s="97"/>
      <c r="E65" s="96"/>
      <c r="F65" s="96"/>
      <c r="I65" s="96"/>
      <c r="J65" s="96"/>
      <c r="K65" s="96"/>
      <c r="M65" s="96"/>
      <c r="N65" s="96"/>
      <c r="O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</row>
    <row r="66" spans="2:38" x14ac:dyDescent="0.2">
      <c r="B66" s="96"/>
      <c r="C66" s="97"/>
      <c r="D66" s="97"/>
      <c r="E66" s="96"/>
      <c r="F66" s="96"/>
      <c r="I66" s="96"/>
      <c r="J66" s="96"/>
      <c r="K66" s="96"/>
      <c r="M66" s="96"/>
      <c r="N66" s="96"/>
      <c r="O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</row>
    <row r="67" spans="2:38" x14ac:dyDescent="0.2">
      <c r="B67" s="96"/>
      <c r="C67" s="97"/>
      <c r="D67" s="97"/>
      <c r="E67" s="96"/>
      <c r="F67" s="96"/>
      <c r="I67" s="96"/>
      <c r="J67" s="96"/>
      <c r="K67" s="96"/>
      <c r="M67" s="96"/>
      <c r="N67" s="96"/>
      <c r="O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</row>
    <row r="68" spans="2:38" x14ac:dyDescent="0.2">
      <c r="B68" s="96"/>
      <c r="C68" s="97"/>
      <c r="D68" s="97"/>
      <c r="E68" s="96"/>
      <c r="F68" s="96"/>
      <c r="I68" s="96"/>
      <c r="J68" s="96"/>
      <c r="K68" s="96"/>
      <c r="M68" s="96"/>
      <c r="N68" s="96"/>
      <c r="O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</row>
    <row r="69" spans="2:38" x14ac:dyDescent="0.2">
      <c r="B69" s="96"/>
      <c r="C69" s="97"/>
      <c r="D69" s="97"/>
      <c r="E69" s="96"/>
      <c r="F69" s="96"/>
      <c r="I69" s="96"/>
      <c r="J69" s="96"/>
      <c r="K69" s="96"/>
      <c r="M69" s="96"/>
      <c r="N69" s="96"/>
      <c r="O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</row>
    <row r="70" spans="2:38" x14ac:dyDescent="0.2">
      <c r="B70" s="96"/>
      <c r="C70" s="97"/>
      <c r="D70" s="97"/>
      <c r="E70" s="96"/>
      <c r="F70" s="96"/>
      <c r="I70" s="96"/>
      <c r="J70" s="96"/>
      <c r="K70" s="96"/>
      <c r="M70" s="96"/>
      <c r="N70" s="96"/>
      <c r="O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</row>
    <row r="71" spans="2:38" x14ac:dyDescent="0.2">
      <c r="B71" s="96"/>
      <c r="C71" s="97"/>
      <c r="D71" s="97"/>
      <c r="E71" s="96"/>
      <c r="F71" s="96"/>
      <c r="I71" s="96"/>
      <c r="J71" s="96"/>
      <c r="K71" s="96"/>
      <c r="M71" s="96"/>
      <c r="N71" s="96"/>
      <c r="O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</row>
    <row r="72" spans="2:38" x14ac:dyDescent="0.2">
      <c r="B72" s="96"/>
      <c r="C72" s="97"/>
      <c r="D72" s="97"/>
      <c r="E72" s="96"/>
      <c r="F72" s="96"/>
      <c r="I72" s="96"/>
      <c r="J72" s="96"/>
      <c r="K72" s="96"/>
      <c r="M72" s="96"/>
      <c r="N72" s="96"/>
      <c r="O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</row>
    <row r="73" spans="2:38" x14ac:dyDescent="0.2">
      <c r="B73" s="96"/>
      <c r="C73" s="97"/>
      <c r="D73" s="97"/>
      <c r="E73" s="96"/>
      <c r="F73" s="96"/>
      <c r="I73" s="96"/>
      <c r="J73" s="96"/>
      <c r="K73" s="96"/>
      <c r="M73" s="96"/>
      <c r="N73" s="96"/>
      <c r="O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</row>
    <row r="74" spans="2:38" x14ac:dyDescent="0.2">
      <c r="B74" s="96"/>
      <c r="C74" s="97"/>
      <c r="D74" s="97"/>
      <c r="E74" s="96"/>
      <c r="F74" s="96"/>
      <c r="I74" s="96"/>
      <c r="J74" s="96"/>
      <c r="K74" s="96"/>
      <c r="M74" s="96"/>
      <c r="N74" s="96"/>
      <c r="O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</row>
    <row r="75" spans="2:38" x14ac:dyDescent="0.2">
      <c r="B75" s="96"/>
      <c r="C75" s="97"/>
      <c r="D75" s="97"/>
      <c r="E75" s="96"/>
      <c r="F75" s="96"/>
      <c r="I75" s="96"/>
      <c r="J75" s="96"/>
      <c r="K75" s="96"/>
      <c r="M75" s="96"/>
      <c r="N75" s="96"/>
      <c r="O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</row>
    <row r="76" spans="2:38" x14ac:dyDescent="0.2">
      <c r="B76" s="96"/>
      <c r="C76" s="97"/>
      <c r="D76" s="97"/>
      <c r="E76" s="96"/>
      <c r="F76" s="96"/>
      <c r="I76" s="96"/>
      <c r="J76" s="96"/>
      <c r="K76" s="96"/>
      <c r="M76" s="96"/>
      <c r="N76" s="96"/>
      <c r="O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</row>
    <row r="77" spans="2:38" x14ac:dyDescent="0.2">
      <c r="B77" s="96"/>
      <c r="C77" s="97"/>
      <c r="D77" s="97"/>
      <c r="E77" s="96"/>
      <c r="F77" s="96"/>
      <c r="I77" s="96"/>
      <c r="J77" s="96"/>
      <c r="K77" s="96"/>
      <c r="M77" s="96"/>
      <c r="N77" s="96"/>
      <c r="O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</row>
    <row r="78" spans="2:38" x14ac:dyDescent="0.2">
      <c r="B78" s="96"/>
      <c r="C78" s="97"/>
      <c r="D78" s="97"/>
      <c r="E78" s="96"/>
      <c r="F78" s="96"/>
      <c r="I78" s="96"/>
      <c r="J78" s="96"/>
      <c r="K78" s="96"/>
      <c r="M78" s="96"/>
      <c r="N78" s="96"/>
      <c r="O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</row>
    <row r="79" spans="2:38" x14ac:dyDescent="0.2">
      <c r="B79" s="96"/>
      <c r="C79" s="97"/>
      <c r="D79" s="97"/>
      <c r="E79" s="96"/>
      <c r="F79" s="96"/>
      <c r="I79" s="96"/>
      <c r="J79" s="96"/>
      <c r="K79" s="96"/>
      <c r="M79" s="96"/>
      <c r="N79" s="96"/>
      <c r="O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</row>
    <row r="80" spans="2:38" x14ac:dyDescent="0.2">
      <c r="B80" s="96"/>
      <c r="C80" s="97"/>
      <c r="D80" s="97"/>
      <c r="E80" s="96"/>
      <c r="F80" s="96"/>
      <c r="I80" s="96"/>
      <c r="J80" s="96"/>
      <c r="K80" s="96"/>
      <c r="M80" s="96"/>
      <c r="N80" s="96"/>
      <c r="O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</row>
    <row r="81" spans="2:38" x14ac:dyDescent="0.2">
      <c r="B81" s="96"/>
      <c r="C81" s="97"/>
      <c r="D81" s="97"/>
      <c r="E81" s="96"/>
      <c r="F81" s="96"/>
      <c r="I81" s="96"/>
      <c r="J81" s="96"/>
      <c r="K81" s="96"/>
      <c r="M81" s="96"/>
      <c r="N81" s="96"/>
      <c r="O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</row>
    <row r="82" spans="2:38" x14ac:dyDescent="0.2">
      <c r="B82" s="96"/>
      <c r="C82" s="97"/>
      <c r="D82" s="97"/>
      <c r="E82" s="96"/>
      <c r="F82" s="96"/>
      <c r="I82" s="96"/>
      <c r="J82" s="96"/>
      <c r="K82" s="96"/>
      <c r="M82" s="96"/>
      <c r="N82" s="96"/>
      <c r="O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</row>
    <row r="83" spans="2:38" x14ac:dyDescent="0.2">
      <c r="B83" s="96"/>
      <c r="C83" s="97"/>
      <c r="D83" s="97"/>
      <c r="E83" s="96"/>
      <c r="F83" s="96"/>
      <c r="I83" s="96"/>
      <c r="J83" s="96"/>
      <c r="K83" s="96"/>
      <c r="M83" s="96"/>
      <c r="N83" s="96"/>
      <c r="O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</row>
    <row r="84" spans="2:38" x14ac:dyDescent="0.2">
      <c r="B84" s="96"/>
      <c r="C84" s="97"/>
      <c r="D84" s="97"/>
      <c r="E84" s="96"/>
      <c r="F84" s="96"/>
      <c r="I84" s="96"/>
      <c r="J84" s="96"/>
      <c r="K84" s="96"/>
      <c r="M84" s="96"/>
      <c r="N84" s="96"/>
      <c r="O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  <c r="AL84" s="96"/>
    </row>
    <row r="85" spans="2:38" x14ac:dyDescent="0.2">
      <c r="B85" s="96"/>
      <c r="C85" s="97"/>
      <c r="D85" s="97"/>
      <c r="E85" s="96"/>
      <c r="F85" s="96"/>
      <c r="I85" s="96"/>
      <c r="J85" s="96"/>
      <c r="K85" s="96"/>
      <c r="M85" s="96"/>
      <c r="N85" s="96"/>
      <c r="O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</row>
    <row r="86" spans="2:38" x14ac:dyDescent="0.2">
      <c r="B86" s="96"/>
      <c r="C86" s="97"/>
      <c r="D86" s="97"/>
      <c r="E86" s="96"/>
      <c r="F86" s="96"/>
      <c r="I86" s="96"/>
      <c r="J86" s="96"/>
      <c r="K86" s="96"/>
      <c r="M86" s="96"/>
      <c r="N86" s="96"/>
      <c r="O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</row>
    <row r="87" spans="2:38" x14ac:dyDescent="0.2">
      <c r="B87" s="96"/>
      <c r="C87" s="97"/>
      <c r="D87" s="97"/>
      <c r="E87" s="96"/>
      <c r="F87" s="96"/>
      <c r="I87" s="96"/>
      <c r="J87" s="96"/>
      <c r="K87" s="96"/>
      <c r="M87" s="96"/>
      <c r="N87" s="96"/>
      <c r="O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</row>
    <row r="88" spans="2:38" x14ac:dyDescent="0.2">
      <c r="B88" s="96"/>
      <c r="C88" s="97"/>
      <c r="D88" s="97"/>
      <c r="E88" s="96"/>
      <c r="F88" s="96"/>
      <c r="I88" s="96"/>
      <c r="J88" s="96"/>
      <c r="K88" s="96"/>
      <c r="M88" s="96"/>
      <c r="N88" s="96"/>
      <c r="O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</row>
    <row r="89" spans="2:38" x14ac:dyDescent="0.2">
      <c r="B89" s="96"/>
      <c r="C89" s="97"/>
      <c r="D89" s="97"/>
      <c r="E89" s="96"/>
      <c r="F89" s="96"/>
      <c r="I89" s="96"/>
      <c r="J89" s="96"/>
      <c r="K89" s="96"/>
      <c r="M89" s="96"/>
      <c r="N89" s="96"/>
      <c r="O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</row>
    <row r="90" spans="2:38" x14ac:dyDescent="0.2">
      <c r="B90" s="96"/>
      <c r="C90" s="97"/>
      <c r="D90" s="97"/>
      <c r="E90" s="96"/>
      <c r="F90" s="96"/>
      <c r="I90" s="96"/>
      <c r="J90" s="96"/>
      <c r="K90" s="96"/>
      <c r="M90" s="96"/>
      <c r="N90" s="96"/>
      <c r="O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</row>
    <row r="91" spans="2:38" x14ac:dyDescent="0.2">
      <c r="B91" s="96"/>
      <c r="C91" s="97"/>
      <c r="D91" s="97"/>
      <c r="E91" s="96"/>
      <c r="F91" s="96"/>
      <c r="I91" s="96"/>
      <c r="J91" s="96"/>
      <c r="K91" s="96"/>
      <c r="M91" s="96"/>
      <c r="N91" s="96"/>
      <c r="O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</row>
    <row r="92" spans="2:38" x14ac:dyDescent="0.2">
      <c r="B92" s="96"/>
      <c r="C92" s="97"/>
      <c r="D92" s="97"/>
      <c r="E92" s="96"/>
      <c r="F92" s="96"/>
      <c r="I92" s="96"/>
      <c r="J92" s="96"/>
      <c r="K92" s="96"/>
      <c r="M92" s="96"/>
      <c r="N92" s="96"/>
      <c r="O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</row>
    <row r="93" spans="2:38" x14ac:dyDescent="0.2">
      <c r="B93" s="96"/>
      <c r="C93" s="97"/>
      <c r="D93" s="97"/>
      <c r="E93" s="96"/>
      <c r="F93" s="96"/>
      <c r="I93" s="96"/>
      <c r="J93" s="96"/>
      <c r="K93" s="96"/>
      <c r="M93" s="96"/>
      <c r="N93" s="96"/>
      <c r="O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</row>
    <row r="94" spans="2:38" x14ac:dyDescent="0.2">
      <c r="B94" s="96"/>
      <c r="C94" s="97"/>
      <c r="D94" s="97"/>
      <c r="E94" s="96"/>
      <c r="F94" s="96"/>
      <c r="I94" s="96"/>
      <c r="J94" s="96"/>
      <c r="K94" s="96"/>
      <c r="M94" s="96"/>
      <c r="N94" s="96"/>
      <c r="O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</row>
    <row r="95" spans="2:38" x14ac:dyDescent="0.2">
      <c r="B95" s="96"/>
      <c r="C95" s="97"/>
      <c r="D95" s="97"/>
      <c r="E95" s="96"/>
      <c r="F95" s="96"/>
      <c r="I95" s="96"/>
      <c r="J95" s="96"/>
      <c r="K95" s="96"/>
      <c r="M95" s="96"/>
      <c r="N95" s="96"/>
      <c r="O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</row>
    <row r="96" spans="2:38" x14ac:dyDescent="0.2">
      <c r="B96" s="96"/>
      <c r="C96" s="97"/>
      <c r="D96" s="97"/>
      <c r="E96" s="96"/>
      <c r="F96" s="96"/>
      <c r="I96" s="96"/>
      <c r="J96" s="96"/>
      <c r="K96" s="96"/>
      <c r="M96" s="96"/>
      <c r="N96" s="96"/>
      <c r="O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</row>
    <row r="97" spans="2:38" x14ac:dyDescent="0.2">
      <c r="B97" s="96"/>
      <c r="C97" s="97"/>
      <c r="D97" s="97"/>
      <c r="E97" s="96"/>
      <c r="F97" s="96"/>
      <c r="I97" s="96"/>
      <c r="J97" s="96"/>
      <c r="K97" s="96"/>
      <c r="M97" s="96"/>
      <c r="N97" s="96"/>
      <c r="O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</row>
    <row r="98" spans="2:38" x14ac:dyDescent="0.2">
      <c r="B98" s="96"/>
      <c r="C98" s="97"/>
      <c r="D98" s="97"/>
      <c r="E98" s="96"/>
      <c r="F98" s="96"/>
      <c r="I98" s="96"/>
      <c r="J98" s="96"/>
      <c r="K98" s="96"/>
      <c r="M98" s="96"/>
      <c r="N98" s="96"/>
      <c r="O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</row>
    <row r="99" spans="2:38" x14ac:dyDescent="0.2">
      <c r="B99" s="96"/>
      <c r="C99" s="97"/>
      <c r="D99" s="97"/>
      <c r="E99" s="96"/>
      <c r="F99" s="96"/>
      <c r="I99" s="96"/>
      <c r="J99" s="96"/>
      <c r="K99" s="96"/>
      <c r="M99" s="96"/>
      <c r="N99" s="96"/>
      <c r="O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</row>
    <row r="100" spans="2:38" x14ac:dyDescent="0.2">
      <c r="B100" s="96"/>
      <c r="C100" s="97"/>
      <c r="D100" s="97"/>
      <c r="E100" s="96"/>
      <c r="F100" s="96"/>
      <c r="I100" s="96"/>
      <c r="J100" s="96"/>
      <c r="K100" s="96"/>
      <c r="M100" s="96"/>
      <c r="N100" s="96"/>
      <c r="O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</row>
    <row r="101" spans="2:38" x14ac:dyDescent="0.2">
      <c r="B101" s="96"/>
      <c r="C101" s="97"/>
      <c r="D101" s="97"/>
      <c r="E101" s="96"/>
      <c r="F101" s="96"/>
      <c r="I101" s="96"/>
      <c r="J101" s="96"/>
      <c r="K101" s="96"/>
      <c r="M101" s="96"/>
      <c r="N101" s="96"/>
      <c r="O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</row>
    <row r="102" spans="2:38" x14ac:dyDescent="0.2">
      <c r="B102" s="96"/>
      <c r="C102" s="97"/>
      <c r="D102" s="97"/>
      <c r="E102" s="96"/>
      <c r="F102" s="96"/>
      <c r="I102" s="96"/>
      <c r="J102" s="96"/>
      <c r="K102" s="96"/>
      <c r="M102" s="96"/>
      <c r="N102" s="96"/>
      <c r="O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</row>
    <row r="103" spans="2:38" x14ac:dyDescent="0.2">
      <c r="B103" s="96"/>
      <c r="C103" s="97"/>
      <c r="D103" s="97"/>
      <c r="E103" s="96"/>
      <c r="F103" s="96"/>
      <c r="I103" s="96"/>
      <c r="J103" s="96"/>
      <c r="K103" s="96"/>
      <c r="M103" s="96"/>
      <c r="N103" s="96"/>
      <c r="O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</row>
    <row r="104" spans="2:38" x14ac:dyDescent="0.2">
      <c r="B104" s="96"/>
      <c r="C104" s="97"/>
      <c r="D104" s="97"/>
      <c r="E104" s="96"/>
      <c r="F104" s="96"/>
      <c r="I104" s="96"/>
      <c r="J104" s="96"/>
      <c r="K104" s="96"/>
      <c r="M104" s="96"/>
      <c r="N104" s="96"/>
      <c r="O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</row>
    <row r="105" spans="2:38" x14ac:dyDescent="0.2">
      <c r="B105" s="96"/>
      <c r="C105" s="97"/>
      <c r="D105" s="97"/>
      <c r="E105" s="96"/>
      <c r="F105" s="96"/>
      <c r="I105" s="96"/>
      <c r="J105" s="96"/>
      <c r="K105" s="96"/>
      <c r="M105" s="96"/>
      <c r="N105" s="96"/>
      <c r="O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</row>
    <row r="106" spans="2:38" x14ac:dyDescent="0.2">
      <c r="B106" s="96"/>
      <c r="C106" s="97"/>
      <c r="D106" s="97"/>
      <c r="E106" s="96"/>
      <c r="F106" s="96"/>
      <c r="I106" s="96"/>
      <c r="J106" s="96"/>
      <c r="K106" s="96"/>
      <c r="M106" s="96"/>
      <c r="N106" s="96"/>
      <c r="O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</row>
    <row r="107" spans="2:38" x14ac:dyDescent="0.2">
      <c r="B107" s="96"/>
      <c r="C107" s="97"/>
      <c r="D107" s="97"/>
      <c r="E107" s="96"/>
      <c r="F107" s="96"/>
      <c r="I107" s="96"/>
      <c r="J107" s="96"/>
      <c r="K107" s="96"/>
      <c r="M107" s="96"/>
      <c r="N107" s="96"/>
      <c r="O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</row>
    <row r="108" spans="2:38" x14ac:dyDescent="0.2">
      <c r="B108" s="96"/>
      <c r="C108" s="97"/>
      <c r="D108" s="97"/>
      <c r="E108" s="96"/>
      <c r="F108" s="96"/>
      <c r="I108" s="96"/>
      <c r="J108" s="96"/>
      <c r="K108" s="96"/>
      <c r="M108" s="96"/>
      <c r="N108" s="96"/>
      <c r="O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</row>
    <row r="109" spans="2:38" x14ac:dyDescent="0.2">
      <c r="B109" s="96"/>
      <c r="C109" s="97"/>
      <c r="D109" s="97"/>
      <c r="E109" s="96"/>
      <c r="F109" s="96"/>
      <c r="I109" s="96"/>
      <c r="J109" s="96"/>
      <c r="K109" s="96"/>
      <c r="M109" s="96"/>
      <c r="N109" s="96"/>
      <c r="O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</row>
    <row r="110" spans="2:38" x14ac:dyDescent="0.2">
      <c r="B110" s="96"/>
      <c r="C110" s="97"/>
      <c r="D110" s="97"/>
      <c r="E110" s="96"/>
      <c r="F110" s="96"/>
      <c r="I110" s="96"/>
      <c r="J110" s="96"/>
      <c r="K110" s="96"/>
      <c r="M110" s="96"/>
      <c r="N110" s="96"/>
      <c r="O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</row>
    <row r="111" spans="2:38" x14ac:dyDescent="0.2">
      <c r="B111" s="96"/>
      <c r="C111" s="97"/>
      <c r="D111" s="97"/>
      <c r="E111" s="96"/>
      <c r="F111" s="96"/>
      <c r="I111" s="96"/>
      <c r="J111" s="96"/>
      <c r="K111" s="96"/>
      <c r="M111" s="96"/>
      <c r="N111" s="96"/>
      <c r="O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</row>
    <row r="112" spans="2:38" x14ac:dyDescent="0.2">
      <c r="B112" s="96"/>
      <c r="C112" s="97"/>
      <c r="D112" s="97"/>
      <c r="E112" s="96"/>
      <c r="F112" s="96"/>
      <c r="I112" s="96"/>
      <c r="J112" s="96"/>
      <c r="K112" s="96"/>
      <c r="M112" s="96"/>
      <c r="N112" s="96"/>
      <c r="O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</row>
    <row r="113" spans="2:38" x14ac:dyDescent="0.2">
      <c r="B113" s="96"/>
      <c r="C113" s="97"/>
      <c r="D113" s="97"/>
      <c r="E113" s="96"/>
      <c r="F113" s="96"/>
      <c r="I113" s="96"/>
      <c r="J113" s="96"/>
      <c r="K113" s="96"/>
      <c r="M113" s="96"/>
      <c r="N113" s="96"/>
      <c r="O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</row>
    <row r="114" spans="2:38" x14ac:dyDescent="0.2">
      <c r="B114" s="96"/>
      <c r="C114" s="97"/>
      <c r="D114" s="97"/>
      <c r="E114" s="96"/>
      <c r="F114" s="96"/>
      <c r="I114" s="96"/>
      <c r="J114" s="96"/>
      <c r="K114" s="96"/>
      <c r="M114" s="96"/>
      <c r="N114" s="96"/>
      <c r="O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  <c r="AK114" s="96"/>
      <c r="AL114" s="96"/>
    </row>
    <row r="115" spans="2:38" x14ac:dyDescent="0.2">
      <c r="B115" s="96"/>
      <c r="C115" s="97"/>
      <c r="D115" s="97"/>
      <c r="E115" s="96"/>
      <c r="F115" s="96"/>
      <c r="I115" s="96"/>
      <c r="J115" s="96"/>
      <c r="K115" s="96"/>
      <c r="M115" s="96"/>
      <c r="N115" s="96"/>
      <c r="O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  <c r="AK115" s="96"/>
      <c r="AL115" s="96"/>
    </row>
    <row r="116" spans="2:38" x14ac:dyDescent="0.2">
      <c r="B116" s="96"/>
      <c r="C116" s="97"/>
      <c r="D116" s="97"/>
      <c r="E116" s="96"/>
      <c r="F116" s="96"/>
      <c r="I116" s="96"/>
      <c r="J116" s="96"/>
      <c r="K116" s="96"/>
      <c r="M116" s="96"/>
      <c r="N116" s="96"/>
      <c r="O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  <c r="AJ116" s="96"/>
      <c r="AK116" s="96"/>
      <c r="AL116" s="96"/>
    </row>
    <row r="117" spans="2:38" x14ac:dyDescent="0.2">
      <c r="B117" s="96"/>
      <c r="C117" s="97"/>
      <c r="D117" s="97"/>
      <c r="E117" s="96"/>
      <c r="F117" s="96"/>
      <c r="I117" s="96"/>
      <c r="J117" s="96"/>
      <c r="K117" s="96"/>
      <c r="M117" s="96"/>
      <c r="N117" s="96"/>
      <c r="O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  <c r="AK117" s="96"/>
      <c r="AL117" s="96"/>
    </row>
    <row r="118" spans="2:38" x14ac:dyDescent="0.2">
      <c r="B118" s="96"/>
      <c r="C118" s="97"/>
      <c r="D118" s="97"/>
      <c r="E118" s="96"/>
      <c r="F118" s="96"/>
      <c r="I118" s="96"/>
      <c r="J118" s="96"/>
      <c r="K118" s="96"/>
      <c r="M118" s="96"/>
      <c r="N118" s="96"/>
      <c r="O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96"/>
      <c r="AL118" s="96"/>
    </row>
    <row r="119" spans="2:38" x14ac:dyDescent="0.2">
      <c r="B119" s="96"/>
      <c r="C119" s="97"/>
      <c r="D119" s="97"/>
      <c r="E119" s="96"/>
      <c r="F119" s="96"/>
      <c r="I119" s="96"/>
      <c r="J119" s="96"/>
      <c r="K119" s="96"/>
      <c r="M119" s="96"/>
      <c r="N119" s="96"/>
      <c r="O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6"/>
    </row>
    <row r="120" spans="2:38" x14ac:dyDescent="0.2">
      <c r="B120" s="96"/>
      <c r="C120" s="97"/>
      <c r="D120" s="97"/>
      <c r="E120" s="96"/>
      <c r="F120" s="96"/>
      <c r="I120" s="96"/>
      <c r="J120" s="96"/>
      <c r="K120" s="96"/>
      <c r="M120" s="96"/>
      <c r="N120" s="96"/>
      <c r="O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96"/>
    </row>
    <row r="121" spans="2:38" x14ac:dyDescent="0.2">
      <c r="B121" s="96"/>
      <c r="C121" s="97"/>
      <c r="D121" s="97"/>
      <c r="E121" s="96"/>
      <c r="F121" s="96"/>
      <c r="I121" s="96"/>
      <c r="J121" s="96"/>
      <c r="K121" s="96"/>
      <c r="M121" s="96"/>
      <c r="N121" s="96"/>
      <c r="O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</row>
    <row r="122" spans="2:38" x14ac:dyDescent="0.2">
      <c r="B122" s="96"/>
      <c r="C122" s="97"/>
      <c r="D122" s="97"/>
      <c r="E122" s="96"/>
      <c r="F122" s="96"/>
      <c r="I122" s="96"/>
      <c r="J122" s="96"/>
      <c r="K122" s="96"/>
      <c r="M122" s="96"/>
      <c r="N122" s="96"/>
      <c r="O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  <c r="AK122" s="96"/>
      <c r="AL122" s="96"/>
    </row>
    <row r="123" spans="2:38" x14ac:dyDescent="0.2">
      <c r="B123" s="96"/>
      <c r="C123" s="97"/>
      <c r="D123" s="97"/>
      <c r="E123" s="96"/>
      <c r="F123" s="96"/>
      <c r="I123" s="96"/>
      <c r="J123" s="96"/>
      <c r="K123" s="96"/>
      <c r="M123" s="96"/>
      <c r="N123" s="96"/>
      <c r="O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96"/>
    </row>
    <row r="124" spans="2:38" x14ac:dyDescent="0.2">
      <c r="B124" s="96"/>
      <c r="C124" s="97"/>
      <c r="D124" s="97"/>
      <c r="E124" s="96"/>
      <c r="F124" s="96"/>
      <c r="I124" s="96"/>
      <c r="J124" s="96"/>
      <c r="K124" s="96"/>
      <c r="M124" s="96"/>
      <c r="N124" s="96"/>
      <c r="O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</row>
    <row r="125" spans="2:38" x14ac:dyDescent="0.2">
      <c r="B125" s="96"/>
      <c r="C125" s="97"/>
      <c r="D125" s="97"/>
      <c r="E125" s="96"/>
      <c r="F125" s="96"/>
      <c r="I125" s="96"/>
      <c r="J125" s="96"/>
      <c r="K125" s="96"/>
      <c r="M125" s="96"/>
      <c r="N125" s="96"/>
      <c r="O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</row>
    <row r="126" spans="2:38" x14ac:dyDescent="0.2">
      <c r="B126" s="96"/>
      <c r="C126" s="97"/>
      <c r="D126" s="97"/>
      <c r="E126" s="96"/>
      <c r="F126" s="96"/>
      <c r="I126" s="96"/>
      <c r="J126" s="96"/>
      <c r="K126" s="96"/>
      <c r="M126" s="96"/>
      <c r="N126" s="96"/>
      <c r="O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</row>
    <row r="127" spans="2:38" x14ac:dyDescent="0.2">
      <c r="B127" s="96"/>
      <c r="C127" s="97"/>
      <c r="D127" s="97"/>
      <c r="E127" s="96"/>
      <c r="F127" s="96"/>
      <c r="I127" s="96"/>
      <c r="J127" s="96"/>
      <c r="K127" s="96"/>
      <c r="M127" s="96"/>
      <c r="N127" s="96"/>
      <c r="O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</row>
    <row r="128" spans="2:38" x14ac:dyDescent="0.2">
      <c r="B128" s="96"/>
      <c r="C128" s="97"/>
      <c r="D128" s="97"/>
      <c r="E128" s="96"/>
      <c r="F128" s="96"/>
      <c r="I128" s="96"/>
      <c r="J128" s="96"/>
      <c r="K128" s="96"/>
      <c r="M128" s="96"/>
      <c r="N128" s="96"/>
      <c r="O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</row>
    <row r="129" spans="2:38" x14ac:dyDescent="0.2">
      <c r="B129" s="96"/>
      <c r="C129" s="97"/>
      <c r="D129" s="97"/>
      <c r="E129" s="96"/>
      <c r="F129" s="96"/>
      <c r="I129" s="96"/>
      <c r="J129" s="96"/>
      <c r="K129" s="96"/>
      <c r="M129" s="96"/>
      <c r="N129" s="96"/>
      <c r="O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</row>
    <row r="130" spans="2:38" x14ac:dyDescent="0.2">
      <c r="B130" s="96"/>
      <c r="C130" s="97"/>
      <c r="D130" s="97"/>
      <c r="E130" s="96"/>
      <c r="F130" s="96"/>
      <c r="I130" s="96"/>
      <c r="J130" s="96"/>
      <c r="K130" s="96"/>
      <c r="M130" s="96"/>
      <c r="N130" s="96"/>
      <c r="O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</row>
    <row r="131" spans="2:38" x14ac:dyDescent="0.2">
      <c r="B131" s="96"/>
      <c r="C131" s="97"/>
      <c r="D131" s="97"/>
      <c r="E131" s="96"/>
      <c r="F131" s="96"/>
      <c r="I131" s="96"/>
      <c r="J131" s="96"/>
      <c r="K131" s="96"/>
      <c r="M131" s="96"/>
      <c r="N131" s="96"/>
      <c r="O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</row>
    <row r="132" spans="2:38" x14ac:dyDescent="0.2">
      <c r="B132" s="96"/>
      <c r="C132" s="97"/>
      <c r="D132" s="97"/>
      <c r="E132" s="96"/>
      <c r="F132" s="96"/>
      <c r="I132" s="96"/>
      <c r="J132" s="96"/>
      <c r="K132" s="96"/>
      <c r="M132" s="96"/>
      <c r="N132" s="96"/>
      <c r="O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</row>
    <row r="133" spans="2:38" x14ac:dyDescent="0.2">
      <c r="B133" s="96"/>
      <c r="C133" s="97"/>
      <c r="D133" s="97"/>
      <c r="E133" s="96"/>
      <c r="F133" s="96"/>
      <c r="I133" s="96"/>
      <c r="J133" s="96"/>
      <c r="K133" s="96"/>
      <c r="M133" s="96"/>
      <c r="N133" s="96"/>
      <c r="O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  <c r="AK133" s="96"/>
      <c r="AL133" s="96"/>
    </row>
    <row r="134" spans="2:38" x14ac:dyDescent="0.2">
      <c r="B134" s="96"/>
      <c r="C134" s="97"/>
      <c r="D134" s="97"/>
      <c r="E134" s="96"/>
      <c r="F134" s="96"/>
      <c r="I134" s="96"/>
      <c r="J134" s="96"/>
      <c r="K134" s="96"/>
      <c r="M134" s="96"/>
      <c r="N134" s="96"/>
      <c r="O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</row>
    <row r="135" spans="2:38" x14ac:dyDescent="0.2">
      <c r="B135" s="96"/>
      <c r="C135" s="97"/>
      <c r="D135" s="97"/>
      <c r="E135" s="96"/>
      <c r="F135" s="96"/>
      <c r="I135" s="96"/>
      <c r="J135" s="96"/>
      <c r="K135" s="96"/>
      <c r="M135" s="96"/>
      <c r="N135" s="96"/>
      <c r="O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</row>
    <row r="136" spans="2:38" x14ac:dyDescent="0.2">
      <c r="B136" s="96"/>
      <c r="C136" s="97"/>
      <c r="D136" s="97"/>
      <c r="E136" s="96"/>
      <c r="F136" s="96"/>
      <c r="I136" s="96"/>
      <c r="J136" s="96"/>
      <c r="K136" s="96"/>
      <c r="M136" s="96"/>
      <c r="N136" s="96"/>
      <c r="O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</row>
    <row r="137" spans="2:38" x14ac:dyDescent="0.2">
      <c r="B137" s="96"/>
      <c r="C137" s="97"/>
      <c r="D137" s="97"/>
      <c r="E137" s="96"/>
      <c r="F137" s="96"/>
      <c r="I137" s="96"/>
      <c r="J137" s="96"/>
      <c r="K137" s="96"/>
      <c r="M137" s="96"/>
      <c r="N137" s="96"/>
      <c r="O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</row>
    <row r="138" spans="2:38" x14ac:dyDescent="0.2">
      <c r="B138" s="96"/>
      <c r="C138" s="97"/>
      <c r="D138" s="97"/>
      <c r="E138" s="96"/>
      <c r="F138" s="96"/>
      <c r="I138" s="96"/>
      <c r="J138" s="96"/>
      <c r="K138" s="96"/>
      <c r="M138" s="96"/>
      <c r="N138" s="96"/>
      <c r="O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</row>
    <row r="139" spans="2:38" x14ac:dyDescent="0.2">
      <c r="B139" s="96"/>
      <c r="C139" s="97"/>
      <c r="D139" s="97"/>
      <c r="E139" s="96"/>
      <c r="F139" s="96"/>
      <c r="I139" s="96"/>
      <c r="J139" s="96"/>
      <c r="K139" s="96"/>
      <c r="M139" s="96"/>
      <c r="N139" s="96"/>
      <c r="O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</row>
    <row r="140" spans="2:38" x14ac:dyDescent="0.2">
      <c r="B140" s="96"/>
      <c r="C140" s="97"/>
      <c r="D140" s="97"/>
      <c r="E140" s="96"/>
      <c r="F140" s="96"/>
      <c r="I140" s="96"/>
      <c r="J140" s="96"/>
      <c r="K140" s="96"/>
      <c r="M140" s="96"/>
      <c r="N140" s="96"/>
      <c r="O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96"/>
    </row>
    <row r="141" spans="2:38" x14ac:dyDescent="0.2">
      <c r="B141" s="96"/>
      <c r="C141" s="97"/>
      <c r="D141" s="97"/>
      <c r="E141" s="96"/>
      <c r="F141" s="96"/>
      <c r="I141" s="96"/>
      <c r="J141" s="96"/>
      <c r="K141" s="96"/>
      <c r="M141" s="96"/>
      <c r="N141" s="96"/>
      <c r="O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96"/>
    </row>
    <row r="142" spans="2:38" x14ac:dyDescent="0.2">
      <c r="B142" s="96"/>
      <c r="C142" s="97"/>
      <c r="D142" s="97"/>
      <c r="E142" s="96"/>
      <c r="F142" s="96"/>
      <c r="I142" s="96"/>
      <c r="J142" s="96"/>
      <c r="K142" s="96"/>
      <c r="M142" s="96"/>
      <c r="N142" s="96"/>
      <c r="O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  <c r="AK142" s="96"/>
      <c r="AL142" s="96"/>
    </row>
    <row r="143" spans="2:38" x14ac:dyDescent="0.2">
      <c r="B143" s="96"/>
      <c r="C143" s="97"/>
      <c r="D143" s="97"/>
      <c r="E143" s="96"/>
      <c r="F143" s="96"/>
      <c r="I143" s="96"/>
      <c r="J143" s="96"/>
      <c r="K143" s="96"/>
      <c r="M143" s="96"/>
      <c r="N143" s="96"/>
      <c r="O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  <c r="AK143" s="96"/>
      <c r="AL143" s="96"/>
    </row>
    <row r="144" spans="2:38" x14ac:dyDescent="0.2">
      <c r="B144" s="96"/>
      <c r="C144" s="97"/>
      <c r="D144" s="97"/>
      <c r="E144" s="96"/>
      <c r="F144" s="96"/>
      <c r="I144" s="96"/>
      <c r="J144" s="96"/>
      <c r="K144" s="96"/>
      <c r="M144" s="96"/>
      <c r="N144" s="96"/>
      <c r="O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  <c r="AK144" s="96"/>
      <c r="AL144" s="96"/>
    </row>
    <row r="145" spans="2:38" x14ac:dyDescent="0.2">
      <c r="B145" s="96"/>
      <c r="C145" s="97"/>
      <c r="D145" s="97"/>
      <c r="E145" s="96"/>
      <c r="F145" s="96"/>
      <c r="I145" s="96"/>
      <c r="J145" s="96"/>
      <c r="K145" s="96"/>
      <c r="M145" s="96"/>
      <c r="N145" s="96"/>
      <c r="O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  <c r="AK145" s="96"/>
      <c r="AL145" s="96"/>
    </row>
    <row r="146" spans="2:38" x14ac:dyDescent="0.2">
      <c r="B146" s="96"/>
      <c r="C146" s="97"/>
      <c r="D146" s="97"/>
      <c r="E146" s="96"/>
      <c r="F146" s="96"/>
      <c r="I146" s="96"/>
      <c r="J146" s="96"/>
      <c r="K146" s="96"/>
      <c r="M146" s="96"/>
      <c r="N146" s="96"/>
      <c r="O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96"/>
    </row>
    <row r="147" spans="2:38" x14ac:dyDescent="0.2">
      <c r="B147" s="96"/>
      <c r="C147" s="97"/>
      <c r="D147" s="97"/>
      <c r="E147" s="96"/>
      <c r="F147" s="96"/>
      <c r="I147" s="96"/>
      <c r="J147" s="96"/>
      <c r="K147" s="96"/>
      <c r="M147" s="96"/>
      <c r="N147" s="96"/>
      <c r="O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</row>
    <row r="148" spans="2:38" x14ac:dyDescent="0.2">
      <c r="B148" s="96"/>
      <c r="C148" s="97"/>
      <c r="D148" s="97"/>
      <c r="E148" s="96"/>
      <c r="F148" s="96"/>
      <c r="I148" s="96"/>
      <c r="J148" s="96"/>
      <c r="K148" s="96"/>
      <c r="M148" s="96"/>
      <c r="N148" s="96"/>
      <c r="O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  <c r="AK148" s="96"/>
      <c r="AL148" s="96"/>
    </row>
    <row r="149" spans="2:38" x14ac:dyDescent="0.2">
      <c r="B149" s="96"/>
      <c r="C149" s="97"/>
      <c r="D149" s="97"/>
      <c r="E149" s="96"/>
      <c r="F149" s="96"/>
      <c r="I149" s="96"/>
      <c r="J149" s="96"/>
      <c r="K149" s="96"/>
      <c r="M149" s="96"/>
      <c r="N149" s="96"/>
      <c r="O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96"/>
    </row>
    <row r="150" spans="2:38" x14ac:dyDescent="0.2">
      <c r="B150" s="96"/>
      <c r="C150" s="97"/>
      <c r="D150" s="97"/>
      <c r="E150" s="96"/>
      <c r="F150" s="96"/>
      <c r="I150" s="96"/>
      <c r="J150" s="96"/>
      <c r="K150" s="96"/>
      <c r="M150" s="96"/>
      <c r="N150" s="96"/>
      <c r="O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  <c r="AK150" s="96"/>
      <c r="AL150" s="96"/>
    </row>
    <row r="151" spans="2:38" x14ac:dyDescent="0.2">
      <c r="B151" s="96"/>
      <c r="C151" s="97"/>
      <c r="D151" s="97"/>
      <c r="E151" s="96"/>
      <c r="F151" s="96"/>
      <c r="I151" s="96"/>
      <c r="J151" s="96"/>
      <c r="K151" s="96"/>
      <c r="M151" s="96"/>
      <c r="N151" s="96"/>
      <c r="O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  <c r="AK151" s="96"/>
      <c r="AL151" s="96"/>
    </row>
    <row r="152" spans="2:38" x14ac:dyDescent="0.2">
      <c r="B152" s="96"/>
      <c r="C152" s="97"/>
      <c r="D152" s="97"/>
      <c r="E152" s="96"/>
      <c r="F152" s="96"/>
      <c r="I152" s="96"/>
      <c r="J152" s="96"/>
      <c r="K152" s="96"/>
      <c r="M152" s="96"/>
      <c r="N152" s="96"/>
      <c r="O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  <c r="AK152" s="96"/>
      <c r="AL152" s="96"/>
    </row>
    <row r="153" spans="2:38" x14ac:dyDescent="0.2">
      <c r="B153" s="96"/>
      <c r="C153" s="97"/>
      <c r="D153" s="97"/>
      <c r="E153" s="96"/>
      <c r="F153" s="96"/>
      <c r="I153" s="96"/>
      <c r="J153" s="96"/>
      <c r="K153" s="96"/>
      <c r="M153" s="96"/>
      <c r="N153" s="96"/>
      <c r="O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</row>
    <row r="154" spans="2:38" x14ac:dyDescent="0.2">
      <c r="B154" s="96"/>
      <c r="C154" s="97"/>
      <c r="D154" s="97"/>
      <c r="E154" s="96"/>
      <c r="F154" s="96"/>
      <c r="I154" s="96"/>
      <c r="J154" s="96"/>
      <c r="K154" s="96"/>
      <c r="M154" s="96"/>
      <c r="N154" s="96"/>
      <c r="O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  <c r="AK154" s="96"/>
      <c r="AL154" s="96"/>
    </row>
    <row r="155" spans="2:38" x14ac:dyDescent="0.2">
      <c r="B155" s="96"/>
      <c r="C155" s="97"/>
      <c r="D155" s="97"/>
      <c r="E155" s="96"/>
      <c r="F155" s="96"/>
      <c r="I155" s="96"/>
      <c r="J155" s="96"/>
      <c r="K155" s="96"/>
      <c r="M155" s="96"/>
      <c r="N155" s="96"/>
      <c r="O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</row>
    <row r="156" spans="2:38" x14ac:dyDescent="0.2">
      <c r="B156" s="96"/>
      <c r="C156" s="97"/>
      <c r="D156" s="97"/>
      <c r="E156" s="96"/>
      <c r="F156" s="96"/>
      <c r="I156" s="96"/>
      <c r="J156" s="96"/>
      <c r="K156" s="96"/>
      <c r="M156" s="96"/>
      <c r="N156" s="96"/>
      <c r="O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</row>
    <row r="157" spans="2:38" x14ac:dyDescent="0.2">
      <c r="B157" s="96"/>
      <c r="C157" s="97"/>
      <c r="D157" s="97"/>
      <c r="E157" s="96"/>
      <c r="F157" s="96"/>
      <c r="I157" s="96"/>
      <c r="J157" s="96"/>
      <c r="K157" s="96"/>
      <c r="M157" s="96"/>
      <c r="N157" s="96"/>
      <c r="O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</row>
    <row r="158" spans="2:38" x14ac:dyDescent="0.2">
      <c r="B158" s="96"/>
      <c r="C158" s="97"/>
      <c r="D158" s="97"/>
      <c r="E158" s="96"/>
      <c r="F158" s="96"/>
      <c r="I158" s="96"/>
      <c r="J158" s="96"/>
      <c r="K158" s="96"/>
      <c r="M158" s="96"/>
      <c r="N158" s="96"/>
      <c r="O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</row>
    <row r="159" spans="2:38" x14ac:dyDescent="0.2">
      <c r="B159" s="96"/>
      <c r="C159" s="97"/>
      <c r="D159" s="97"/>
      <c r="E159" s="96"/>
      <c r="F159" s="96"/>
      <c r="I159" s="96"/>
      <c r="J159" s="96"/>
      <c r="K159" s="96"/>
      <c r="M159" s="96"/>
      <c r="N159" s="96"/>
      <c r="O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  <c r="AI159" s="96"/>
      <c r="AJ159" s="96"/>
      <c r="AK159" s="96"/>
      <c r="AL159" s="96"/>
    </row>
    <row r="160" spans="2:38" x14ac:dyDescent="0.2">
      <c r="B160" s="96"/>
      <c r="C160" s="97"/>
      <c r="D160" s="97"/>
      <c r="E160" s="96"/>
      <c r="F160" s="96"/>
      <c r="I160" s="96"/>
      <c r="J160" s="96"/>
      <c r="K160" s="96"/>
      <c r="M160" s="96"/>
      <c r="N160" s="96"/>
      <c r="O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96"/>
    </row>
    <row r="161" spans="2:38" x14ac:dyDescent="0.2">
      <c r="B161" s="96"/>
      <c r="C161" s="97"/>
      <c r="D161" s="97"/>
      <c r="E161" s="96"/>
      <c r="F161" s="96"/>
      <c r="I161" s="96"/>
      <c r="J161" s="96"/>
      <c r="K161" s="96"/>
      <c r="M161" s="96"/>
      <c r="N161" s="96"/>
      <c r="O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96"/>
    </row>
    <row r="162" spans="2:38" x14ac:dyDescent="0.2">
      <c r="B162" s="96"/>
      <c r="C162" s="97"/>
      <c r="D162" s="97"/>
      <c r="E162" s="96"/>
      <c r="F162" s="96"/>
      <c r="I162" s="96"/>
      <c r="J162" s="96"/>
      <c r="K162" s="96"/>
      <c r="M162" s="96"/>
      <c r="N162" s="96"/>
      <c r="O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  <c r="AK162" s="96"/>
      <c r="AL162" s="96"/>
    </row>
    <row r="163" spans="2:38" x14ac:dyDescent="0.2">
      <c r="B163" s="96"/>
      <c r="C163" s="97"/>
      <c r="D163" s="97"/>
      <c r="E163" s="96"/>
      <c r="F163" s="96"/>
      <c r="I163" s="96"/>
      <c r="J163" s="96"/>
      <c r="K163" s="96"/>
      <c r="M163" s="96"/>
      <c r="N163" s="96"/>
      <c r="O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  <c r="AI163" s="96"/>
      <c r="AJ163" s="96"/>
      <c r="AK163" s="96"/>
      <c r="AL163" s="96"/>
    </row>
    <row r="164" spans="2:38" x14ac:dyDescent="0.2">
      <c r="B164" s="96"/>
      <c r="C164" s="97"/>
      <c r="D164" s="97"/>
      <c r="E164" s="96"/>
      <c r="F164" s="96"/>
      <c r="I164" s="96"/>
      <c r="J164" s="96"/>
      <c r="K164" s="96"/>
      <c r="M164" s="96"/>
      <c r="N164" s="96"/>
      <c r="O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</row>
    <row r="165" spans="2:38" x14ac:dyDescent="0.2">
      <c r="B165" s="96"/>
      <c r="C165" s="97"/>
      <c r="D165" s="97"/>
      <c r="E165" s="96"/>
      <c r="F165" s="96"/>
      <c r="I165" s="96"/>
      <c r="J165" s="96"/>
      <c r="K165" s="96"/>
      <c r="M165" s="96"/>
      <c r="N165" s="96"/>
      <c r="O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</row>
    <row r="166" spans="2:38" x14ac:dyDescent="0.2">
      <c r="B166" s="96"/>
      <c r="C166" s="97"/>
      <c r="D166" s="97"/>
      <c r="E166" s="96"/>
      <c r="F166" s="96"/>
      <c r="I166" s="96"/>
      <c r="J166" s="96"/>
      <c r="K166" s="96"/>
      <c r="M166" s="96"/>
      <c r="N166" s="96"/>
      <c r="O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</row>
    <row r="167" spans="2:38" x14ac:dyDescent="0.2">
      <c r="B167" s="96"/>
      <c r="C167" s="97"/>
      <c r="D167" s="97"/>
      <c r="E167" s="96"/>
      <c r="F167" s="96"/>
      <c r="I167" s="96"/>
      <c r="J167" s="96"/>
      <c r="K167" s="96"/>
      <c r="M167" s="96"/>
      <c r="N167" s="96"/>
      <c r="O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</row>
    <row r="168" spans="2:38" x14ac:dyDescent="0.2">
      <c r="B168" s="96"/>
      <c r="C168" s="97"/>
      <c r="D168" s="97"/>
      <c r="E168" s="96"/>
      <c r="F168" s="96"/>
      <c r="I168" s="96"/>
      <c r="J168" s="96"/>
      <c r="K168" s="96"/>
      <c r="M168" s="96"/>
      <c r="N168" s="96"/>
      <c r="O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  <c r="AK168" s="96"/>
      <c r="AL168" s="96"/>
    </row>
    <row r="169" spans="2:38" x14ac:dyDescent="0.2">
      <c r="B169" s="96"/>
      <c r="C169" s="97"/>
      <c r="D169" s="97"/>
      <c r="E169" s="96"/>
      <c r="F169" s="96"/>
      <c r="I169" s="96"/>
      <c r="J169" s="96"/>
      <c r="K169" s="96"/>
      <c r="M169" s="96"/>
      <c r="N169" s="96"/>
      <c r="O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  <c r="AK169" s="96"/>
      <c r="AL169" s="96"/>
    </row>
    <row r="170" spans="2:38" x14ac:dyDescent="0.2">
      <c r="B170" s="96"/>
      <c r="C170" s="97"/>
      <c r="D170" s="97"/>
      <c r="E170" s="96"/>
      <c r="F170" s="96"/>
      <c r="I170" s="96"/>
      <c r="J170" s="96"/>
      <c r="K170" s="96"/>
      <c r="M170" s="96"/>
      <c r="N170" s="96"/>
      <c r="O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  <c r="AK170" s="96"/>
      <c r="AL170" s="96"/>
    </row>
    <row r="171" spans="2:38" x14ac:dyDescent="0.2">
      <c r="B171" s="96"/>
      <c r="C171" s="97"/>
      <c r="D171" s="97"/>
      <c r="E171" s="96"/>
      <c r="F171" s="96"/>
      <c r="I171" s="96"/>
      <c r="J171" s="96"/>
      <c r="K171" s="96"/>
      <c r="M171" s="96"/>
      <c r="N171" s="96"/>
      <c r="O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  <c r="AI171" s="96"/>
      <c r="AJ171" s="96"/>
      <c r="AK171" s="96"/>
      <c r="AL171" s="96"/>
    </row>
    <row r="172" spans="2:38" x14ac:dyDescent="0.2">
      <c r="B172" s="96"/>
      <c r="C172" s="97"/>
      <c r="D172" s="97"/>
      <c r="E172" s="96"/>
      <c r="F172" s="96"/>
      <c r="I172" s="96"/>
      <c r="J172" s="96"/>
      <c r="K172" s="96"/>
      <c r="M172" s="96"/>
      <c r="N172" s="96"/>
      <c r="O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  <c r="AK172" s="96"/>
      <c r="AL172" s="96"/>
    </row>
    <row r="173" spans="2:38" x14ac:dyDescent="0.2">
      <c r="B173" s="96"/>
      <c r="C173" s="97"/>
      <c r="D173" s="97"/>
      <c r="E173" s="96"/>
      <c r="F173" s="96"/>
      <c r="I173" s="96"/>
      <c r="J173" s="96"/>
      <c r="K173" s="96"/>
      <c r="M173" s="96"/>
      <c r="N173" s="96"/>
      <c r="O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96"/>
    </row>
    <row r="174" spans="2:38" x14ac:dyDescent="0.2">
      <c r="B174" s="96"/>
      <c r="C174" s="97"/>
      <c r="D174" s="97"/>
      <c r="E174" s="96"/>
      <c r="F174" s="96"/>
      <c r="I174" s="96"/>
      <c r="J174" s="96"/>
      <c r="K174" s="96"/>
      <c r="M174" s="96"/>
      <c r="N174" s="96"/>
      <c r="O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  <c r="AK174" s="96"/>
      <c r="AL174" s="96"/>
    </row>
    <row r="175" spans="2:38" x14ac:dyDescent="0.2">
      <c r="B175" s="96"/>
      <c r="C175" s="97"/>
      <c r="D175" s="97"/>
      <c r="E175" s="96"/>
      <c r="F175" s="96"/>
      <c r="I175" s="96"/>
      <c r="J175" s="96"/>
      <c r="K175" s="96"/>
      <c r="M175" s="96"/>
      <c r="N175" s="96"/>
      <c r="O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  <c r="AK175" s="96"/>
      <c r="AL175" s="96"/>
    </row>
    <row r="176" spans="2:38" x14ac:dyDescent="0.2">
      <c r="B176" s="96"/>
      <c r="C176" s="97"/>
      <c r="D176" s="97"/>
      <c r="E176" s="96"/>
      <c r="F176" s="96"/>
      <c r="I176" s="96"/>
      <c r="J176" s="96"/>
      <c r="K176" s="96"/>
      <c r="M176" s="96"/>
      <c r="N176" s="96"/>
      <c r="O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  <c r="AI176" s="96"/>
      <c r="AJ176" s="96"/>
      <c r="AK176" s="96"/>
      <c r="AL176" s="96"/>
    </row>
    <row r="177" spans="2:38" x14ac:dyDescent="0.2">
      <c r="B177" s="96"/>
      <c r="C177" s="97"/>
      <c r="D177" s="97"/>
      <c r="E177" s="96"/>
      <c r="F177" s="96"/>
      <c r="I177" s="96"/>
      <c r="J177" s="96"/>
      <c r="K177" s="96"/>
      <c r="M177" s="96"/>
      <c r="N177" s="96"/>
      <c r="O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  <c r="AK177" s="96"/>
      <c r="AL177" s="96"/>
    </row>
    <row r="178" spans="2:38" x14ac:dyDescent="0.2">
      <c r="B178" s="96"/>
      <c r="C178" s="97"/>
      <c r="D178" s="97"/>
      <c r="E178" s="96"/>
      <c r="F178" s="96"/>
      <c r="I178" s="96"/>
      <c r="J178" s="96"/>
      <c r="K178" s="96"/>
      <c r="M178" s="96"/>
      <c r="N178" s="96"/>
      <c r="O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  <c r="AI178" s="96"/>
      <c r="AJ178" s="96"/>
      <c r="AK178" s="96"/>
      <c r="AL178" s="96"/>
    </row>
    <row r="179" spans="2:38" x14ac:dyDescent="0.2">
      <c r="B179" s="96"/>
      <c r="C179" s="97"/>
      <c r="D179" s="97"/>
      <c r="E179" s="96"/>
      <c r="F179" s="96"/>
      <c r="I179" s="96"/>
      <c r="J179" s="96"/>
      <c r="K179" s="96"/>
      <c r="M179" s="96"/>
      <c r="N179" s="96"/>
      <c r="O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  <c r="AI179" s="96"/>
      <c r="AJ179" s="96"/>
      <c r="AK179" s="96"/>
      <c r="AL179" s="96"/>
    </row>
    <row r="180" spans="2:38" x14ac:dyDescent="0.2">
      <c r="B180" s="96"/>
      <c r="C180" s="97"/>
      <c r="D180" s="97"/>
      <c r="E180" s="96"/>
      <c r="F180" s="96"/>
      <c r="I180" s="96"/>
      <c r="J180" s="96"/>
      <c r="K180" s="96"/>
      <c r="M180" s="96"/>
      <c r="N180" s="96"/>
      <c r="O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  <c r="AI180" s="96"/>
      <c r="AJ180" s="96"/>
      <c r="AK180" s="96"/>
      <c r="AL180" s="96"/>
    </row>
    <row r="181" spans="2:38" x14ac:dyDescent="0.2">
      <c r="B181" s="96"/>
      <c r="C181" s="97"/>
      <c r="D181" s="97"/>
      <c r="E181" s="96"/>
      <c r="F181" s="96"/>
      <c r="I181" s="96"/>
      <c r="J181" s="96"/>
      <c r="K181" s="96"/>
      <c r="M181" s="96"/>
      <c r="N181" s="96"/>
      <c r="O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  <c r="AK181" s="96"/>
      <c r="AL181" s="96"/>
    </row>
    <row r="182" spans="2:38" x14ac:dyDescent="0.2">
      <c r="B182" s="96"/>
      <c r="C182" s="97"/>
      <c r="D182" s="97"/>
      <c r="E182" s="96"/>
      <c r="F182" s="96"/>
      <c r="I182" s="96"/>
      <c r="J182" s="96"/>
      <c r="K182" s="96"/>
      <c r="M182" s="96"/>
      <c r="N182" s="96"/>
      <c r="O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  <c r="AK182" s="96"/>
      <c r="AL182" s="96"/>
    </row>
    <row r="183" spans="2:38" x14ac:dyDescent="0.2">
      <c r="B183" s="96"/>
      <c r="C183" s="97"/>
      <c r="D183" s="97"/>
      <c r="E183" s="96"/>
      <c r="F183" s="96"/>
      <c r="I183" s="96"/>
      <c r="J183" s="96"/>
      <c r="K183" s="96"/>
      <c r="M183" s="96"/>
      <c r="N183" s="96"/>
      <c r="O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  <c r="AK183" s="96"/>
      <c r="AL183" s="96"/>
    </row>
    <row r="184" spans="2:38" x14ac:dyDescent="0.2">
      <c r="B184" s="96"/>
      <c r="C184" s="97"/>
      <c r="D184" s="97"/>
      <c r="E184" s="96"/>
      <c r="F184" s="96"/>
      <c r="I184" s="96"/>
      <c r="J184" s="96"/>
      <c r="K184" s="96"/>
      <c r="M184" s="96"/>
      <c r="N184" s="96"/>
      <c r="O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  <c r="AK184" s="96"/>
      <c r="AL184" s="96"/>
    </row>
    <row r="185" spans="2:38" x14ac:dyDescent="0.2">
      <c r="B185" s="96"/>
      <c r="C185" s="97"/>
      <c r="D185" s="97"/>
      <c r="E185" s="96"/>
      <c r="F185" s="96"/>
      <c r="I185" s="96"/>
      <c r="J185" s="96"/>
      <c r="K185" s="96"/>
      <c r="M185" s="96"/>
      <c r="N185" s="96"/>
      <c r="O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  <c r="AK185" s="96"/>
      <c r="AL185" s="96"/>
    </row>
    <row r="186" spans="2:38" x14ac:dyDescent="0.2">
      <c r="B186" s="96"/>
      <c r="C186" s="97"/>
      <c r="D186" s="97"/>
      <c r="E186" s="96"/>
      <c r="F186" s="96"/>
      <c r="I186" s="96"/>
      <c r="J186" s="96"/>
      <c r="K186" s="96"/>
      <c r="M186" s="96"/>
      <c r="N186" s="96"/>
      <c r="O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  <c r="AK186" s="96"/>
      <c r="AL186" s="96"/>
    </row>
    <row r="187" spans="2:38" x14ac:dyDescent="0.2">
      <c r="B187" s="96"/>
      <c r="C187" s="97"/>
      <c r="D187" s="97"/>
      <c r="E187" s="96"/>
      <c r="F187" s="96"/>
      <c r="I187" s="96"/>
      <c r="J187" s="96"/>
      <c r="K187" s="96"/>
      <c r="M187" s="96"/>
      <c r="N187" s="96"/>
      <c r="O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</row>
    <row r="188" spans="2:38" x14ac:dyDescent="0.2">
      <c r="B188" s="96"/>
      <c r="C188" s="97"/>
      <c r="D188" s="97"/>
      <c r="E188" s="96"/>
      <c r="F188" s="96"/>
      <c r="I188" s="96"/>
      <c r="J188" s="96"/>
      <c r="K188" s="96"/>
      <c r="M188" s="96"/>
      <c r="N188" s="96"/>
      <c r="O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  <c r="AK188" s="96"/>
      <c r="AL188" s="96"/>
    </row>
    <row r="189" spans="2:38" x14ac:dyDescent="0.2">
      <c r="B189" s="96"/>
      <c r="C189" s="97"/>
      <c r="D189" s="97"/>
      <c r="E189" s="96"/>
      <c r="F189" s="96"/>
      <c r="I189" s="96"/>
      <c r="J189" s="96"/>
      <c r="K189" s="96"/>
      <c r="M189" s="96"/>
      <c r="N189" s="96"/>
      <c r="O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</row>
    <row r="190" spans="2:38" x14ac:dyDescent="0.2">
      <c r="B190" s="96"/>
      <c r="C190" s="97"/>
      <c r="D190" s="97"/>
      <c r="E190" s="96"/>
      <c r="F190" s="96"/>
      <c r="I190" s="96"/>
      <c r="J190" s="96"/>
      <c r="K190" s="96"/>
      <c r="M190" s="96"/>
      <c r="N190" s="96"/>
      <c r="O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  <c r="AK190" s="96"/>
      <c r="AL190" s="96"/>
    </row>
    <row r="191" spans="2:38" x14ac:dyDescent="0.2">
      <c r="B191" s="96"/>
      <c r="C191" s="97"/>
      <c r="D191" s="97"/>
      <c r="E191" s="96"/>
      <c r="F191" s="96"/>
      <c r="I191" s="96"/>
      <c r="J191" s="96"/>
      <c r="K191" s="96"/>
      <c r="M191" s="96"/>
      <c r="N191" s="96"/>
      <c r="O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  <c r="AK191" s="96"/>
      <c r="AL191" s="96"/>
    </row>
    <row r="192" spans="2:38" x14ac:dyDescent="0.2">
      <c r="B192" s="96"/>
      <c r="C192" s="97"/>
      <c r="D192" s="97"/>
      <c r="E192" s="96"/>
      <c r="F192" s="96"/>
      <c r="I192" s="96"/>
      <c r="J192" s="96"/>
      <c r="K192" s="96"/>
      <c r="M192" s="96"/>
      <c r="N192" s="96"/>
      <c r="O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</row>
    <row r="193" spans="2:38" x14ac:dyDescent="0.2">
      <c r="B193" s="96"/>
      <c r="C193" s="97"/>
      <c r="D193" s="97"/>
      <c r="E193" s="96"/>
      <c r="F193" s="96"/>
      <c r="I193" s="96"/>
      <c r="J193" s="96"/>
      <c r="K193" s="96"/>
      <c r="M193" s="96"/>
      <c r="N193" s="96"/>
      <c r="O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</row>
    <row r="194" spans="2:38" x14ac:dyDescent="0.2">
      <c r="B194" s="96"/>
      <c r="C194" s="97"/>
      <c r="D194" s="97"/>
      <c r="E194" s="96"/>
      <c r="F194" s="96"/>
      <c r="I194" s="96"/>
      <c r="J194" s="96"/>
      <c r="K194" s="96"/>
      <c r="M194" s="96"/>
      <c r="N194" s="96"/>
      <c r="O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</row>
    <row r="195" spans="2:38" x14ac:dyDescent="0.2">
      <c r="B195" s="96"/>
      <c r="C195" s="97"/>
      <c r="D195" s="97"/>
      <c r="E195" s="96"/>
      <c r="F195" s="96"/>
      <c r="I195" s="96"/>
      <c r="J195" s="96"/>
      <c r="K195" s="96"/>
      <c r="M195" s="96"/>
      <c r="N195" s="96"/>
      <c r="O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</row>
    <row r="196" spans="2:38" x14ac:dyDescent="0.2">
      <c r="B196" s="96"/>
      <c r="C196" s="97"/>
      <c r="D196" s="97"/>
      <c r="E196" s="96"/>
      <c r="F196" s="96"/>
      <c r="I196" s="96"/>
      <c r="J196" s="96"/>
      <c r="K196" s="96"/>
      <c r="M196" s="96"/>
      <c r="N196" s="96"/>
      <c r="O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</row>
    <row r="197" spans="2:38" x14ac:dyDescent="0.2">
      <c r="B197" s="96"/>
      <c r="C197" s="97"/>
      <c r="D197" s="97"/>
      <c r="E197" s="96"/>
      <c r="F197" s="96"/>
      <c r="I197" s="96"/>
      <c r="J197" s="96"/>
      <c r="K197" s="96"/>
      <c r="M197" s="96"/>
      <c r="N197" s="96"/>
      <c r="O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</row>
    <row r="198" spans="2:38" x14ac:dyDescent="0.2">
      <c r="B198" s="96"/>
      <c r="C198" s="97"/>
      <c r="D198" s="97"/>
      <c r="E198" s="96"/>
      <c r="F198" s="96"/>
      <c r="I198" s="96"/>
      <c r="J198" s="96"/>
      <c r="K198" s="96"/>
      <c r="M198" s="96"/>
      <c r="N198" s="96"/>
      <c r="O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</row>
    <row r="199" spans="2:38" x14ac:dyDescent="0.2">
      <c r="B199" s="96"/>
      <c r="C199" s="97"/>
      <c r="D199" s="97"/>
      <c r="E199" s="96"/>
      <c r="F199" s="96"/>
      <c r="I199" s="96"/>
      <c r="J199" s="96"/>
      <c r="K199" s="96"/>
      <c r="M199" s="96"/>
      <c r="N199" s="96"/>
      <c r="O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</row>
    <row r="200" spans="2:38" x14ac:dyDescent="0.2">
      <c r="B200" s="96"/>
      <c r="C200" s="97"/>
      <c r="D200" s="97"/>
      <c r="E200" s="96"/>
      <c r="F200" s="96"/>
      <c r="I200" s="96"/>
      <c r="J200" s="96"/>
      <c r="K200" s="96"/>
      <c r="M200" s="96"/>
      <c r="N200" s="96"/>
      <c r="O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</row>
    <row r="201" spans="2:38" x14ac:dyDescent="0.2">
      <c r="B201" s="96"/>
      <c r="C201" s="97"/>
      <c r="D201" s="97"/>
      <c r="E201" s="96"/>
      <c r="F201" s="96"/>
      <c r="I201" s="96"/>
      <c r="J201" s="96"/>
      <c r="K201" s="96"/>
      <c r="M201" s="96"/>
      <c r="N201" s="96"/>
      <c r="O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</row>
    <row r="202" spans="2:38" x14ac:dyDescent="0.2">
      <c r="B202" s="96"/>
      <c r="C202" s="97"/>
      <c r="D202" s="97"/>
      <c r="E202" s="96"/>
      <c r="F202" s="96"/>
      <c r="I202" s="96"/>
      <c r="J202" s="96"/>
      <c r="K202" s="96"/>
      <c r="M202" s="96"/>
      <c r="N202" s="96"/>
      <c r="O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</row>
    <row r="203" spans="2:38" x14ac:dyDescent="0.2">
      <c r="B203" s="96"/>
      <c r="C203" s="97"/>
      <c r="D203" s="97"/>
      <c r="E203" s="96"/>
      <c r="F203" s="96"/>
      <c r="I203" s="96"/>
      <c r="J203" s="96"/>
      <c r="K203" s="96"/>
      <c r="M203" s="96"/>
      <c r="N203" s="96"/>
      <c r="O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</row>
    <row r="204" spans="2:38" x14ac:dyDescent="0.2">
      <c r="B204" s="96"/>
      <c r="C204" s="97"/>
      <c r="D204" s="97"/>
      <c r="E204" s="96"/>
      <c r="F204" s="96"/>
      <c r="I204" s="96"/>
      <c r="J204" s="96"/>
      <c r="K204" s="96"/>
      <c r="M204" s="96"/>
      <c r="N204" s="96"/>
      <c r="O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</row>
    <row r="205" spans="2:38" x14ac:dyDescent="0.2">
      <c r="B205" s="96"/>
      <c r="C205" s="97"/>
      <c r="D205" s="97"/>
      <c r="E205" s="96"/>
      <c r="F205" s="96"/>
      <c r="I205" s="96"/>
      <c r="J205" s="96"/>
      <c r="K205" s="96"/>
      <c r="M205" s="96"/>
      <c r="N205" s="96"/>
      <c r="O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</row>
    <row r="206" spans="2:38" x14ac:dyDescent="0.2">
      <c r="B206" s="96"/>
      <c r="C206" s="97"/>
      <c r="D206" s="97"/>
      <c r="E206" s="96"/>
      <c r="F206" s="96"/>
      <c r="I206" s="96"/>
      <c r="J206" s="96"/>
      <c r="K206" s="96"/>
      <c r="M206" s="96"/>
      <c r="N206" s="96"/>
      <c r="O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</row>
    <row r="207" spans="2:38" x14ac:dyDescent="0.2">
      <c r="B207" s="96"/>
      <c r="C207" s="97"/>
      <c r="D207" s="97"/>
      <c r="E207" s="96"/>
      <c r="F207" s="96"/>
      <c r="I207" s="96"/>
      <c r="J207" s="96"/>
      <c r="K207" s="96"/>
      <c r="M207" s="96"/>
      <c r="N207" s="96"/>
      <c r="O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</row>
    <row r="208" spans="2:38" x14ac:dyDescent="0.2">
      <c r="B208" s="96"/>
      <c r="C208" s="97"/>
      <c r="D208" s="97"/>
      <c r="E208" s="96"/>
      <c r="F208" s="96"/>
      <c r="I208" s="96"/>
      <c r="J208" s="96"/>
      <c r="K208" s="96"/>
      <c r="M208" s="96"/>
      <c r="N208" s="96"/>
      <c r="O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</row>
    <row r="209" spans="2:38" x14ac:dyDescent="0.2">
      <c r="B209" s="96"/>
      <c r="C209" s="97"/>
      <c r="D209" s="97"/>
      <c r="E209" s="96"/>
      <c r="F209" s="96"/>
      <c r="I209" s="96"/>
      <c r="J209" s="96"/>
      <c r="K209" s="96"/>
      <c r="M209" s="96"/>
      <c r="N209" s="96"/>
      <c r="O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</row>
    <row r="210" spans="2:38" x14ac:dyDescent="0.2">
      <c r="B210" s="96"/>
      <c r="C210" s="97"/>
      <c r="D210" s="97"/>
      <c r="E210" s="96"/>
      <c r="F210" s="96"/>
      <c r="I210" s="96"/>
      <c r="J210" s="96"/>
      <c r="K210" s="96"/>
      <c r="M210" s="96"/>
      <c r="N210" s="96"/>
      <c r="O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</row>
    <row r="211" spans="2:38" x14ac:dyDescent="0.2">
      <c r="B211" s="96"/>
      <c r="C211" s="97"/>
      <c r="D211" s="97"/>
      <c r="E211" s="96"/>
      <c r="F211" s="96"/>
      <c r="I211" s="96"/>
      <c r="J211" s="96"/>
      <c r="K211" s="96"/>
      <c r="M211" s="96"/>
      <c r="N211" s="96"/>
      <c r="O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</row>
    <row r="212" spans="2:38" x14ac:dyDescent="0.2">
      <c r="B212" s="96"/>
      <c r="C212" s="97"/>
      <c r="D212" s="97"/>
      <c r="E212" s="96"/>
      <c r="F212" s="96"/>
      <c r="I212" s="96"/>
      <c r="J212" s="96"/>
      <c r="K212" s="96"/>
      <c r="M212" s="96"/>
      <c r="N212" s="96"/>
      <c r="O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</row>
    <row r="213" spans="2:38" x14ac:dyDescent="0.2">
      <c r="B213" s="96"/>
      <c r="C213" s="97"/>
      <c r="D213" s="97"/>
      <c r="E213" s="96"/>
      <c r="F213" s="96"/>
      <c r="I213" s="96"/>
      <c r="J213" s="96"/>
      <c r="K213" s="96"/>
      <c r="M213" s="96"/>
      <c r="N213" s="96"/>
      <c r="O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6"/>
    </row>
    <row r="214" spans="2:38" x14ac:dyDescent="0.2">
      <c r="B214" s="96"/>
      <c r="C214" s="97"/>
      <c r="D214" s="97"/>
      <c r="E214" s="96"/>
      <c r="F214" s="96"/>
      <c r="I214" s="96"/>
      <c r="J214" s="96"/>
      <c r="K214" s="96"/>
      <c r="M214" s="96"/>
      <c r="N214" s="96"/>
      <c r="O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6"/>
    </row>
    <row r="215" spans="2:38" x14ac:dyDescent="0.2">
      <c r="B215" s="96"/>
      <c r="C215" s="97"/>
      <c r="D215" s="97"/>
      <c r="E215" s="96"/>
      <c r="F215" s="96"/>
      <c r="I215" s="96"/>
      <c r="J215" s="96"/>
      <c r="K215" s="96"/>
      <c r="M215" s="96"/>
      <c r="N215" s="96"/>
      <c r="O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</row>
    <row r="216" spans="2:38" x14ac:dyDescent="0.2">
      <c r="B216" s="96"/>
      <c r="C216" s="97"/>
      <c r="D216" s="97"/>
      <c r="E216" s="96"/>
      <c r="F216" s="96"/>
      <c r="I216" s="96"/>
      <c r="J216" s="96"/>
      <c r="K216" s="96"/>
      <c r="M216" s="96"/>
      <c r="N216" s="96"/>
      <c r="O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</row>
    <row r="217" spans="2:38" x14ac:dyDescent="0.2">
      <c r="B217" s="96"/>
      <c r="C217" s="97"/>
      <c r="D217" s="97"/>
      <c r="E217" s="96"/>
      <c r="F217" s="96"/>
      <c r="I217" s="96"/>
      <c r="J217" s="96"/>
      <c r="K217" s="96"/>
      <c r="M217" s="96"/>
      <c r="N217" s="96"/>
      <c r="O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</row>
    <row r="218" spans="2:38" x14ac:dyDescent="0.2">
      <c r="B218" s="96"/>
      <c r="C218" s="97"/>
      <c r="D218" s="97"/>
      <c r="E218" s="96"/>
      <c r="F218" s="96"/>
      <c r="I218" s="96"/>
      <c r="J218" s="96"/>
      <c r="K218" s="96"/>
      <c r="M218" s="96"/>
      <c r="N218" s="96"/>
      <c r="O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6"/>
    </row>
    <row r="219" spans="2:38" x14ac:dyDescent="0.2">
      <c r="B219" s="96"/>
      <c r="C219" s="97"/>
      <c r="D219" s="97"/>
      <c r="E219" s="96"/>
      <c r="F219" s="96"/>
      <c r="I219" s="96"/>
      <c r="J219" s="96"/>
      <c r="K219" s="96"/>
      <c r="M219" s="96"/>
      <c r="N219" s="96"/>
      <c r="O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</row>
    <row r="220" spans="2:38" x14ac:dyDescent="0.2">
      <c r="B220" s="96"/>
      <c r="C220" s="97"/>
      <c r="D220" s="97"/>
      <c r="E220" s="96"/>
      <c r="F220" s="96"/>
      <c r="I220" s="96"/>
      <c r="J220" s="96"/>
      <c r="K220" s="96"/>
      <c r="M220" s="96"/>
      <c r="N220" s="96"/>
      <c r="O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</row>
    <row r="221" spans="2:38" x14ac:dyDescent="0.2">
      <c r="B221" s="96"/>
      <c r="C221" s="97"/>
      <c r="D221" s="97"/>
      <c r="E221" s="96"/>
      <c r="F221" s="96"/>
      <c r="I221" s="96"/>
      <c r="J221" s="96"/>
      <c r="K221" s="96"/>
      <c r="M221" s="96"/>
      <c r="N221" s="96"/>
      <c r="O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</row>
    <row r="222" spans="2:38" x14ac:dyDescent="0.2">
      <c r="B222" s="96"/>
      <c r="C222" s="97"/>
      <c r="D222" s="97"/>
      <c r="E222" s="96"/>
      <c r="F222" s="96"/>
      <c r="I222" s="96"/>
      <c r="J222" s="96"/>
      <c r="K222" s="96"/>
      <c r="M222" s="96"/>
      <c r="N222" s="96"/>
      <c r="O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</row>
    <row r="223" spans="2:38" x14ac:dyDescent="0.2">
      <c r="B223" s="96"/>
      <c r="C223" s="97"/>
      <c r="D223" s="97"/>
      <c r="E223" s="96"/>
      <c r="F223" s="96"/>
      <c r="I223" s="96"/>
      <c r="J223" s="96"/>
      <c r="K223" s="96"/>
      <c r="M223" s="96"/>
      <c r="N223" s="96"/>
      <c r="O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</row>
    <row r="224" spans="2:38" x14ac:dyDescent="0.2">
      <c r="B224" s="96"/>
      <c r="C224" s="97"/>
      <c r="D224" s="97"/>
      <c r="E224" s="96"/>
      <c r="F224" s="96"/>
      <c r="I224" s="96"/>
      <c r="J224" s="96"/>
      <c r="K224" s="96"/>
      <c r="M224" s="96"/>
      <c r="N224" s="96"/>
      <c r="O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</row>
    <row r="225" spans="2:38" x14ac:dyDescent="0.2">
      <c r="B225" s="96"/>
      <c r="C225" s="97"/>
      <c r="D225" s="97"/>
      <c r="E225" s="96"/>
      <c r="F225" s="96"/>
      <c r="I225" s="96"/>
      <c r="J225" s="96"/>
      <c r="K225" s="96"/>
      <c r="M225" s="96"/>
      <c r="N225" s="96"/>
      <c r="O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</row>
    <row r="226" spans="2:38" x14ac:dyDescent="0.2">
      <c r="B226" s="96"/>
      <c r="C226" s="97"/>
      <c r="D226" s="97"/>
      <c r="E226" s="96"/>
      <c r="F226" s="96"/>
      <c r="I226" s="96"/>
      <c r="J226" s="96"/>
      <c r="K226" s="96"/>
      <c r="M226" s="96"/>
      <c r="N226" s="96"/>
      <c r="O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</row>
    <row r="227" spans="2:38" x14ac:dyDescent="0.2">
      <c r="B227" s="96"/>
      <c r="C227" s="97"/>
      <c r="D227" s="97"/>
      <c r="E227" s="96"/>
      <c r="F227" s="96"/>
      <c r="I227" s="96"/>
      <c r="J227" s="96"/>
      <c r="K227" s="96"/>
      <c r="M227" s="96"/>
      <c r="N227" s="96"/>
      <c r="O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</row>
    <row r="228" spans="2:38" x14ac:dyDescent="0.2">
      <c r="B228" s="96"/>
      <c r="C228" s="97"/>
      <c r="D228" s="97"/>
      <c r="E228" s="96"/>
      <c r="F228" s="96"/>
      <c r="I228" s="96"/>
      <c r="J228" s="96"/>
      <c r="K228" s="96"/>
      <c r="M228" s="96"/>
      <c r="N228" s="96"/>
      <c r="O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</row>
    <row r="229" spans="2:38" x14ac:dyDescent="0.2">
      <c r="B229" s="96"/>
      <c r="C229" s="97"/>
      <c r="D229" s="97"/>
      <c r="E229" s="96"/>
      <c r="F229" s="96"/>
      <c r="I229" s="96"/>
      <c r="J229" s="96"/>
      <c r="K229" s="96"/>
      <c r="M229" s="96"/>
      <c r="N229" s="96"/>
      <c r="O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</row>
    <row r="230" spans="2:38" x14ac:dyDescent="0.2">
      <c r="B230" s="96"/>
      <c r="C230" s="97"/>
      <c r="D230" s="97"/>
      <c r="E230" s="96"/>
      <c r="F230" s="96"/>
      <c r="I230" s="96"/>
      <c r="J230" s="96"/>
      <c r="K230" s="96"/>
      <c r="M230" s="96"/>
      <c r="N230" s="96"/>
      <c r="O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</row>
    <row r="231" spans="2:38" x14ac:dyDescent="0.2">
      <c r="B231" s="96"/>
      <c r="C231" s="97"/>
      <c r="D231" s="97"/>
      <c r="E231" s="96"/>
      <c r="F231" s="96"/>
      <c r="I231" s="96"/>
      <c r="J231" s="96"/>
      <c r="K231" s="96"/>
      <c r="M231" s="96"/>
      <c r="N231" s="96"/>
      <c r="O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</row>
    <row r="232" spans="2:38" x14ac:dyDescent="0.2">
      <c r="B232" s="96"/>
      <c r="C232" s="97"/>
      <c r="D232" s="97"/>
      <c r="E232" s="96"/>
      <c r="F232" s="96"/>
      <c r="I232" s="96"/>
      <c r="J232" s="96"/>
      <c r="K232" s="96"/>
      <c r="M232" s="96"/>
      <c r="N232" s="96"/>
      <c r="O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</row>
    <row r="233" spans="2:38" x14ac:dyDescent="0.2">
      <c r="B233" s="96"/>
      <c r="C233" s="97"/>
      <c r="D233" s="97"/>
      <c r="E233" s="96"/>
      <c r="F233" s="96"/>
      <c r="I233" s="96"/>
      <c r="J233" s="96"/>
      <c r="K233" s="96"/>
      <c r="M233" s="96"/>
      <c r="N233" s="96"/>
      <c r="O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</row>
    <row r="234" spans="2:38" x14ac:dyDescent="0.2">
      <c r="B234" s="96"/>
      <c r="C234" s="97"/>
      <c r="D234" s="97"/>
      <c r="E234" s="96"/>
      <c r="F234" s="96"/>
      <c r="I234" s="96"/>
      <c r="J234" s="96"/>
      <c r="K234" s="96"/>
      <c r="M234" s="96"/>
      <c r="N234" s="96"/>
      <c r="O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</row>
    <row r="235" spans="2:38" x14ac:dyDescent="0.2">
      <c r="B235" s="96"/>
      <c r="C235" s="97"/>
      <c r="D235" s="97"/>
      <c r="E235" s="96"/>
      <c r="F235" s="96"/>
      <c r="I235" s="96"/>
      <c r="J235" s="96"/>
      <c r="K235" s="96"/>
      <c r="M235" s="96"/>
      <c r="N235" s="96"/>
      <c r="O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</row>
    <row r="236" spans="2:38" x14ac:dyDescent="0.2">
      <c r="B236" s="96"/>
      <c r="C236" s="97"/>
      <c r="D236" s="97"/>
      <c r="E236" s="96"/>
      <c r="F236" s="96"/>
      <c r="I236" s="96"/>
      <c r="J236" s="96"/>
      <c r="K236" s="96"/>
      <c r="M236" s="96"/>
      <c r="N236" s="96"/>
      <c r="O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</row>
    <row r="237" spans="2:38" x14ac:dyDescent="0.2">
      <c r="B237" s="96"/>
      <c r="C237" s="97"/>
      <c r="D237" s="97"/>
      <c r="E237" s="96"/>
      <c r="F237" s="96"/>
      <c r="I237" s="96"/>
      <c r="J237" s="96"/>
      <c r="K237" s="96"/>
      <c r="M237" s="96"/>
      <c r="N237" s="96"/>
      <c r="O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  <c r="AC237" s="96"/>
      <c r="AD237" s="96"/>
      <c r="AE237" s="96"/>
      <c r="AF237" s="96"/>
      <c r="AG237" s="96"/>
      <c r="AH237" s="96"/>
      <c r="AI237" s="96"/>
      <c r="AJ237" s="96"/>
      <c r="AK237" s="96"/>
      <c r="AL237" s="96"/>
    </row>
    <row r="238" spans="2:38" x14ac:dyDescent="0.2">
      <c r="B238" s="96"/>
      <c r="C238" s="97"/>
      <c r="D238" s="97"/>
      <c r="E238" s="96"/>
      <c r="F238" s="96"/>
      <c r="I238" s="96"/>
      <c r="J238" s="96"/>
      <c r="K238" s="96"/>
      <c r="M238" s="96"/>
      <c r="N238" s="96"/>
      <c r="O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  <c r="AF238" s="96"/>
      <c r="AG238" s="96"/>
      <c r="AH238" s="96"/>
      <c r="AI238" s="96"/>
      <c r="AJ238" s="96"/>
      <c r="AK238" s="96"/>
      <c r="AL238" s="96"/>
    </row>
    <row r="239" spans="2:38" x14ac:dyDescent="0.2">
      <c r="B239" s="96"/>
      <c r="C239" s="97"/>
      <c r="D239" s="97"/>
      <c r="E239" s="96"/>
      <c r="F239" s="96"/>
      <c r="I239" s="96"/>
      <c r="J239" s="96"/>
      <c r="K239" s="96"/>
      <c r="M239" s="96"/>
      <c r="N239" s="96"/>
      <c r="O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  <c r="AC239" s="96"/>
      <c r="AD239" s="96"/>
      <c r="AE239" s="96"/>
      <c r="AF239" s="96"/>
      <c r="AG239" s="96"/>
      <c r="AH239" s="96"/>
      <c r="AI239" s="96"/>
      <c r="AJ239" s="96"/>
      <c r="AK239" s="96"/>
      <c r="AL239" s="96"/>
    </row>
    <row r="240" spans="2:38" x14ac:dyDescent="0.2">
      <c r="B240" s="96"/>
      <c r="C240" s="97"/>
      <c r="D240" s="97"/>
      <c r="E240" s="96"/>
      <c r="F240" s="96"/>
      <c r="I240" s="96"/>
      <c r="J240" s="96"/>
      <c r="K240" s="96"/>
      <c r="M240" s="96"/>
      <c r="N240" s="96"/>
      <c r="O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  <c r="AC240" s="96"/>
      <c r="AD240" s="96"/>
      <c r="AE240" s="96"/>
      <c r="AF240" s="96"/>
      <c r="AG240" s="96"/>
      <c r="AH240" s="96"/>
      <c r="AI240" s="96"/>
      <c r="AJ240" s="96"/>
      <c r="AK240" s="96"/>
      <c r="AL240" s="96"/>
    </row>
    <row r="241" spans="2:38" x14ac:dyDescent="0.2">
      <c r="B241" s="96"/>
      <c r="C241" s="97"/>
      <c r="D241" s="97"/>
      <c r="E241" s="96"/>
      <c r="F241" s="96"/>
      <c r="I241" s="96"/>
      <c r="J241" s="96"/>
      <c r="K241" s="96"/>
      <c r="M241" s="96"/>
      <c r="N241" s="96"/>
      <c r="O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  <c r="AC241" s="96"/>
      <c r="AD241" s="96"/>
      <c r="AE241" s="96"/>
      <c r="AF241" s="96"/>
      <c r="AG241" s="96"/>
      <c r="AH241" s="96"/>
      <c r="AI241" s="96"/>
      <c r="AJ241" s="96"/>
      <c r="AK241" s="96"/>
      <c r="AL241" s="96"/>
    </row>
    <row r="242" spans="2:38" x14ac:dyDescent="0.2">
      <c r="B242" s="96"/>
      <c r="C242" s="97"/>
      <c r="D242" s="97"/>
      <c r="E242" s="96"/>
      <c r="F242" s="96"/>
      <c r="I242" s="96"/>
      <c r="J242" s="96"/>
      <c r="K242" s="96"/>
      <c r="M242" s="96"/>
      <c r="N242" s="96"/>
      <c r="O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  <c r="AC242" s="96"/>
      <c r="AD242" s="96"/>
      <c r="AE242" s="96"/>
      <c r="AF242" s="96"/>
      <c r="AG242" s="96"/>
      <c r="AH242" s="96"/>
      <c r="AI242" s="96"/>
      <c r="AJ242" s="96"/>
      <c r="AK242" s="96"/>
      <c r="AL242" s="96"/>
    </row>
    <row r="243" spans="2:38" x14ac:dyDescent="0.2">
      <c r="B243" s="96"/>
      <c r="C243" s="97"/>
      <c r="D243" s="97"/>
      <c r="E243" s="96"/>
      <c r="F243" s="96"/>
      <c r="I243" s="96"/>
      <c r="J243" s="96"/>
      <c r="K243" s="96"/>
      <c r="M243" s="96"/>
      <c r="N243" s="96"/>
      <c r="O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  <c r="AC243" s="96"/>
      <c r="AD243" s="96"/>
      <c r="AE243" s="96"/>
      <c r="AF243" s="96"/>
      <c r="AG243" s="96"/>
      <c r="AH243" s="96"/>
      <c r="AI243" s="96"/>
      <c r="AJ243" s="96"/>
      <c r="AK243" s="96"/>
      <c r="AL243" s="96"/>
    </row>
    <row r="244" spans="2:38" x14ac:dyDescent="0.2">
      <c r="B244" s="96"/>
      <c r="C244" s="97"/>
      <c r="D244" s="97"/>
      <c r="E244" s="96"/>
      <c r="F244" s="96"/>
      <c r="I244" s="96"/>
      <c r="J244" s="96"/>
      <c r="K244" s="96"/>
      <c r="M244" s="96"/>
      <c r="N244" s="96"/>
      <c r="O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  <c r="AD244" s="96"/>
      <c r="AE244" s="96"/>
      <c r="AF244" s="96"/>
      <c r="AG244" s="96"/>
      <c r="AH244" s="96"/>
      <c r="AI244" s="96"/>
      <c r="AJ244" s="96"/>
      <c r="AK244" s="96"/>
      <c r="AL244" s="96"/>
    </row>
    <row r="245" spans="2:38" x14ac:dyDescent="0.2">
      <c r="B245" s="96"/>
      <c r="C245" s="97"/>
      <c r="D245" s="97"/>
      <c r="E245" s="96"/>
      <c r="F245" s="96"/>
      <c r="I245" s="96"/>
      <c r="J245" s="96"/>
      <c r="K245" s="96"/>
      <c r="M245" s="96"/>
      <c r="N245" s="96"/>
      <c r="O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  <c r="AC245" s="96"/>
      <c r="AD245" s="96"/>
      <c r="AE245" s="96"/>
      <c r="AF245" s="96"/>
      <c r="AG245" s="96"/>
      <c r="AH245" s="96"/>
      <c r="AI245" s="96"/>
      <c r="AJ245" s="96"/>
      <c r="AK245" s="96"/>
      <c r="AL245" s="96"/>
    </row>
    <row r="246" spans="2:38" x14ac:dyDescent="0.2">
      <c r="B246" s="96"/>
      <c r="C246" s="97"/>
      <c r="D246" s="97"/>
      <c r="E246" s="96"/>
      <c r="F246" s="96"/>
      <c r="I246" s="96"/>
      <c r="J246" s="96"/>
      <c r="K246" s="96"/>
      <c r="M246" s="96"/>
      <c r="N246" s="96"/>
      <c r="O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  <c r="AC246" s="96"/>
      <c r="AD246" s="96"/>
      <c r="AE246" s="96"/>
      <c r="AF246" s="96"/>
      <c r="AG246" s="96"/>
      <c r="AH246" s="96"/>
      <c r="AI246" s="96"/>
      <c r="AJ246" s="96"/>
      <c r="AK246" s="96"/>
      <c r="AL246" s="96"/>
    </row>
    <row r="247" spans="2:38" x14ac:dyDescent="0.2">
      <c r="B247" s="96"/>
      <c r="C247" s="97"/>
      <c r="D247" s="97"/>
      <c r="E247" s="96"/>
      <c r="F247" s="96"/>
      <c r="I247" s="96"/>
      <c r="J247" s="96"/>
      <c r="K247" s="96"/>
      <c r="M247" s="96"/>
      <c r="N247" s="96"/>
      <c r="O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  <c r="AC247" s="96"/>
      <c r="AD247" s="96"/>
      <c r="AE247" s="96"/>
      <c r="AF247" s="96"/>
      <c r="AG247" s="96"/>
      <c r="AH247" s="96"/>
      <c r="AI247" s="96"/>
      <c r="AJ247" s="96"/>
      <c r="AK247" s="96"/>
      <c r="AL247" s="96"/>
    </row>
    <row r="248" spans="2:38" x14ac:dyDescent="0.2">
      <c r="B248" s="96"/>
      <c r="C248" s="97"/>
      <c r="D248" s="97"/>
      <c r="E248" s="96"/>
      <c r="F248" s="96"/>
      <c r="I248" s="96"/>
      <c r="J248" s="96"/>
      <c r="K248" s="96"/>
      <c r="M248" s="96"/>
      <c r="N248" s="96"/>
      <c r="O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  <c r="AC248" s="96"/>
      <c r="AD248" s="96"/>
      <c r="AE248" s="96"/>
      <c r="AF248" s="96"/>
      <c r="AG248" s="96"/>
      <c r="AH248" s="96"/>
      <c r="AI248" s="96"/>
      <c r="AJ248" s="96"/>
      <c r="AK248" s="96"/>
      <c r="AL248" s="96"/>
    </row>
    <row r="249" spans="2:38" x14ac:dyDescent="0.2">
      <c r="B249" s="96"/>
      <c r="C249" s="97"/>
      <c r="D249" s="97"/>
      <c r="E249" s="96"/>
      <c r="F249" s="96"/>
      <c r="I249" s="96"/>
      <c r="J249" s="96"/>
      <c r="K249" s="96"/>
      <c r="M249" s="96"/>
      <c r="N249" s="96"/>
      <c r="O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  <c r="AC249" s="96"/>
      <c r="AD249" s="96"/>
      <c r="AE249" s="96"/>
      <c r="AF249" s="96"/>
      <c r="AG249" s="96"/>
      <c r="AH249" s="96"/>
      <c r="AI249" s="96"/>
      <c r="AJ249" s="96"/>
      <c r="AK249" s="96"/>
      <c r="AL249" s="96"/>
    </row>
    <row r="250" spans="2:38" x14ac:dyDescent="0.2">
      <c r="B250" s="96"/>
      <c r="C250" s="97"/>
      <c r="D250" s="97"/>
      <c r="E250" s="96"/>
      <c r="F250" s="96"/>
      <c r="I250" s="96"/>
      <c r="J250" s="96"/>
      <c r="K250" s="96"/>
      <c r="M250" s="96"/>
      <c r="N250" s="96"/>
      <c r="O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  <c r="AC250" s="96"/>
      <c r="AD250" s="96"/>
      <c r="AE250" s="96"/>
      <c r="AF250" s="96"/>
      <c r="AG250" s="96"/>
      <c r="AH250" s="96"/>
      <c r="AI250" s="96"/>
      <c r="AJ250" s="96"/>
      <c r="AK250" s="96"/>
      <c r="AL250" s="96"/>
    </row>
    <row r="251" spans="2:38" x14ac:dyDescent="0.2">
      <c r="B251" s="96"/>
      <c r="C251" s="97"/>
      <c r="D251" s="97"/>
      <c r="E251" s="96"/>
      <c r="F251" s="96"/>
      <c r="I251" s="96"/>
      <c r="J251" s="96"/>
      <c r="K251" s="96"/>
      <c r="M251" s="96"/>
      <c r="N251" s="96"/>
      <c r="O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  <c r="AC251" s="96"/>
      <c r="AD251" s="96"/>
      <c r="AE251" s="96"/>
      <c r="AF251" s="96"/>
      <c r="AG251" s="96"/>
      <c r="AH251" s="96"/>
      <c r="AI251" s="96"/>
      <c r="AJ251" s="96"/>
      <c r="AK251" s="96"/>
      <c r="AL251" s="96"/>
    </row>
    <row r="252" spans="2:38" x14ac:dyDescent="0.2">
      <c r="B252" s="96"/>
      <c r="C252" s="97"/>
      <c r="D252" s="97"/>
      <c r="E252" s="96"/>
      <c r="F252" s="96"/>
      <c r="I252" s="96"/>
      <c r="J252" s="96"/>
      <c r="K252" s="96"/>
      <c r="M252" s="96"/>
      <c r="N252" s="96"/>
      <c r="O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  <c r="AD252" s="96"/>
      <c r="AE252" s="96"/>
      <c r="AF252" s="96"/>
      <c r="AG252" s="96"/>
      <c r="AH252" s="96"/>
      <c r="AI252" s="96"/>
      <c r="AJ252" s="96"/>
      <c r="AK252" s="96"/>
      <c r="AL252" s="96"/>
    </row>
    <row r="253" spans="2:38" x14ac:dyDescent="0.2">
      <c r="B253" s="96"/>
      <c r="C253" s="97"/>
      <c r="D253" s="97"/>
      <c r="E253" s="96"/>
      <c r="F253" s="96"/>
      <c r="I253" s="96"/>
      <c r="J253" s="96"/>
      <c r="K253" s="96"/>
      <c r="M253" s="96"/>
      <c r="N253" s="96"/>
      <c r="O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  <c r="AC253" s="96"/>
      <c r="AD253" s="96"/>
      <c r="AE253" s="96"/>
      <c r="AF253" s="96"/>
      <c r="AG253" s="96"/>
      <c r="AH253" s="96"/>
      <c r="AI253" s="96"/>
      <c r="AJ253" s="96"/>
      <c r="AK253" s="96"/>
      <c r="AL253" s="96"/>
    </row>
    <row r="254" spans="2:38" x14ac:dyDescent="0.2">
      <c r="B254" s="96"/>
      <c r="C254" s="97"/>
      <c r="D254" s="97"/>
      <c r="E254" s="96"/>
      <c r="F254" s="96"/>
      <c r="I254" s="96"/>
      <c r="J254" s="96"/>
      <c r="K254" s="96"/>
      <c r="M254" s="96"/>
      <c r="N254" s="96"/>
      <c r="O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  <c r="AC254" s="96"/>
      <c r="AD254" s="96"/>
      <c r="AE254" s="96"/>
      <c r="AF254" s="96"/>
      <c r="AG254" s="96"/>
      <c r="AH254" s="96"/>
      <c r="AI254" s="96"/>
      <c r="AJ254" s="96"/>
      <c r="AK254" s="96"/>
      <c r="AL254" s="96"/>
    </row>
    <row r="255" spans="2:38" x14ac:dyDescent="0.2">
      <c r="B255" s="96"/>
      <c r="C255" s="97"/>
      <c r="D255" s="97"/>
      <c r="E255" s="96"/>
      <c r="F255" s="96"/>
      <c r="I255" s="96"/>
      <c r="J255" s="96"/>
      <c r="K255" s="96"/>
      <c r="M255" s="96"/>
      <c r="N255" s="96"/>
      <c r="O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  <c r="AC255" s="96"/>
      <c r="AD255" s="96"/>
      <c r="AE255" s="96"/>
      <c r="AF255" s="96"/>
      <c r="AG255" s="96"/>
      <c r="AH255" s="96"/>
      <c r="AI255" s="96"/>
      <c r="AJ255" s="96"/>
      <c r="AK255" s="96"/>
      <c r="AL255" s="96"/>
    </row>
    <row r="256" spans="2:38" x14ac:dyDescent="0.2">
      <c r="B256" s="96"/>
      <c r="C256" s="97"/>
      <c r="D256" s="97"/>
      <c r="E256" s="96"/>
      <c r="F256" s="96"/>
      <c r="I256" s="96"/>
      <c r="J256" s="96"/>
      <c r="K256" s="96"/>
      <c r="M256" s="96"/>
      <c r="N256" s="96"/>
      <c r="O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  <c r="AC256" s="96"/>
      <c r="AD256" s="96"/>
      <c r="AE256" s="96"/>
      <c r="AF256" s="96"/>
      <c r="AG256" s="96"/>
      <c r="AH256" s="96"/>
      <c r="AI256" s="96"/>
      <c r="AJ256" s="96"/>
      <c r="AK256" s="96"/>
      <c r="AL256" s="96"/>
    </row>
    <row r="257" spans="2:38" x14ac:dyDescent="0.2">
      <c r="B257" s="96"/>
      <c r="C257" s="97"/>
      <c r="D257" s="97"/>
      <c r="E257" s="96"/>
      <c r="F257" s="96"/>
      <c r="I257" s="96"/>
      <c r="J257" s="96"/>
      <c r="K257" s="96"/>
      <c r="M257" s="96"/>
      <c r="N257" s="96"/>
      <c r="O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  <c r="AC257" s="96"/>
      <c r="AD257" s="96"/>
      <c r="AE257" s="96"/>
      <c r="AF257" s="96"/>
      <c r="AG257" s="96"/>
      <c r="AH257" s="96"/>
      <c r="AI257" s="96"/>
      <c r="AJ257" s="96"/>
      <c r="AK257" s="96"/>
      <c r="AL257" s="96"/>
    </row>
    <row r="258" spans="2:38" x14ac:dyDescent="0.2">
      <c r="B258" s="96"/>
      <c r="C258" s="97"/>
      <c r="D258" s="97"/>
      <c r="E258" s="96"/>
      <c r="F258" s="96"/>
      <c r="I258" s="96"/>
      <c r="J258" s="96"/>
      <c r="K258" s="96"/>
      <c r="M258" s="96"/>
      <c r="N258" s="96"/>
      <c r="O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  <c r="AC258" s="96"/>
      <c r="AD258" s="96"/>
      <c r="AE258" s="96"/>
      <c r="AF258" s="96"/>
      <c r="AG258" s="96"/>
      <c r="AH258" s="96"/>
      <c r="AI258" s="96"/>
      <c r="AJ258" s="96"/>
      <c r="AK258" s="96"/>
      <c r="AL258" s="96"/>
    </row>
    <row r="259" spans="2:38" x14ac:dyDescent="0.2">
      <c r="B259" s="96"/>
      <c r="C259" s="97"/>
      <c r="D259" s="97"/>
      <c r="E259" s="96"/>
      <c r="F259" s="96"/>
      <c r="I259" s="96"/>
      <c r="J259" s="96"/>
      <c r="K259" s="96"/>
      <c r="M259" s="96"/>
      <c r="N259" s="96"/>
      <c r="O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  <c r="AC259" s="96"/>
      <c r="AD259" s="96"/>
      <c r="AE259" s="96"/>
      <c r="AF259" s="96"/>
      <c r="AG259" s="96"/>
      <c r="AH259" s="96"/>
      <c r="AI259" s="96"/>
      <c r="AJ259" s="96"/>
      <c r="AK259" s="96"/>
      <c r="AL259" s="96"/>
    </row>
    <row r="260" spans="2:38" x14ac:dyDescent="0.2">
      <c r="B260" s="96"/>
      <c r="C260" s="97"/>
      <c r="D260" s="97"/>
      <c r="E260" s="96"/>
      <c r="F260" s="96"/>
      <c r="I260" s="96"/>
      <c r="J260" s="96"/>
      <c r="K260" s="96"/>
      <c r="M260" s="96"/>
      <c r="N260" s="96"/>
      <c r="O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  <c r="AC260" s="96"/>
      <c r="AD260" s="96"/>
      <c r="AE260" s="96"/>
      <c r="AF260" s="96"/>
      <c r="AG260" s="96"/>
      <c r="AH260" s="96"/>
      <c r="AI260" s="96"/>
      <c r="AJ260" s="96"/>
      <c r="AK260" s="96"/>
      <c r="AL260" s="96"/>
    </row>
    <row r="261" spans="2:38" x14ac:dyDescent="0.2">
      <c r="B261" s="96"/>
      <c r="C261" s="97"/>
      <c r="D261" s="97"/>
      <c r="E261" s="96"/>
      <c r="F261" s="96"/>
      <c r="I261" s="96"/>
      <c r="J261" s="96"/>
      <c r="K261" s="96"/>
      <c r="M261" s="96"/>
      <c r="N261" s="96"/>
      <c r="O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  <c r="AC261" s="96"/>
      <c r="AD261" s="96"/>
      <c r="AE261" s="96"/>
      <c r="AF261" s="96"/>
      <c r="AG261" s="96"/>
      <c r="AH261" s="96"/>
      <c r="AI261" s="96"/>
      <c r="AJ261" s="96"/>
      <c r="AK261" s="96"/>
      <c r="AL261" s="96"/>
    </row>
    <row r="262" spans="2:38" x14ac:dyDescent="0.2">
      <c r="B262" s="96"/>
      <c r="C262" s="97"/>
      <c r="D262" s="97"/>
      <c r="E262" s="96"/>
      <c r="F262" s="96"/>
      <c r="I262" s="96"/>
      <c r="J262" s="96"/>
      <c r="K262" s="96"/>
      <c r="M262" s="96"/>
      <c r="N262" s="96"/>
      <c r="O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  <c r="AC262" s="96"/>
      <c r="AD262" s="96"/>
      <c r="AE262" s="96"/>
      <c r="AF262" s="96"/>
      <c r="AG262" s="96"/>
      <c r="AH262" s="96"/>
      <c r="AI262" s="96"/>
      <c r="AJ262" s="96"/>
      <c r="AK262" s="96"/>
      <c r="AL262" s="96"/>
    </row>
    <row r="263" spans="2:38" x14ac:dyDescent="0.2">
      <c r="B263" s="96"/>
      <c r="C263" s="97"/>
      <c r="D263" s="97"/>
      <c r="E263" s="96"/>
      <c r="F263" s="96"/>
      <c r="I263" s="96"/>
      <c r="J263" s="96"/>
      <c r="K263" s="96"/>
      <c r="M263" s="96"/>
      <c r="N263" s="96"/>
      <c r="O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  <c r="AC263" s="96"/>
      <c r="AD263" s="96"/>
      <c r="AE263" s="96"/>
      <c r="AF263" s="96"/>
      <c r="AG263" s="96"/>
      <c r="AH263" s="96"/>
      <c r="AI263" s="96"/>
      <c r="AJ263" s="96"/>
      <c r="AK263" s="96"/>
      <c r="AL263" s="96"/>
    </row>
    <row r="264" spans="2:38" x14ac:dyDescent="0.2">
      <c r="B264" s="96"/>
      <c r="C264" s="97"/>
      <c r="D264" s="97"/>
      <c r="E264" s="96"/>
      <c r="F264" s="96"/>
      <c r="I264" s="96"/>
      <c r="J264" s="96"/>
      <c r="K264" s="96"/>
      <c r="M264" s="96"/>
      <c r="N264" s="96"/>
      <c r="O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  <c r="AC264" s="96"/>
      <c r="AD264" s="96"/>
      <c r="AE264" s="96"/>
      <c r="AF264" s="96"/>
      <c r="AG264" s="96"/>
      <c r="AH264" s="96"/>
      <c r="AI264" s="96"/>
      <c r="AJ264" s="96"/>
      <c r="AK264" s="96"/>
      <c r="AL264" s="96"/>
    </row>
    <row r="265" spans="2:38" x14ac:dyDescent="0.2">
      <c r="B265" s="96"/>
      <c r="C265" s="97"/>
      <c r="D265" s="97"/>
      <c r="E265" s="96"/>
      <c r="F265" s="96"/>
      <c r="I265" s="96"/>
      <c r="J265" s="96"/>
      <c r="K265" s="96"/>
      <c r="M265" s="96"/>
      <c r="N265" s="96"/>
      <c r="O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  <c r="AC265" s="96"/>
      <c r="AD265" s="96"/>
      <c r="AE265" s="96"/>
      <c r="AF265" s="96"/>
      <c r="AG265" s="96"/>
      <c r="AH265" s="96"/>
      <c r="AI265" s="96"/>
      <c r="AJ265" s="96"/>
      <c r="AK265" s="96"/>
      <c r="AL265" s="96"/>
    </row>
    <row r="266" spans="2:38" x14ac:dyDescent="0.2">
      <c r="B266" s="96"/>
      <c r="C266" s="97"/>
      <c r="D266" s="97"/>
      <c r="E266" s="96"/>
      <c r="F266" s="96"/>
      <c r="I266" s="96"/>
      <c r="J266" s="96"/>
      <c r="K266" s="96"/>
      <c r="M266" s="96"/>
      <c r="N266" s="96"/>
      <c r="O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  <c r="AC266" s="96"/>
      <c r="AD266" s="96"/>
      <c r="AE266" s="96"/>
      <c r="AF266" s="96"/>
      <c r="AG266" s="96"/>
      <c r="AH266" s="96"/>
      <c r="AI266" s="96"/>
      <c r="AJ266" s="96"/>
      <c r="AK266" s="96"/>
      <c r="AL266" s="96"/>
    </row>
    <row r="267" spans="2:38" x14ac:dyDescent="0.2">
      <c r="B267" s="96"/>
      <c r="C267" s="97"/>
      <c r="D267" s="97"/>
      <c r="E267" s="96"/>
      <c r="F267" s="96"/>
      <c r="I267" s="96"/>
      <c r="J267" s="96"/>
      <c r="K267" s="96"/>
      <c r="M267" s="96"/>
      <c r="N267" s="96"/>
      <c r="O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  <c r="AC267" s="96"/>
      <c r="AD267" s="96"/>
      <c r="AE267" s="96"/>
      <c r="AF267" s="96"/>
      <c r="AG267" s="96"/>
      <c r="AH267" s="96"/>
      <c r="AI267" s="96"/>
      <c r="AJ267" s="96"/>
      <c r="AK267" s="96"/>
      <c r="AL267" s="96"/>
    </row>
    <row r="268" spans="2:38" x14ac:dyDescent="0.2">
      <c r="B268" s="96"/>
      <c r="C268" s="97"/>
      <c r="D268" s="97"/>
      <c r="E268" s="96"/>
      <c r="F268" s="96"/>
      <c r="I268" s="96"/>
      <c r="J268" s="96"/>
      <c r="K268" s="96"/>
      <c r="M268" s="96"/>
      <c r="N268" s="96"/>
      <c r="O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  <c r="AC268" s="96"/>
      <c r="AD268" s="96"/>
      <c r="AE268" s="96"/>
      <c r="AF268" s="96"/>
      <c r="AG268" s="96"/>
      <c r="AH268" s="96"/>
      <c r="AI268" s="96"/>
      <c r="AJ268" s="96"/>
      <c r="AK268" s="96"/>
      <c r="AL268" s="96"/>
    </row>
    <row r="269" spans="2:38" x14ac:dyDescent="0.2">
      <c r="B269" s="96"/>
      <c r="C269" s="97"/>
      <c r="D269" s="97"/>
      <c r="E269" s="96"/>
      <c r="F269" s="96"/>
      <c r="I269" s="96"/>
      <c r="J269" s="96"/>
      <c r="K269" s="96"/>
      <c r="M269" s="96"/>
      <c r="N269" s="96"/>
      <c r="O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  <c r="AC269" s="96"/>
      <c r="AD269" s="96"/>
      <c r="AE269" s="96"/>
      <c r="AF269" s="96"/>
      <c r="AG269" s="96"/>
      <c r="AH269" s="96"/>
      <c r="AI269" s="96"/>
      <c r="AJ269" s="96"/>
      <c r="AK269" s="96"/>
      <c r="AL269" s="96"/>
    </row>
    <row r="270" spans="2:38" x14ac:dyDescent="0.2">
      <c r="B270" s="96"/>
      <c r="C270" s="97"/>
      <c r="D270" s="97"/>
      <c r="E270" s="96"/>
      <c r="F270" s="96"/>
      <c r="I270" s="96"/>
      <c r="J270" s="96"/>
      <c r="K270" s="96"/>
      <c r="M270" s="96"/>
      <c r="N270" s="96"/>
      <c r="O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  <c r="AD270" s="96"/>
      <c r="AE270" s="96"/>
      <c r="AF270" s="96"/>
      <c r="AG270" s="96"/>
      <c r="AH270" s="96"/>
      <c r="AI270" s="96"/>
      <c r="AJ270" s="96"/>
      <c r="AK270" s="96"/>
      <c r="AL270" s="96"/>
    </row>
    <row r="271" spans="2:38" x14ac:dyDescent="0.2">
      <c r="B271" s="96"/>
      <c r="C271" s="97"/>
      <c r="D271" s="97"/>
      <c r="E271" s="96"/>
      <c r="F271" s="96"/>
      <c r="I271" s="96"/>
      <c r="J271" s="96"/>
      <c r="K271" s="96"/>
      <c r="M271" s="96"/>
      <c r="N271" s="96"/>
      <c r="O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  <c r="AC271" s="96"/>
      <c r="AD271" s="96"/>
      <c r="AE271" s="96"/>
      <c r="AF271" s="96"/>
      <c r="AG271" s="96"/>
      <c r="AH271" s="96"/>
      <c r="AI271" s="96"/>
      <c r="AJ271" s="96"/>
      <c r="AK271" s="96"/>
      <c r="AL271" s="96"/>
    </row>
    <row r="272" spans="2:38" x14ac:dyDescent="0.2">
      <c r="B272" s="96"/>
      <c r="C272" s="97"/>
      <c r="D272" s="97"/>
      <c r="E272" s="96"/>
      <c r="F272" s="96"/>
      <c r="I272" s="96"/>
      <c r="J272" s="96"/>
      <c r="K272" s="96"/>
      <c r="M272" s="96"/>
      <c r="N272" s="96"/>
      <c r="O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  <c r="AD272" s="96"/>
      <c r="AE272" s="96"/>
      <c r="AF272" s="96"/>
      <c r="AG272" s="96"/>
      <c r="AH272" s="96"/>
      <c r="AI272" s="96"/>
      <c r="AJ272" s="96"/>
      <c r="AK272" s="96"/>
      <c r="AL272" s="96"/>
    </row>
    <row r="273" spans="2:38" x14ac:dyDescent="0.2">
      <c r="B273" s="96"/>
      <c r="C273" s="97"/>
      <c r="D273" s="97"/>
      <c r="E273" s="96"/>
      <c r="F273" s="96"/>
      <c r="I273" s="96"/>
      <c r="J273" s="96"/>
      <c r="K273" s="96"/>
      <c r="M273" s="96"/>
      <c r="N273" s="96"/>
      <c r="O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  <c r="AC273" s="96"/>
      <c r="AD273" s="96"/>
      <c r="AE273" s="96"/>
      <c r="AF273" s="96"/>
      <c r="AG273" s="96"/>
      <c r="AH273" s="96"/>
      <c r="AI273" s="96"/>
      <c r="AJ273" s="96"/>
      <c r="AK273" s="96"/>
      <c r="AL273" s="96"/>
    </row>
    <row r="274" spans="2:38" x14ac:dyDescent="0.2">
      <c r="B274" s="96"/>
      <c r="C274" s="97"/>
      <c r="D274" s="97"/>
      <c r="E274" s="96"/>
      <c r="F274" s="96"/>
      <c r="I274" s="96"/>
      <c r="J274" s="96"/>
      <c r="K274" s="96"/>
      <c r="M274" s="96"/>
      <c r="N274" s="96"/>
      <c r="O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  <c r="AC274" s="96"/>
      <c r="AD274" s="96"/>
      <c r="AE274" s="96"/>
      <c r="AF274" s="96"/>
      <c r="AG274" s="96"/>
      <c r="AH274" s="96"/>
      <c r="AI274" s="96"/>
      <c r="AJ274" s="96"/>
      <c r="AK274" s="96"/>
      <c r="AL274" s="96"/>
    </row>
    <row r="275" spans="2:38" x14ac:dyDescent="0.2">
      <c r="B275" s="96"/>
      <c r="C275" s="97"/>
      <c r="D275" s="97"/>
      <c r="E275" s="96"/>
      <c r="F275" s="96"/>
      <c r="I275" s="96"/>
      <c r="J275" s="96"/>
      <c r="K275" s="96"/>
      <c r="M275" s="96"/>
      <c r="N275" s="96"/>
      <c r="O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  <c r="AC275" s="96"/>
      <c r="AD275" s="96"/>
      <c r="AE275" s="96"/>
      <c r="AF275" s="96"/>
      <c r="AG275" s="96"/>
      <c r="AH275" s="96"/>
      <c r="AI275" s="96"/>
      <c r="AJ275" s="96"/>
      <c r="AK275" s="96"/>
      <c r="AL275" s="96"/>
    </row>
    <row r="276" spans="2:38" x14ac:dyDescent="0.2">
      <c r="B276" s="96"/>
      <c r="C276" s="97"/>
      <c r="D276" s="97"/>
      <c r="E276" s="96"/>
      <c r="F276" s="96"/>
      <c r="I276" s="96"/>
      <c r="J276" s="96"/>
      <c r="K276" s="96"/>
      <c r="M276" s="96"/>
      <c r="N276" s="96"/>
      <c r="O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  <c r="AC276" s="96"/>
      <c r="AD276" s="96"/>
      <c r="AE276" s="96"/>
      <c r="AF276" s="96"/>
      <c r="AG276" s="96"/>
      <c r="AH276" s="96"/>
      <c r="AI276" s="96"/>
      <c r="AJ276" s="96"/>
      <c r="AK276" s="96"/>
      <c r="AL276" s="96"/>
    </row>
    <row r="277" spans="2:38" x14ac:dyDescent="0.2">
      <c r="B277" s="96"/>
      <c r="C277" s="97"/>
      <c r="D277" s="97"/>
      <c r="E277" s="96"/>
      <c r="F277" s="96"/>
      <c r="I277" s="96"/>
      <c r="J277" s="96"/>
      <c r="K277" s="96"/>
      <c r="M277" s="96"/>
      <c r="N277" s="96"/>
      <c r="O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  <c r="AC277" s="96"/>
      <c r="AD277" s="96"/>
      <c r="AE277" s="96"/>
      <c r="AF277" s="96"/>
      <c r="AG277" s="96"/>
      <c r="AH277" s="96"/>
      <c r="AI277" s="96"/>
      <c r="AJ277" s="96"/>
      <c r="AK277" s="96"/>
      <c r="AL277" s="96"/>
    </row>
    <row r="278" spans="2:38" x14ac:dyDescent="0.2">
      <c r="B278" s="96"/>
      <c r="C278" s="97"/>
      <c r="D278" s="97"/>
      <c r="E278" s="96"/>
      <c r="F278" s="96"/>
      <c r="I278" s="96"/>
      <c r="J278" s="96"/>
      <c r="K278" s="96"/>
      <c r="M278" s="96"/>
      <c r="N278" s="96"/>
      <c r="O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  <c r="AC278" s="96"/>
      <c r="AD278" s="96"/>
      <c r="AE278" s="96"/>
      <c r="AF278" s="96"/>
      <c r="AG278" s="96"/>
      <c r="AH278" s="96"/>
      <c r="AI278" s="96"/>
      <c r="AJ278" s="96"/>
      <c r="AK278" s="96"/>
      <c r="AL278" s="96"/>
    </row>
    <row r="279" spans="2:38" x14ac:dyDescent="0.2">
      <c r="B279" s="96"/>
      <c r="C279" s="97"/>
      <c r="D279" s="97"/>
      <c r="E279" s="96"/>
      <c r="F279" s="96"/>
      <c r="I279" s="96"/>
      <c r="J279" s="96"/>
      <c r="K279" s="96"/>
      <c r="M279" s="96"/>
      <c r="N279" s="96"/>
      <c r="O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  <c r="AC279" s="96"/>
      <c r="AD279" s="96"/>
      <c r="AE279" s="96"/>
      <c r="AF279" s="96"/>
      <c r="AG279" s="96"/>
      <c r="AH279" s="96"/>
      <c r="AI279" s="96"/>
      <c r="AJ279" s="96"/>
      <c r="AK279" s="96"/>
      <c r="AL279" s="96"/>
    </row>
    <row r="280" spans="2:38" x14ac:dyDescent="0.2">
      <c r="B280" s="96"/>
      <c r="C280" s="97"/>
      <c r="D280" s="97"/>
      <c r="E280" s="96"/>
      <c r="F280" s="96"/>
      <c r="I280" s="96"/>
      <c r="J280" s="96"/>
      <c r="K280" s="96"/>
      <c r="M280" s="96"/>
      <c r="N280" s="96"/>
      <c r="O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  <c r="AC280" s="96"/>
      <c r="AD280" s="96"/>
      <c r="AE280" s="96"/>
      <c r="AF280" s="96"/>
      <c r="AG280" s="96"/>
      <c r="AH280" s="96"/>
      <c r="AI280" s="96"/>
      <c r="AJ280" s="96"/>
      <c r="AK280" s="96"/>
      <c r="AL280" s="96"/>
    </row>
    <row r="281" spans="2:38" x14ac:dyDescent="0.2">
      <c r="B281" s="96"/>
      <c r="C281" s="97"/>
      <c r="D281" s="97"/>
      <c r="E281" s="96"/>
      <c r="F281" s="96"/>
      <c r="I281" s="96"/>
      <c r="J281" s="96"/>
      <c r="K281" s="96"/>
      <c r="M281" s="96"/>
      <c r="N281" s="96"/>
      <c r="O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  <c r="AC281" s="96"/>
      <c r="AD281" s="96"/>
      <c r="AE281" s="96"/>
      <c r="AF281" s="96"/>
      <c r="AG281" s="96"/>
      <c r="AH281" s="96"/>
      <c r="AI281" s="96"/>
      <c r="AJ281" s="96"/>
      <c r="AK281" s="96"/>
      <c r="AL281" s="96"/>
    </row>
    <row r="282" spans="2:38" x14ac:dyDescent="0.2">
      <c r="B282" s="96"/>
      <c r="C282" s="97"/>
      <c r="D282" s="97"/>
      <c r="E282" s="96"/>
      <c r="F282" s="96"/>
      <c r="I282" s="96"/>
      <c r="J282" s="96"/>
      <c r="K282" s="96"/>
      <c r="M282" s="96"/>
      <c r="N282" s="96"/>
      <c r="O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  <c r="AC282" s="96"/>
      <c r="AD282" s="96"/>
      <c r="AE282" s="96"/>
      <c r="AF282" s="96"/>
      <c r="AG282" s="96"/>
      <c r="AH282" s="96"/>
      <c r="AI282" s="96"/>
      <c r="AJ282" s="96"/>
      <c r="AK282" s="96"/>
      <c r="AL282" s="96"/>
    </row>
    <row r="283" spans="2:38" x14ac:dyDescent="0.2">
      <c r="B283" s="96"/>
      <c r="C283" s="97"/>
      <c r="D283" s="97"/>
      <c r="E283" s="96"/>
      <c r="F283" s="96"/>
      <c r="I283" s="96"/>
      <c r="J283" s="96"/>
      <c r="K283" s="96"/>
      <c r="M283" s="96"/>
      <c r="N283" s="96"/>
      <c r="O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  <c r="AC283" s="96"/>
      <c r="AD283" s="96"/>
      <c r="AE283" s="96"/>
      <c r="AF283" s="96"/>
      <c r="AG283" s="96"/>
      <c r="AH283" s="96"/>
      <c r="AI283" s="96"/>
      <c r="AJ283" s="96"/>
      <c r="AK283" s="96"/>
      <c r="AL283" s="96"/>
    </row>
    <row r="284" spans="2:38" x14ac:dyDescent="0.2">
      <c r="B284" s="96"/>
      <c r="C284" s="97"/>
      <c r="D284" s="97"/>
      <c r="E284" s="96"/>
      <c r="F284" s="96"/>
      <c r="I284" s="96"/>
      <c r="J284" s="96"/>
      <c r="K284" s="96"/>
      <c r="M284" s="96"/>
      <c r="N284" s="96"/>
      <c r="O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  <c r="AC284" s="96"/>
      <c r="AD284" s="96"/>
      <c r="AE284" s="96"/>
      <c r="AF284" s="96"/>
      <c r="AG284" s="96"/>
      <c r="AH284" s="96"/>
      <c r="AI284" s="96"/>
      <c r="AJ284" s="96"/>
      <c r="AK284" s="96"/>
      <c r="AL284" s="96"/>
    </row>
    <row r="285" spans="2:38" x14ac:dyDescent="0.2">
      <c r="B285" s="96"/>
      <c r="C285" s="97"/>
      <c r="D285" s="97"/>
      <c r="E285" s="96"/>
      <c r="F285" s="96"/>
      <c r="I285" s="96"/>
      <c r="J285" s="96"/>
      <c r="K285" s="96"/>
      <c r="M285" s="96"/>
      <c r="N285" s="96"/>
      <c r="O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  <c r="AC285" s="96"/>
      <c r="AD285" s="96"/>
      <c r="AE285" s="96"/>
      <c r="AF285" s="96"/>
      <c r="AG285" s="96"/>
      <c r="AH285" s="96"/>
      <c r="AI285" s="96"/>
      <c r="AJ285" s="96"/>
      <c r="AK285" s="96"/>
      <c r="AL285" s="96"/>
    </row>
    <row r="286" spans="2:38" x14ac:dyDescent="0.2">
      <c r="B286" s="96"/>
      <c r="C286" s="97"/>
      <c r="D286" s="97"/>
      <c r="E286" s="96"/>
      <c r="F286" s="96"/>
      <c r="I286" s="96"/>
      <c r="J286" s="96"/>
      <c r="K286" s="96"/>
      <c r="M286" s="96"/>
      <c r="N286" s="96"/>
      <c r="O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  <c r="AC286" s="96"/>
      <c r="AD286" s="96"/>
      <c r="AE286" s="96"/>
      <c r="AF286" s="96"/>
      <c r="AG286" s="96"/>
      <c r="AH286" s="96"/>
      <c r="AI286" s="96"/>
      <c r="AJ286" s="96"/>
      <c r="AK286" s="96"/>
      <c r="AL286" s="96"/>
    </row>
    <row r="287" spans="2:38" x14ac:dyDescent="0.2">
      <c r="B287" s="96"/>
      <c r="C287" s="97"/>
      <c r="D287" s="97"/>
      <c r="E287" s="96"/>
      <c r="F287" s="96"/>
      <c r="I287" s="96"/>
      <c r="J287" s="96"/>
      <c r="K287" s="96"/>
      <c r="M287" s="96"/>
      <c r="N287" s="96"/>
      <c r="O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  <c r="AC287" s="96"/>
      <c r="AD287" s="96"/>
      <c r="AE287" s="96"/>
      <c r="AF287" s="96"/>
      <c r="AG287" s="96"/>
      <c r="AH287" s="96"/>
      <c r="AI287" s="96"/>
      <c r="AJ287" s="96"/>
      <c r="AK287" s="96"/>
      <c r="AL287" s="96"/>
    </row>
    <row r="288" spans="2:38" x14ac:dyDescent="0.2">
      <c r="B288" s="96"/>
      <c r="C288" s="97"/>
      <c r="D288" s="97"/>
      <c r="E288" s="96"/>
      <c r="F288" s="96"/>
      <c r="I288" s="96"/>
      <c r="J288" s="96"/>
      <c r="K288" s="96"/>
      <c r="M288" s="96"/>
      <c r="N288" s="96"/>
      <c r="O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  <c r="AC288" s="96"/>
      <c r="AD288" s="96"/>
      <c r="AE288" s="96"/>
      <c r="AF288" s="96"/>
      <c r="AG288" s="96"/>
      <c r="AH288" s="96"/>
      <c r="AI288" s="96"/>
      <c r="AJ288" s="96"/>
      <c r="AK288" s="96"/>
      <c r="AL288" s="96"/>
    </row>
    <row r="289" spans="2:38" x14ac:dyDescent="0.2">
      <c r="B289" s="96"/>
      <c r="C289" s="97"/>
      <c r="D289" s="97"/>
      <c r="E289" s="96"/>
      <c r="F289" s="96"/>
      <c r="I289" s="96"/>
      <c r="J289" s="96"/>
      <c r="K289" s="96"/>
      <c r="M289" s="96"/>
      <c r="N289" s="96"/>
      <c r="O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  <c r="AC289" s="96"/>
      <c r="AD289" s="96"/>
      <c r="AE289" s="96"/>
      <c r="AF289" s="96"/>
      <c r="AG289" s="96"/>
      <c r="AH289" s="96"/>
      <c r="AI289" s="96"/>
      <c r="AJ289" s="96"/>
      <c r="AK289" s="96"/>
      <c r="AL289" s="96"/>
    </row>
    <row r="290" spans="2:38" x14ac:dyDescent="0.2">
      <c r="B290" s="96"/>
      <c r="C290" s="97"/>
      <c r="D290" s="97"/>
      <c r="E290" s="96"/>
      <c r="F290" s="96"/>
      <c r="I290" s="96"/>
      <c r="J290" s="96"/>
      <c r="K290" s="96"/>
      <c r="M290" s="96"/>
      <c r="N290" s="96"/>
      <c r="O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  <c r="AC290" s="96"/>
      <c r="AD290" s="96"/>
      <c r="AE290" s="96"/>
      <c r="AF290" s="96"/>
      <c r="AG290" s="96"/>
      <c r="AH290" s="96"/>
      <c r="AI290" s="96"/>
      <c r="AJ290" s="96"/>
      <c r="AK290" s="96"/>
      <c r="AL290" s="96"/>
    </row>
    <row r="291" spans="2:38" x14ac:dyDescent="0.2">
      <c r="B291" s="96"/>
      <c r="C291" s="97"/>
      <c r="D291" s="97"/>
      <c r="E291" s="96"/>
      <c r="F291" s="96"/>
      <c r="I291" s="96"/>
      <c r="J291" s="96"/>
      <c r="K291" s="96"/>
      <c r="M291" s="96"/>
      <c r="N291" s="96"/>
      <c r="O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  <c r="AC291" s="96"/>
      <c r="AD291" s="96"/>
      <c r="AE291" s="96"/>
      <c r="AF291" s="96"/>
      <c r="AG291" s="96"/>
      <c r="AH291" s="96"/>
      <c r="AI291" s="96"/>
      <c r="AJ291" s="96"/>
      <c r="AK291" s="96"/>
      <c r="AL291" s="96"/>
    </row>
    <row r="292" spans="2:38" x14ac:dyDescent="0.2">
      <c r="B292" s="96"/>
      <c r="C292" s="97"/>
      <c r="D292" s="97"/>
      <c r="E292" s="96"/>
      <c r="F292" s="96"/>
      <c r="I292" s="96"/>
      <c r="J292" s="96"/>
      <c r="K292" s="96"/>
      <c r="M292" s="96"/>
      <c r="N292" s="96"/>
      <c r="O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  <c r="AC292" s="96"/>
      <c r="AD292" s="96"/>
      <c r="AE292" s="96"/>
      <c r="AF292" s="96"/>
      <c r="AG292" s="96"/>
      <c r="AH292" s="96"/>
      <c r="AI292" s="96"/>
      <c r="AJ292" s="96"/>
      <c r="AK292" s="96"/>
      <c r="AL292" s="96"/>
    </row>
    <row r="293" spans="2:38" x14ac:dyDescent="0.2">
      <c r="B293" s="96"/>
      <c r="C293" s="97"/>
      <c r="D293" s="97"/>
      <c r="E293" s="96"/>
      <c r="F293" s="96"/>
      <c r="I293" s="96"/>
      <c r="J293" s="96"/>
      <c r="K293" s="96"/>
      <c r="M293" s="96"/>
      <c r="N293" s="96"/>
      <c r="O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  <c r="AC293" s="96"/>
      <c r="AD293" s="96"/>
      <c r="AE293" s="96"/>
      <c r="AF293" s="96"/>
      <c r="AG293" s="96"/>
      <c r="AH293" s="96"/>
      <c r="AI293" s="96"/>
      <c r="AJ293" s="96"/>
      <c r="AK293" s="96"/>
      <c r="AL293" s="96"/>
    </row>
    <row r="294" spans="2:38" x14ac:dyDescent="0.2">
      <c r="B294" s="96"/>
      <c r="C294" s="97"/>
      <c r="D294" s="97"/>
      <c r="E294" s="96"/>
      <c r="F294" s="96"/>
      <c r="I294" s="96"/>
      <c r="J294" s="96"/>
      <c r="K294" s="96"/>
      <c r="M294" s="96"/>
      <c r="N294" s="96"/>
      <c r="O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  <c r="AC294" s="96"/>
      <c r="AD294" s="96"/>
      <c r="AE294" s="96"/>
      <c r="AF294" s="96"/>
      <c r="AG294" s="96"/>
      <c r="AH294" s="96"/>
      <c r="AI294" s="96"/>
      <c r="AJ294" s="96"/>
      <c r="AK294" s="96"/>
      <c r="AL294" s="96"/>
    </row>
    <row r="295" spans="2:38" x14ac:dyDescent="0.2">
      <c r="B295" s="96"/>
      <c r="C295" s="97"/>
      <c r="D295" s="97"/>
      <c r="E295" s="96"/>
      <c r="F295" s="96"/>
      <c r="I295" s="96"/>
      <c r="J295" s="96"/>
      <c r="K295" s="96"/>
      <c r="M295" s="96"/>
      <c r="N295" s="96"/>
      <c r="O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  <c r="AC295" s="96"/>
      <c r="AD295" s="96"/>
      <c r="AE295" s="96"/>
      <c r="AF295" s="96"/>
      <c r="AG295" s="96"/>
      <c r="AH295" s="96"/>
      <c r="AI295" s="96"/>
      <c r="AJ295" s="96"/>
      <c r="AK295" s="96"/>
      <c r="AL295" s="96"/>
    </row>
    <row r="296" spans="2:38" x14ac:dyDescent="0.2">
      <c r="B296" s="96"/>
      <c r="C296" s="97"/>
      <c r="D296" s="97"/>
      <c r="E296" s="96"/>
      <c r="F296" s="96"/>
      <c r="I296" s="96"/>
      <c r="J296" s="96"/>
      <c r="K296" s="96"/>
      <c r="M296" s="96"/>
      <c r="N296" s="96"/>
      <c r="O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  <c r="AC296" s="96"/>
      <c r="AD296" s="96"/>
      <c r="AE296" s="96"/>
      <c r="AF296" s="96"/>
      <c r="AG296" s="96"/>
      <c r="AH296" s="96"/>
      <c r="AI296" s="96"/>
      <c r="AJ296" s="96"/>
      <c r="AK296" s="96"/>
      <c r="AL296" s="96"/>
    </row>
    <row r="297" spans="2:38" x14ac:dyDescent="0.2">
      <c r="B297" s="96"/>
      <c r="C297" s="97"/>
      <c r="D297" s="97"/>
      <c r="E297" s="96"/>
      <c r="F297" s="96"/>
      <c r="I297" s="96"/>
      <c r="J297" s="96"/>
      <c r="K297" s="96"/>
      <c r="M297" s="96"/>
      <c r="N297" s="96"/>
      <c r="O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  <c r="AC297" s="96"/>
      <c r="AD297" s="96"/>
      <c r="AE297" s="96"/>
      <c r="AF297" s="96"/>
      <c r="AG297" s="96"/>
      <c r="AH297" s="96"/>
      <c r="AI297" s="96"/>
      <c r="AJ297" s="96"/>
      <c r="AK297" s="96"/>
      <c r="AL297" s="96"/>
    </row>
  </sheetData>
  <sheetProtection algorithmName="SHA-512" hashValue="aYVtg1Yi2WYlaRW11pRy86zNXkmji8SjnFVEBEOZd5NZmKQ0ewODWRXvWge6kiraFkeScNCeVSb1OyevfHyjmQ==" saltValue="8LrJPuMJj2g2OHxJWqskZg==" spinCount="100000" sheet="1" objects="1" scenarios="1"/>
  <mergeCells count="28">
    <mergeCell ref="M11:M12"/>
    <mergeCell ref="B7:E8"/>
    <mergeCell ref="A10:A12"/>
    <mergeCell ref="B10:B12"/>
    <mergeCell ref="C10:C12"/>
    <mergeCell ref="D10:D12"/>
    <mergeCell ref="E10:I10"/>
    <mergeCell ref="E11:E12"/>
    <mergeCell ref="F11:F12"/>
    <mergeCell ref="H11:H12"/>
    <mergeCell ref="I11:I12"/>
    <mergeCell ref="F8:N8"/>
    <mergeCell ref="Q4:S4"/>
    <mergeCell ref="P6:T7"/>
    <mergeCell ref="F7:N7"/>
    <mergeCell ref="Q11:Q12"/>
    <mergeCell ref="R11:R12"/>
    <mergeCell ref="S11:S12"/>
    <mergeCell ref="T11:T12"/>
    <mergeCell ref="N10:Q10"/>
    <mergeCell ref="R10:T10"/>
    <mergeCell ref="K11:K12"/>
    <mergeCell ref="J10:M10"/>
    <mergeCell ref="J11:J12"/>
    <mergeCell ref="L11:L12"/>
    <mergeCell ref="P11:P12"/>
    <mergeCell ref="N11:N12"/>
    <mergeCell ref="O11:O12"/>
  </mergeCells>
  <dataValidations count="1">
    <dataValidation type="list" allowBlank="1" showInputMessage="1" showErrorMessage="1" sqref="G12" xr:uid="{9FD5C2BD-AEE0-42C7-873B-5364BDCEFAEC}">
      <formula1>"C1 (ex A),B2 (ex B),B1 (ex C),A2 (ex D),"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9FB4-D861-4385-B0E1-DBAE8C3B4CA0}">
  <dimension ref="A1:BD297"/>
  <sheetViews>
    <sheetView tabSelected="1" zoomScale="115" zoomScaleNormal="115" workbookViewId="0">
      <selection activeCell="H42" sqref="H42"/>
    </sheetView>
  </sheetViews>
  <sheetFormatPr baseColWidth="10" defaultRowHeight="12.75" x14ac:dyDescent="0.2"/>
  <cols>
    <col min="1" max="1" width="12.42578125" style="97" customWidth="1"/>
    <col min="8" max="8" width="13.85546875" style="96" customWidth="1"/>
    <col min="12" max="12" width="11.85546875" style="96" customWidth="1"/>
    <col min="17" max="17" width="12.85546875" style="96" customWidth="1"/>
    <col min="25" max="25" width="13.140625" style="96" customWidth="1"/>
    <col min="35" max="35" width="11.28515625" customWidth="1"/>
    <col min="36" max="41" width="11.42578125" hidden="1" customWidth="1"/>
  </cols>
  <sheetData>
    <row r="1" spans="1:56" x14ac:dyDescent="0.2">
      <c r="B1" s="96"/>
      <c r="C1" s="97"/>
      <c r="D1" s="97"/>
      <c r="E1" s="96"/>
      <c r="F1" s="96"/>
      <c r="G1" s="96"/>
      <c r="I1" s="96"/>
      <c r="J1" s="96"/>
      <c r="K1" s="96"/>
      <c r="M1" s="96"/>
      <c r="N1" s="96"/>
      <c r="O1" s="96"/>
      <c r="P1" s="96"/>
      <c r="R1" s="96"/>
      <c r="S1" s="96"/>
      <c r="T1" s="96"/>
      <c r="U1" s="96"/>
      <c r="V1" s="96"/>
      <c r="W1" s="96"/>
      <c r="X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</row>
    <row r="2" spans="1:56" ht="65.25" customHeight="1" x14ac:dyDescent="0.2">
      <c r="B2" s="97"/>
      <c r="C2" s="97"/>
      <c r="D2" s="97"/>
      <c r="E2" s="97"/>
      <c r="F2" s="97"/>
      <c r="G2" s="145" t="s">
        <v>0</v>
      </c>
      <c r="H2" s="61"/>
      <c r="I2" s="61"/>
      <c r="J2" s="61"/>
      <c r="K2" s="61"/>
      <c r="L2" s="61"/>
      <c r="M2" s="61"/>
      <c r="N2" s="61"/>
      <c r="O2" s="61"/>
      <c r="P2" s="97"/>
      <c r="Q2" s="101"/>
      <c r="R2" s="100"/>
      <c r="S2" s="100"/>
      <c r="T2" s="100"/>
      <c r="U2" s="100"/>
      <c r="V2" s="101"/>
      <c r="W2" s="101"/>
      <c r="X2" s="101"/>
      <c r="Y2" s="102"/>
      <c r="Z2" s="101"/>
      <c r="AA2" s="61"/>
      <c r="AB2" s="102"/>
      <c r="AC2" s="97"/>
      <c r="AD2" s="97"/>
      <c r="AE2" s="97"/>
      <c r="AF2" s="97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</row>
    <row r="3" spans="1:56" ht="16.5" customHeight="1" x14ac:dyDescent="0.2">
      <c r="B3" s="97"/>
      <c r="C3" s="97"/>
      <c r="D3" s="97"/>
      <c r="E3" s="97"/>
      <c r="F3" s="62"/>
      <c r="G3" s="103" t="s">
        <v>68</v>
      </c>
      <c r="H3" s="64">
        <v>46023</v>
      </c>
      <c r="J3" s="64"/>
      <c r="K3" s="62"/>
      <c r="L3" s="62"/>
      <c r="M3" s="63"/>
      <c r="N3" s="62"/>
      <c r="O3" s="62"/>
      <c r="P3" s="62"/>
      <c r="Q3" s="62"/>
      <c r="R3" s="100"/>
      <c r="S3" s="100"/>
      <c r="T3" s="100"/>
      <c r="U3" s="100"/>
      <c r="V3" s="101"/>
      <c r="W3" s="101"/>
      <c r="X3" s="101"/>
      <c r="Y3" s="102"/>
      <c r="Z3" s="258"/>
      <c r="AA3" s="64"/>
      <c r="AB3" s="102"/>
      <c r="AC3" s="97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</row>
    <row r="4" spans="1:56" ht="13.5" thickBot="1" x14ac:dyDescent="0.25">
      <c r="B4" s="97"/>
      <c r="C4" s="97"/>
      <c r="D4" s="97"/>
      <c r="E4" s="97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97"/>
      <c r="W4" s="97"/>
      <c r="X4" s="97"/>
      <c r="Y4" s="97"/>
      <c r="Z4" s="97"/>
      <c r="AA4" s="52"/>
      <c r="AB4" s="97"/>
      <c r="AC4" s="97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</row>
    <row r="5" spans="1:56" ht="13.5" thickBot="1" x14ac:dyDescent="0.25">
      <c r="A5" s="105"/>
      <c r="B5" s="105"/>
      <c r="C5" s="105"/>
      <c r="D5" s="105"/>
      <c r="E5" s="105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259"/>
      <c r="R5" s="128"/>
      <c r="S5" s="165" t="s">
        <v>77</v>
      </c>
      <c r="T5" s="166"/>
      <c r="U5" s="167"/>
      <c r="V5" s="96"/>
      <c r="W5" s="97"/>
      <c r="X5" s="97"/>
      <c r="Y5" s="97"/>
      <c r="Z5" s="97"/>
      <c r="AA5" s="97"/>
      <c r="AB5" s="97"/>
      <c r="AC5" s="97"/>
      <c r="AD5" s="97"/>
      <c r="AE5" s="97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</row>
    <row r="6" spans="1:56" ht="13.5" thickBot="1" x14ac:dyDescent="0.25">
      <c r="A6" s="105"/>
      <c r="B6" s="105"/>
      <c r="C6" s="105"/>
      <c r="D6" s="105"/>
      <c r="E6" s="105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</row>
    <row r="7" spans="1:56" ht="21.75" customHeight="1" x14ac:dyDescent="0.2">
      <c r="B7" s="202" t="s">
        <v>89</v>
      </c>
      <c r="C7" s="203"/>
      <c r="D7" s="203"/>
      <c r="E7" s="204"/>
      <c r="F7" s="174" t="s">
        <v>90</v>
      </c>
      <c r="G7" s="175"/>
      <c r="H7" s="175"/>
      <c r="I7" s="175"/>
      <c r="J7" s="175"/>
      <c r="K7" s="175"/>
      <c r="L7" s="175"/>
      <c r="M7" s="175"/>
      <c r="N7" s="176"/>
      <c r="O7" s="96"/>
      <c r="P7" s="96"/>
      <c r="Q7" s="98"/>
      <c r="R7" s="224" t="s">
        <v>66</v>
      </c>
      <c r="S7" s="225"/>
      <c r="T7" s="225"/>
      <c r="U7" s="225"/>
      <c r="V7" s="226"/>
      <c r="W7" s="98"/>
      <c r="X7" s="97"/>
      <c r="Y7" s="97"/>
      <c r="Z7" s="97"/>
      <c r="AA7" s="97"/>
      <c r="AB7" s="97"/>
      <c r="AC7" s="96"/>
      <c r="AD7" s="96"/>
      <c r="AE7" s="96"/>
      <c r="AF7" s="104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</row>
    <row r="8" spans="1:56" ht="18.75" customHeight="1" thickBot="1" x14ac:dyDescent="0.25">
      <c r="B8" s="205"/>
      <c r="C8" s="206"/>
      <c r="D8" s="206"/>
      <c r="E8" s="207"/>
      <c r="F8" s="221" t="s">
        <v>91</v>
      </c>
      <c r="G8" s="222"/>
      <c r="H8" s="222"/>
      <c r="I8" s="222"/>
      <c r="J8" s="222"/>
      <c r="K8" s="222"/>
      <c r="L8" s="222"/>
      <c r="M8" s="222"/>
      <c r="N8" s="223"/>
      <c r="O8" s="96"/>
      <c r="P8" s="96"/>
      <c r="Q8" s="98"/>
      <c r="R8" s="227" t="s">
        <v>65</v>
      </c>
      <c r="S8" s="228"/>
      <c r="T8" s="228"/>
      <c r="U8" s="228"/>
      <c r="V8" s="229"/>
      <c r="W8" s="98"/>
      <c r="X8" s="260">
        <f>[1]Data!H13</f>
        <v>42.35</v>
      </c>
      <c r="Z8" s="96"/>
      <c r="AA8" s="96"/>
      <c r="AB8" s="96"/>
      <c r="AC8" s="96"/>
      <c r="AD8" s="96"/>
      <c r="AE8" s="96"/>
      <c r="AF8" s="104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</row>
    <row r="9" spans="1:56" ht="13.5" thickBot="1" x14ac:dyDescent="0.25">
      <c r="B9" s="97"/>
      <c r="C9" s="97"/>
      <c r="D9" s="97"/>
      <c r="E9" s="27"/>
      <c r="F9" s="37"/>
      <c r="G9" s="37"/>
      <c r="H9" s="37"/>
      <c r="I9" s="37"/>
      <c r="J9" s="37"/>
      <c r="K9" s="37"/>
      <c r="L9" s="37"/>
      <c r="M9" s="38"/>
      <c r="N9" s="39">
        <f>12</f>
        <v>12</v>
      </c>
      <c r="O9" s="97"/>
      <c r="P9" s="97"/>
      <c r="Q9" s="97"/>
      <c r="R9" s="97"/>
      <c r="S9" s="37"/>
      <c r="T9" s="97"/>
      <c r="U9" s="16"/>
      <c r="V9" s="39">
        <v>365</v>
      </c>
      <c r="W9" s="16"/>
      <c r="X9" s="16"/>
      <c r="Y9" s="16"/>
      <c r="Z9" s="16"/>
      <c r="AA9" s="37"/>
      <c r="AB9" s="16"/>
      <c r="AC9" s="16">
        <v>365</v>
      </c>
      <c r="AD9" s="67" t="s">
        <v>64</v>
      </c>
      <c r="AE9" s="96"/>
      <c r="AF9" s="67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</row>
    <row r="10" spans="1:56" ht="21.75" customHeight="1" thickBot="1" x14ac:dyDescent="0.25">
      <c r="A10" s="208" t="s">
        <v>79</v>
      </c>
      <c r="B10" s="211" t="s">
        <v>1</v>
      </c>
      <c r="C10" s="212" t="s">
        <v>2</v>
      </c>
      <c r="D10" s="215" t="s">
        <v>3</v>
      </c>
      <c r="E10" s="218" t="s">
        <v>6</v>
      </c>
      <c r="F10" s="219"/>
      <c r="G10" s="219"/>
      <c r="H10" s="219"/>
      <c r="I10" s="219"/>
      <c r="J10" s="219"/>
      <c r="K10" s="219"/>
      <c r="L10" s="219"/>
      <c r="M10" s="220"/>
      <c r="N10" s="185" t="s">
        <v>54</v>
      </c>
      <c r="O10" s="186"/>
      <c r="P10" s="186"/>
      <c r="Q10" s="186"/>
      <c r="R10" s="186"/>
      <c r="S10" s="186"/>
      <c r="T10" s="186"/>
      <c r="U10" s="187"/>
      <c r="V10" s="185" t="str">
        <f>CONCATENATE("GIORNALIERO - TÄGLICH  
(",V9," giorni/Tage)")</f>
        <v>GIORNALIERO - TÄGLICH  
(365 giorni/Tage)</v>
      </c>
      <c r="W10" s="186"/>
      <c r="X10" s="186"/>
      <c r="Y10" s="186"/>
      <c r="Z10" s="186"/>
      <c r="AA10" s="186"/>
      <c r="AB10" s="186"/>
      <c r="AC10" s="187"/>
      <c r="AD10" s="188" t="s">
        <v>53</v>
      </c>
      <c r="AE10" s="189"/>
      <c r="AF10" s="190"/>
      <c r="AG10" s="58"/>
      <c r="AH10" s="58"/>
      <c r="AI10" s="58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</row>
    <row r="11" spans="1:56" ht="49.5" customHeight="1" x14ac:dyDescent="0.2">
      <c r="A11" s="209"/>
      <c r="B11" s="197"/>
      <c r="C11" s="213"/>
      <c r="D11" s="216"/>
      <c r="E11" s="193" t="s">
        <v>4</v>
      </c>
      <c r="F11" s="191" t="s">
        <v>5</v>
      </c>
      <c r="G11" s="191" t="s">
        <v>92</v>
      </c>
      <c r="H11" s="261" t="s">
        <v>93</v>
      </c>
      <c r="I11" s="60" t="s">
        <v>60</v>
      </c>
      <c r="J11" s="60" t="s">
        <v>94</v>
      </c>
      <c r="K11" s="60" t="s">
        <v>58</v>
      </c>
      <c r="L11" s="195" t="s">
        <v>78</v>
      </c>
      <c r="M11" s="200" t="s">
        <v>9</v>
      </c>
      <c r="N11" s="193" t="s">
        <v>4</v>
      </c>
      <c r="O11" s="191" t="s">
        <v>5</v>
      </c>
      <c r="P11" s="191" t="s">
        <v>92</v>
      </c>
      <c r="Q11" s="240" t="s">
        <v>93</v>
      </c>
      <c r="R11" s="230" t="s">
        <v>60</v>
      </c>
      <c r="S11" s="232" t="s">
        <v>95</v>
      </c>
      <c r="T11" s="262" t="s">
        <v>58</v>
      </c>
      <c r="U11" s="200" t="s">
        <v>9</v>
      </c>
      <c r="V11" s="197" t="s">
        <v>4</v>
      </c>
      <c r="W11" s="199" t="s">
        <v>5</v>
      </c>
      <c r="X11" s="199" t="s">
        <v>92</v>
      </c>
      <c r="Y11" s="240" t="s">
        <v>93</v>
      </c>
      <c r="Z11" s="230" t="s">
        <v>60</v>
      </c>
      <c r="AA11" s="232" t="s">
        <v>95</v>
      </c>
      <c r="AB11" s="262" t="s">
        <v>63</v>
      </c>
      <c r="AC11" s="177" t="s">
        <v>9</v>
      </c>
      <c r="AD11" s="179" t="s">
        <v>50</v>
      </c>
      <c r="AE11" s="181" t="s">
        <v>51</v>
      </c>
      <c r="AF11" s="183" t="s">
        <v>52</v>
      </c>
      <c r="AG11" s="59"/>
      <c r="AH11" s="59"/>
      <c r="AI11" s="59"/>
      <c r="AJ11" s="263" t="s">
        <v>55</v>
      </c>
      <c r="AK11" s="263"/>
      <c r="AL11" s="106"/>
      <c r="AM11" s="106"/>
      <c r="AN11" s="264" t="s">
        <v>60</v>
      </c>
      <c r="AO11" s="264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</row>
    <row r="12" spans="1:56" ht="13.5" thickBot="1" x14ac:dyDescent="0.25">
      <c r="A12" s="210"/>
      <c r="B12" s="194"/>
      <c r="C12" s="214"/>
      <c r="D12" s="217"/>
      <c r="E12" s="194"/>
      <c r="F12" s="192"/>
      <c r="G12" s="192"/>
      <c r="H12" s="285" t="s">
        <v>96</v>
      </c>
      <c r="I12" s="285" t="s">
        <v>97</v>
      </c>
      <c r="J12" s="285" t="s">
        <v>59</v>
      </c>
      <c r="K12" s="285" t="s">
        <v>59</v>
      </c>
      <c r="L12" s="196"/>
      <c r="M12" s="201"/>
      <c r="N12" s="194"/>
      <c r="O12" s="192"/>
      <c r="P12" s="192"/>
      <c r="Q12" s="231"/>
      <c r="R12" s="231"/>
      <c r="S12" s="233"/>
      <c r="T12" s="233"/>
      <c r="U12" s="201"/>
      <c r="V12" s="198"/>
      <c r="W12" s="196"/>
      <c r="X12" s="196"/>
      <c r="Y12" s="231"/>
      <c r="Z12" s="231"/>
      <c r="AA12" s="233"/>
      <c r="AB12" s="233"/>
      <c r="AC12" s="178"/>
      <c r="AD12" s="180"/>
      <c r="AE12" s="182"/>
      <c r="AF12" s="184"/>
      <c r="AG12" s="59"/>
      <c r="AH12" s="59"/>
      <c r="AI12" s="59"/>
      <c r="AJ12" s="46" t="s">
        <v>56</v>
      </c>
      <c r="AK12" s="46" t="s">
        <v>57</v>
      </c>
      <c r="AL12" s="107"/>
      <c r="AM12" s="107"/>
      <c r="AN12" s="85" t="s">
        <v>61</v>
      </c>
      <c r="AO12" s="85" t="s">
        <v>62</v>
      </c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</row>
    <row r="13" spans="1:56" x14ac:dyDescent="0.2">
      <c r="A13" s="148">
        <v>0</v>
      </c>
      <c r="B13" s="75" t="s">
        <v>7</v>
      </c>
      <c r="C13" s="69">
        <v>0</v>
      </c>
      <c r="D13" s="81">
        <v>0</v>
      </c>
      <c r="E13" s="265">
        <v>12936.13</v>
      </c>
      <c r="F13" s="68">
        <v>21615.48</v>
      </c>
      <c r="G13" s="266">
        <v>1320</v>
      </c>
      <c r="H13" s="267">
        <f>IF($H$12="NO-NEIN",-960,IF($H$12="B1 (ex C)",-480,IF($H$12=";B2 (ex B)",0,0)))</f>
        <v>0</v>
      </c>
      <c r="I13" s="73">
        <f>IF($I$12="4-%",517.4452,IF($I$12="20-%",2587.226,0))</f>
        <v>517.4452</v>
      </c>
      <c r="J13" s="268">
        <f>IF($J$12="NO-NEIN",AK13,IF($J$12="SI-JA",2587.23,0))</f>
        <v>0</v>
      </c>
      <c r="K13" s="65">
        <f t="shared" ref="K13:K39" si="0">IF($K$12="NO-NEIN",AK13,IF($K$12="SI-JA",AJ13,0))</f>
        <v>0</v>
      </c>
      <c r="L13" s="65">
        <f>+(E13+F13+K13)/12</f>
        <v>2879.3008333333332</v>
      </c>
      <c r="M13" s="45">
        <f>SUM(E13:L13)</f>
        <v>39268.356033333337</v>
      </c>
      <c r="N13" s="269">
        <f t="shared" ref="N13:Q39" si="1">E13/$N$9</f>
        <v>1078.0108333333333</v>
      </c>
      <c r="O13" s="109">
        <f t="shared" si="1"/>
        <v>1801.29</v>
      </c>
      <c r="P13" s="109">
        <f t="shared" si="1"/>
        <v>110</v>
      </c>
      <c r="Q13" s="270">
        <f>H13/$N$9</f>
        <v>0</v>
      </c>
      <c r="R13" s="109">
        <f t="shared" ref="R13:R39" si="2">I13/$N$9</f>
        <v>43.120433333333331</v>
      </c>
      <c r="S13" s="268">
        <f t="shared" ref="S13:T39" si="3">+J13/12</f>
        <v>0</v>
      </c>
      <c r="T13" s="109">
        <f t="shared" si="3"/>
        <v>0</v>
      </c>
      <c r="U13" s="271">
        <f>SUM(N13:T13)</f>
        <v>3032.4212666666667</v>
      </c>
      <c r="V13" s="272">
        <f t="shared" ref="V13:Y39" si="4">E13/$V$9</f>
        <v>35.441452054794517</v>
      </c>
      <c r="W13" s="273">
        <f t="shared" si="4"/>
        <v>59.220493150684931</v>
      </c>
      <c r="X13" s="273">
        <f t="shared" si="4"/>
        <v>3.6164383561643834</v>
      </c>
      <c r="Y13" s="274">
        <f>H13/$V$9</f>
        <v>0</v>
      </c>
      <c r="Z13" s="273">
        <f t="shared" ref="Z13:Z39" si="5">I13/$V$9</f>
        <v>1.4176580821917808</v>
      </c>
      <c r="AA13" s="268">
        <f>+J13/365</f>
        <v>0</v>
      </c>
      <c r="AB13" s="268">
        <f>+K13/365</f>
        <v>0</v>
      </c>
      <c r="AC13" s="70">
        <f>SUM(V13:AB13)</f>
        <v>99.696041643835599</v>
      </c>
      <c r="AD13" s="110">
        <f>(N13+O13)/160*1.25</f>
        <v>22.494537760416662</v>
      </c>
      <c r="AE13" s="111">
        <f t="shared" ref="AE13:AE39" si="6">(N13+O13)/160*1.5</f>
        <v>26.993445312499997</v>
      </c>
      <c r="AF13" s="112">
        <f t="shared" ref="AF13:AF39" si="7">(N13+O13)/160*1.55</f>
        <v>27.893226822916663</v>
      </c>
      <c r="AG13" s="113"/>
      <c r="AH13" s="113"/>
      <c r="AI13" s="113"/>
      <c r="AJ13" s="96">
        <f t="shared" ref="AJ13:AJ39" si="8">+E13/100*11</f>
        <v>1422.9743000000001</v>
      </c>
      <c r="AK13" s="96">
        <v>0</v>
      </c>
      <c r="AL13" s="96"/>
      <c r="AM13" s="96"/>
      <c r="AN13" s="96">
        <v>517.4452</v>
      </c>
      <c r="AO13" s="96">
        <v>2587.2260000000001</v>
      </c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</row>
    <row r="14" spans="1:56" x14ac:dyDescent="0.2">
      <c r="A14" s="148">
        <v>2</v>
      </c>
      <c r="B14" s="76">
        <v>0.06</v>
      </c>
      <c r="C14" s="69">
        <v>1</v>
      </c>
      <c r="D14" s="81">
        <v>0</v>
      </c>
      <c r="E14" s="275">
        <v>13712.3</v>
      </c>
      <c r="F14" s="68">
        <v>21615.48</v>
      </c>
      <c r="G14" s="266">
        <v>1320</v>
      </c>
      <c r="H14" s="267">
        <f t="shared" ref="H14:H39" si="9">IF($H$12="NO-NEIN",-960,IF($H$12="B1 (ex C)",-480,IF($H$12=";B2 (ex B)",0,0)))</f>
        <v>0</v>
      </c>
      <c r="I14" s="73">
        <f t="shared" ref="I14:I39" si="10">IF($I$12="4-%",517.4452,IF($I$12="20-%",2587.226,0))</f>
        <v>517.4452</v>
      </c>
      <c r="J14" s="268">
        <f t="shared" ref="J14:J39" si="11">IF($J$12="NO-NEIN",AK14,IF($J$12="SI-JA",2587.23,0))</f>
        <v>0</v>
      </c>
      <c r="K14" s="65">
        <f t="shared" si="0"/>
        <v>0</v>
      </c>
      <c r="L14" s="65">
        <f t="shared" ref="L14:L39" si="12">+(E14+F14+K14)/12</f>
        <v>2943.9816666666666</v>
      </c>
      <c r="M14" s="45">
        <f t="shared" ref="M14:M38" si="13">SUM(E14:L14)</f>
        <v>40109.206866666667</v>
      </c>
      <c r="N14" s="94">
        <f t="shared" si="1"/>
        <v>1142.6916666666666</v>
      </c>
      <c r="O14" s="115">
        <f t="shared" si="1"/>
        <v>1801.29</v>
      </c>
      <c r="P14" s="115">
        <f t="shared" si="1"/>
        <v>110</v>
      </c>
      <c r="Q14" s="270">
        <f t="shared" si="1"/>
        <v>0</v>
      </c>
      <c r="R14" s="115">
        <f t="shared" si="2"/>
        <v>43.120433333333331</v>
      </c>
      <c r="S14" s="268">
        <f t="shared" si="3"/>
        <v>0</v>
      </c>
      <c r="T14" s="115">
        <f t="shared" si="3"/>
        <v>0</v>
      </c>
      <c r="U14" s="276">
        <f t="shared" ref="U14:U39" si="14">SUM(N14:T14)</f>
        <v>3097.1021000000001</v>
      </c>
      <c r="V14" s="116">
        <f t="shared" si="4"/>
        <v>37.567945205479447</v>
      </c>
      <c r="W14" s="117">
        <f t="shared" si="4"/>
        <v>59.220493150684931</v>
      </c>
      <c r="X14" s="117">
        <f t="shared" si="4"/>
        <v>3.6164383561643834</v>
      </c>
      <c r="Y14" s="274">
        <f t="shared" si="4"/>
        <v>0</v>
      </c>
      <c r="Z14" s="117">
        <f t="shared" si="5"/>
        <v>1.4176580821917808</v>
      </c>
      <c r="AA14" s="268">
        <f t="shared" ref="AA14:AB39" si="15">+J14/365</f>
        <v>0</v>
      </c>
      <c r="AB14" s="268">
        <f t="shared" si="15"/>
        <v>0</v>
      </c>
      <c r="AC14" s="71">
        <f t="shared" ref="AC14:AC39" si="16">SUM(V14:AB14)</f>
        <v>101.82253479452054</v>
      </c>
      <c r="AD14" s="118">
        <f t="shared" ref="AD14:AD39" si="17">(N14+O14)/160*1.25</f>
        <v>22.999856770833333</v>
      </c>
      <c r="AE14" s="119">
        <f t="shared" si="6"/>
        <v>27.599828125000002</v>
      </c>
      <c r="AF14" s="120">
        <f t="shared" si="7"/>
        <v>28.519822395833334</v>
      </c>
      <c r="AG14" s="113"/>
      <c r="AH14" s="113"/>
      <c r="AI14" s="113"/>
      <c r="AJ14" s="96">
        <f t="shared" si="8"/>
        <v>1508.3529999999998</v>
      </c>
      <c r="AK14" s="96">
        <v>0</v>
      </c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</row>
    <row r="15" spans="1:56" x14ac:dyDescent="0.2">
      <c r="A15" s="148">
        <v>4</v>
      </c>
      <c r="B15" s="75"/>
      <c r="C15" s="69">
        <v>2</v>
      </c>
      <c r="D15" s="81">
        <v>0</v>
      </c>
      <c r="E15" s="275">
        <v>14488.47</v>
      </c>
      <c r="F15" s="68">
        <v>21615.48</v>
      </c>
      <c r="G15" s="266">
        <v>1320</v>
      </c>
      <c r="H15" s="267">
        <f t="shared" si="9"/>
        <v>0</v>
      </c>
      <c r="I15" s="73">
        <f t="shared" si="10"/>
        <v>517.4452</v>
      </c>
      <c r="J15" s="268">
        <f t="shared" si="11"/>
        <v>0</v>
      </c>
      <c r="K15" s="65">
        <f t="shared" si="0"/>
        <v>0</v>
      </c>
      <c r="L15" s="65">
        <f t="shared" si="12"/>
        <v>3008.6624999999999</v>
      </c>
      <c r="M15" s="45">
        <f t="shared" si="13"/>
        <v>40950.057699999998</v>
      </c>
      <c r="N15" s="94">
        <f t="shared" si="1"/>
        <v>1207.3724999999999</v>
      </c>
      <c r="O15" s="115">
        <f t="shared" si="1"/>
        <v>1801.29</v>
      </c>
      <c r="P15" s="115">
        <f t="shared" si="1"/>
        <v>110</v>
      </c>
      <c r="Q15" s="270">
        <f t="shared" si="1"/>
        <v>0</v>
      </c>
      <c r="R15" s="115">
        <f t="shared" si="2"/>
        <v>43.120433333333331</v>
      </c>
      <c r="S15" s="268">
        <f t="shared" si="3"/>
        <v>0</v>
      </c>
      <c r="T15" s="115">
        <f t="shared" si="3"/>
        <v>0</v>
      </c>
      <c r="U15" s="276">
        <f t="shared" si="14"/>
        <v>3161.7829333333334</v>
      </c>
      <c r="V15" s="116">
        <f t="shared" si="4"/>
        <v>39.694438356164383</v>
      </c>
      <c r="W15" s="117">
        <f t="shared" si="4"/>
        <v>59.220493150684931</v>
      </c>
      <c r="X15" s="117">
        <f t="shared" si="4"/>
        <v>3.6164383561643834</v>
      </c>
      <c r="Y15" s="274">
        <f t="shared" si="4"/>
        <v>0</v>
      </c>
      <c r="Z15" s="117">
        <f t="shared" si="5"/>
        <v>1.4176580821917808</v>
      </c>
      <c r="AA15" s="268">
        <f t="shared" si="15"/>
        <v>0</v>
      </c>
      <c r="AB15" s="268">
        <f t="shared" si="15"/>
        <v>0</v>
      </c>
      <c r="AC15" s="71">
        <f t="shared" si="16"/>
        <v>103.94902794520547</v>
      </c>
      <c r="AD15" s="118">
        <f t="shared" si="17"/>
        <v>23.505175781249999</v>
      </c>
      <c r="AE15" s="119">
        <f t="shared" si="6"/>
        <v>28.206210937499996</v>
      </c>
      <c r="AF15" s="120">
        <f t="shared" si="7"/>
        <v>29.146417968749997</v>
      </c>
      <c r="AG15" s="113"/>
      <c r="AH15" s="113"/>
      <c r="AI15" s="113"/>
      <c r="AJ15" s="96">
        <f t="shared" si="8"/>
        <v>1593.7316999999998</v>
      </c>
      <c r="AK15" s="96">
        <v>0</v>
      </c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</row>
    <row r="16" spans="1:56" x14ac:dyDescent="0.2">
      <c r="A16" s="148">
        <v>6</v>
      </c>
      <c r="B16" s="75"/>
      <c r="C16" s="69">
        <v>3</v>
      </c>
      <c r="D16" s="81">
        <v>0</v>
      </c>
      <c r="E16" s="275">
        <v>15264.63</v>
      </c>
      <c r="F16" s="68">
        <v>21615.48</v>
      </c>
      <c r="G16" s="266">
        <v>1320</v>
      </c>
      <c r="H16" s="267">
        <f t="shared" si="9"/>
        <v>0</v>
      </c>
      <c r="I16" s="73">
        <f t="shared" si="10"/>
        <v>517.4452</v>
      </c>
      <c r="J16" s="268">
        <f t="shared" si="11"/>
        <v>0</v>
      </c>
      <c r="K16" s="65">
        <f t="shared" si="0"/>
        <v>0</v>
      </c>
      <c r="L16" s="65">
        <f t="shared" si="12"/>
        <v>3073.3425000000002</v>
      </c>
      <c r="M16" s="45">
        <f t="shared" si="13"/>
        <v>41790.897700000001</v>
      </c>
      <c r="N16" s="94">
        <f t="shared" si="1"/>
        <v>1272.0525</v>
      </c>
      <c r="O16" s="115">
        <f t="shared" si="1"/>
        <v>1801.29</v>
      </c>
      <c r="P16" s="115">
        <f t="shared" si="1"/>
        <v>110</v>
      </c>
      <c r="Q16" s="270">
        <f t="shared" si="1"/>
        <v>0</v>
      </c>
      <c r="R16" s="115">
        <f t="shared" si="2"/>
        <v>43.120433333333331</v>
      </c>
      <c r="S16" s="268">
        <f t="shared" si="3"/>
        <v>0</v>
      </c>
      <c r="T16" s="115">
        <f t="shared" si="3"/>
        <v>0</v>
      </c>
      <c r="U16" s="276">
        <f t="shared" si="14"/>
        <v>3226.4629333333332</v>
      </c>
      <c r="V16" s="116">
        <f t="shared" si="4"/>
        <v>41.820904109589037</v>
      </c>
      <c r="W16" s="117">
        <f t="shared" si="4"/>
        <v>59.220493150684931</v>
      </c>
      <c r="X16" s="117">
        <f t="shared" si="4"/>
        <v>3.6164383561643834</v>
      </c>
      <c r="Y16" s="274">
        <f t="shared" si="4"/>
        <v>0</v>
      </c>
      <c r="Z16" s="117">
        <f t="shared" si="5"/>
        <v>1.4176580821917808</v>
      </c>
      <c r="AA16" s="268">
        <f t="shared" si="15"/>
        <v>0</v>
      </c>
      <c r="AB16" s="268">
        <f t="shared" si="15"/>
        <v>0</v>
      </c>
      <c r="AC16" s="71">
        <f t="shared" si="16"/>
        <v>106.07549369863013</v>
      </c>
      <c r="AD16" s="118">
        <f t="shared" si="17"/>
        <v>24.010488281249998</v>
      </c>
      <c r="AE16" s="119">
        <f t="shared" si="6"/>
        <v>28.8125859375</v>
      </c>
      <c r="AF16" s="120">
        <f t="shared" si="7"/>
        <v>29.77300546875</v>
      </c>
      <c r="AG16" s="113"/>
      <c r="AH16" s="113"/>
      <c r="AI16" s="113"/>
      <c r="AJ16" s="96">
        <f t="shared" si="8"/>
        <v>1679.1093000000001</v>
      </c>
      <c r="AK16" s="96">
        <v>0</v>
      </c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</row>
    <row r="17" spans="1:56" x14ac:dyDescent="0.2">
      <c r="A17" s="148">
        <v>8</v>
      </c>
      <c r="B17" s="75" t="s">
        <v>8</v>
      </c>
      <c r="C17" s="69">
        <v>0</v>
      </c>
      <c r="D17" s="81">
        <v>0</v>
      </c>
      <c r="E17" s="265">
        <v>17097.02</v>
      </c>
      <c r="F17" s="68">
        <v>21615.48</v>
      </c>
      <c r="G17" s="266">
        <v>1320</v>
      </c>
      <c r="H17" s="267">
        <f t="shared" si="9"/>
        <v>0</v>
      </c>
      <c r="I17" s="73">
        <f t="shared" si="10"/>
        <v>517.4452</v>
      </c>
      <c r="J17" s="268">
        <f t="shared" si="11"/>
        <v>0</v>
      </c>
      <c r="K17" s="65">
        <f t="shared" si="0"/>
        <v>0</v>
      </c>
      <c r="L17" s="65">
        <f t="shared" si="12"/>
        <v>3226.0416666666665</v>
      </c>
      <c r="M17" s="45">
        <f t="shared" si="13"/>
        <v>43775.986866666666</v>
      </c>
      <c r="N17" s="94">
        <f t="shared" si="1"/>
        <v>1424.7516666666668</v>
      </c>
      <c r="O17" s="115">
        <f t="shared" si="1"/>
        <v>1801.29</v>
      </c>
      <c r="P17" s="115">
        <f t="shared" si="1"/>
        <v>110</v>
      </c>
      <c r="Q17" s="270">
        <f t="shared" si="1"/>
        <v>0</v>
      </c>
      <c r="R17" s="115">
        <f t="shared" si="2"/>
        <v>43.120433333333331</v>
      </c>
      <c r="S17" s="268">
        <f t="shared" si="3"/>
        <v>0</v>
      </c>
      <c r="T17" s="115">
        <f t="shared" si="3"/>
        <v>0</v>
      </c>
      <c r="U17" s="276">
        <f t="shared" si="14"/>
        <v>3379.1621000000005</v>
      </c>
      <c r="V17" s="116">
        <f t="shared" si="4"/>
        <v>46.841150684931506</v>
      </c>
      <c r="W17" s="117">
        <f t="shared" si="4"/>
        <v>59.220493150684931</v>
      </c>
      <c r="X17" s="117">
        <f t="shared" si="4"/>
        <v>3.6164383561643834</v>
      </c>
      <c r="Y17" s="274">
        <f t="shared" si="4"/>
        <v>0</v>
      </c>
      <c r="Z17" s="117">
        <f t="shared" si="5"/>
        <v>1.4176580821917808</v>
      </c>
      <c r="AA17" s="268">
        <f t="shared" si="15"/>
        <v>0</v>
      </c>
      <c r="AB17" s="268">
        <f t="shared" si="15"/>
        <v>0</v>
      </c>
      <c r="AC17" s="71">
        <f t="shared" si="16"/>
        <v>111.09574027397259</v>
      </c>
      <c r="AD17" s="118">
        <f t="shared" si="17"/>
        <v>25.203450520833336</v>
      </c>
      <c r="AE17" s="119">
        <f t="shared" si="6"/>
        <v>30.244140625</v>
      </c>
      <c r="AF17" s="120">
        <f t="shared" si="7"/>
        <v>31.252278645833336</v>
      </c>
      <c r="AG17" s="113"/>
      <c r="AH17" s="113"/>
      <c r="AI17" s="113"/>
      <c r="AJ17" s="96">
        <f t="shared" si="8"/>
        <v>1880.6722</v>
      </c>
      <c r="AK17" s="96">
        <v>0</v>
      </c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</row>
    <row r="18" spans="1:56" x14ac:dyDescent="0.2">
      <c r="A18" s="148">
        <v>10</v>
      </c>
      <c r="B18" s="76">
        <v>0.03</v>
      </c>
      <c r="C18" s="69"/>
      <c r="D18" s="81">
        <v>1</v>
      </c>
      <c r="E18" s="275">
        <v>17609.93</v>
      </c>
      <c r="F18" s="68">
        <v>21615.48</v>
      </c>
      <c r="G18" s="266">
        <v>1320</v>
      </c>
      <c r="H18" s="267">
        <f t="shared" si="9"/>
        <v>0</v>
      </c>
      <c r="I18" s="73">
        <f t="shared" si="10"/>
        <v>517.4452</v>
      </c>
      <c r="J18" s="268">
        <f t="shared" si="11"/>
        <v>0</v>
      </c>
      <c r="K18" s="65">
        <f t="shared" si="0"/>
        <v>0</v>
      </c>
      <c r="L18" s="65">
        <f t="shared" si="12"/>
        <v>3268.7841666666668</v>
      </c>
      <c r="M18" s="45">
        <f t="shared" si="13"/>
        <v>44331.63936666667</v>
      </c>
      <c r="N18" s="94">
        <f t="shared" si="1"/>
        <v>1467.4941666666666</v>
      </c>
      <c r="O18" s="115">
        <f t="shared" si="1"/>
        <v>1801.29</v>
      </c>
      <c r="P18" s="115">
        <f t="shared" si="1"/>
        <v>110</v>
      </c>
      <c r="Q18" s="270">
        <f t="shared" si="1"/>
        <v>0</v>
      </c>
      <c r="R18" s="115">
        <f t="shared" si="2"/>
        <v>43.120433333333331</v>
      </c>
      <c r="S18" s="268">
        <f t="shared" si="3"/>
        <v>0</v>
      </c>
      <c r="T18" s="115">
        <f t="shared" si="3"/>
        <v>0</v>
      </c>
      <c r="U18" s="276">
        <f t="shared" si="14"/>
        <v>3421.9045999999998</v>
      </c>
      <c r="V18" s="116">
        <f t="shared" si="4"/>
        <v>48.246383561643839</v>
      </c>
      <c r="W18" s="117">
        <f t="shared" si="4"/>
        <v>59.220493150684931</v>
      </c>
      <c r="X18" s="117">
        <f t="shared" si="4"/>
        <v>3.6164383561643834</v>
      </c>
      <c r="Y18" s="274">
        <f t="shared" si="4"/>
        <v>0</v>
      </c>
      <c r="Z18" s="117">
        <f t="shared" si="5"/>
        <v>1.4176580821917808</v>
      </c>
      <c r="AA18" s="268">
        <f t="shared" si="15"/>
        <v>0</v>
      </c>
      <c r="AB18" s="268">
        <f t="shared" si="15"/>
        <v>0</v>
      </c>
      <c r="AC18" s="71">
        <f t="shared" si="16"/>
        <v>112.50097315068493</v>
      </c>
      <c r="AD18" s="118">
        <f t="shared" si="17"/>
        <v>25.537376302083331</v>
      </c>
      <c r="AE18" s="119">
        <f t="shared" si="6"/>
        <v>30.644851562499994</v>
      </c>
      <c r="AF18" s="120">
        <f t="shared" si="7"/>
        <v>31.666346614583329</v>
      </c>
      <c r="AG18" s="113"/>
      <c r="AH18" s="113"/>
      <c r="AI18" s="113"/>
      <c r="AJ18" s="96">
        <f t="shared" si="8"/>
        <v>1937.0923</v>
      </c>
      <c r="AK18" s="96">
        <v>0</v>
      </c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</row>
    <row r="19" spans="1:56" x14ac:dyDescent="0.2">
      <c r="A19" s="148">
        <v>12</v>
      </c>
      <c r="B19" s="75"/>
      <c r="C19" s="69"/>
      <c r="D19" s="81">
        <v>2</v>
      </c>
      <c r="E19" s="275">
        <v>18122.84</v>
      </c>
      <c r="F19" s="68">
        <v>21615.48</v>
      </c>
      <c r="G19" s="266">
        <v>1320</v>
      </c>
      <c r="H19" s="267">
        <f t="shared" si="9"/>
        <v>0</v>
      </c>
      <c r="I19" s="73">
        <f t="shared" si="10"/>
        <v>517.4452</v>
      </c>
      <c r="J19" s="268">
        <f t="shared" si="11"/>
        <v>0</v>
      </c>
      <c r="K19" s="65">
        <f t="shared" si="0"/>
        <v>0</v>
      </c>
      <c r="L19" s="65">
        <f t="shared" si="12"/>
        <v>3311.5266666666666</v>
      </c>
      <c r="M19" s="45">
        <f t="shared" si="13"/>
        <v>44887.291866666666</v>
      </c>
      <c r="N19" s="94">
        <f t="shared" si="1"/>
        <v>1510.2366666666667</v>
      </c>
      <c r="O19" s="115">
        <f t="shared" si="1"/>
        <v>1801.29</v>
      </c>
      <c r="P19" s="115">
        <f t="shared" si="1"/>
        <v>110</v>
      </c>
      <c r="Q19" s="270">
        <f t="shared" si="1"/>
        <v>0</v>
      </c>
      <c r="R19" s="115">
        <f t="shared" si="2"/>
        <v>43.120433333333331</v>
      </c>
      <c r="S19" s="268">
        <f t="shared" si="3"/>
        <v>0</v>
      </c>
      <c r="T19" s="115">
        <f t="shared" si="3"/>
        <v>0</v>
      </c>
      <c r="U19" s="276">
        <f t="shared" si="14"/>
        <v>3464.6471000000001</v>
      </c>
      <c r="V19" s="116">
        <f t="shared" si="4"/>
        <v>49.651616438356164</v>
      </c>
      <c r="W19" s="117">
        <f t="shared" si="4"/>
        <v>59.220493150684931</v>
      </c>
      <c r="X19" s="117">
        <f t="shared" si="4"/>
        <v>3.6164383561643834</v>
      </c>
      <c r="Y19" s="274">
        <f t="shared" si="4"/>
        <v>0</v>
      </c>
      <c r="Z19" s="117">
        <f t="shared" si="5"/>
        <v>1.4176580821917808</v>
      </c>
      <c r="AA19" s="268">
        <f t="shared" si="15"/>
        <v>0</v>
      </c>
      <c r="AB19" s="268">
        <f t="shared" si="15"/>
        <v>0</v>
      </c>
      <c r="AC19" s="71">
        <f t="shared" si="16"/>
        <v>113.90620602739725</v>
      </c>
      <c r="AD19" s="118">
        <f t="shared" si="17"/>
        <v>25.871302083333333</v>
      </c>
      <c r="AE19" s="119">
        <f t="shared" si="6"/>
        <v>31.045562500000003</v>
      </c>
      <c r="AF19" s="120">
        <f t="shared" si="7"/>
        <v>32.080414583333337</v>
      </c>
      <c r="AG19" s="113"/>
      <c r="AH19" s="113"/>
      <c r="AI19" s="113"/>
      <c r="AJ19" s="96">
        <f t="shared" si="8"/>
        <v>1993.5123999999998</v>
      </c>
      <c r="AK19" s="96">
        <v>0</v>
      </c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</row>
    <row r="20" spans="1:56" x14ac:dyDescent="0.2">
      <c r="A20" s="148">
        <v>14</v>
      </c>
      <c r="B20" s="75"/>
      <c r="C20" s="69"/>
      <c r="D20" s="81">
        <v>3</v>
      </c>
      <c r="E20" s="275">
        <v>18635.75</v>
      </c>
      <c r="F20" s="68">
        <v>21615.48</v>
      </c>
      <c r="G20" s="266">
        <v>1320</v>
      </c>
      <c r="H20" s="267">
        <f t="shared" si="9"/>
        <v>0</v>
      </c>
      <c r="I20" s="73">
        <f t="shared" si="10"/>
        <v>517.4452</v>
      </c>
      <c r="J20" s="268">
        <f t="shared" si="11"/>
        <v>0</v>
      </c>
      <c r="K20" s="65">
        <f t="shared" si="0"/>
        <v>0</v>
      </c>
      <c r="L20" s="65">
        <f t="shared" si="12"/>
        <v>3354.2691666666665</v>
      </c>
      <c r="M20" s="45">
        <f t="shared" si="13"/>
        <v>45442.944366666663</v>
      </c>
      <c r="N20" s="94">
        <f t="shared" si="1"/>
        <v>1552.9791666666667</v>
      </c>
      <c r="O20" s="115">
        <f t="shared" si="1"/>
        <v>1801.29</v>
      </c>
      <c r="P20" s="115">
        <f t="shared" si="1"/>
        <v>110</v>
      </c>
      <c r="Q20" s="270">
        <f t="shared" si="1"/>
        <v>0</v>
      </c>
      <c r="R20" s="115">
        <f t="shared" si="2"/>
        <v>43.120433333333331</v>
      </c>
      <c r="S20" s="268">
        <f t="shared" si="3"/>
        <v>0</v>
      </c>
      <c r="T20" s="115">
        <f t="shared" si="3"/>
        <v>0</v>
      </c>
      <c r="U20" s="276">
        <f t="shared" si="14"/>
        <v>3507.3896000000004</v>
      </c>
      <c r="V20" s="116">
        <f t="shared" si="4"/>
        <v>51.05684931506849</v>
      </c>
      <c r="W20" s="117">
        <f t="shared" si="4"/>
        <v>59.220493150684931</v>
      </c>
      <c r="X20" s="117">
        <f t="shared" si="4"/>
        <v>3.6164383561643834</v>
      </c>
      <c r="Y20" s="274">
        <f t="shared" si="4"/>
        <v>0</v>
      </c>
      <c r="Z20" s="117">
        <f t="shared" si="5"/>
        <v>1.4176580821917808</v>
      </c>
      <c r="AA20" s="268">
        <f t="shared" si="15"/>
        <v>0</v>
      </c>
      <c r="AB20" s="268">
        <f t="shared" si="15"/>
        <v>0</v>
      </c>
      <c r="AC20" s="71">
        <f t="shared" si="16"/>
        <v>115.31143890410958</v>
      </c>
      <c r="AD20" s="118">
        <f t="shared" si="17"/>
        <v>26.205227864583335</v>
      </c>
      <c r="AE20" s="119">
        <f t="shared" si="6"/>
        <v>31.4462734375</v>
      </c>
      <c r="AF20" s="120">
        <f t="shared" si="7"/>
        <v>32.494482552083333</v>
      </c>
      <c r="AG20" s="113"/>
      <c r="AH20" s="113"/>
      <c r="AI20" s="113"/>
      <c r="AJ20" s="96">
        <f t="shared" si="8"/>
        <v>2049.9324999999999</v>
      </c>
      <c r="AK20" s="96">
        <v>0</v>
      </c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</row>
    <row r="21" spans="1:56" x14ac:dyDescent="0.2">
      <c r="A21" s="148">
        <v>16</v>
      </c>
      <c r="B21" s="75"/>
      <c r="C21" s="69"/>
      <c r="D21" s="81">
        <v>4</v>
      </c>
      <c r="E21" s="275">
        <v>19148.66</v>
      </c>
      <c r="F21" s="68">
        <v>21615.48</v>
      </c>
      <c r="G21" s="266">
        <v>1320</v>
      </c>
      <c r="H21" s="267">
        <f t="shared" si="9"/>
        <v>0</v>
      </c>
      <c r="I21" s="73">
        <f t="shared" si="10"/>
        <v>517.4452</v>
      </c>
      <c r="J21" s="268">
        <f t="shared" si="11"/>
        <v>0</v>
      </c>
      <c r="K21" s="65">
        <f t="shared" si="0"/>
        <v>0</v>
      </c>
      <c r="L21" s="65">
        <f t="shared" si="12"/>
        <v>3397.0116666666668</v>
      </c>
      <c r="M21" s="45">
        <f t="shared" si="13"/>
        <v>45998.596866666667</v>
      </c>
      <c r="N21" s="94">
        <f t="shared" si="1"/>
        <v>1595.7216666666666</v>
      </c>
      <c r="O21" s="115">
        <f t="shared" si="1"/>
        <v>1801.29</v>
      </c>
      <c r="P21" s="115">
        <f t="shared" si="1"/>
        <v>110</v>
      </c>
      <c r="Q21" s="270">
        <f t="shared" si="1"/>
        <v>0</v>
      </c>
      <c r="R21" s="115">
        <f t="shared" si="2"/>
        <v>43.120433333333331</v>
      </c>
      <c r="S21" s="268">
        <f t="shared" si="3"/>
        <v>0</v>
      </c>
      <c r="T21" s="115">
        <f t="shared" si="3"/>
        <v>0</v>
      </c>
      <c r="U21" s="276">
        <f t="shared" si="14"/>
        <v>3550.1320999999998</v>
      </c>
      <c r="V21" s="116">
        <f t="shared" si="4"/>
        <v>52.462082191780823</v>
      </c>
      <c r="W21" s="117">
        <f t="shared" si="4"/>
        <v>59.220493150684931</v>
      </c>
      <c r="X21" s="117">
        <f t="shared" si="4"/>
        <v>3.6164383561643834</v>
      </c>
      <c r="Y21" s="274">
        <f t="shared" si="4"/>
        <v>0</v>
      </c>
      <c r="Z21" s="117">
        <f t="shared" si="5"/>
        <v>1.4176580821917808</v>
      </c>
      <c r="AA21" s="268">
        <f t="shared" si="15"/>
        <v>0</v>
      </c>
      <c r="AB21" s="268">
        <f t="shared" si="15"/>
        <v>0</v>
      </c>
      <c r="AC21" s="71">
        <f t="shared" si="16"/>
        <v>116.71667178082191</v>
      </c>
      <c r="AD21" s="118">
        <f t="shared" si="17"/>
        <v>26.539153645833331</v>
      </c>
      <c r="AE21" s="119">
        <f t="shared" si="6"/>
        <v>31.846984374999995</v>
      </c>
      <c r="AF21" s="120">
        <f t="shared" si="7"/>
        <v>32.90855052083333</v>
      </c>
      <c r="AG21" s="113"/>
      <c r="AH21" s="113"/>
      <c r="AI21" s="113"/>
      <c r="AJ21" s="96">
        <f t="shared" si="8"/>
        <v>2106.3526000000002</v>
      </c>
      <c r="AK21" s="96">
        <v>0</v>
      </c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</row>
    <row r="22" spans="1:56" x14ac:dyDescent="0.2">
      <c r="A22" s="148">
        <v>18</v>
      </c>
      <c r="B22" s="75"/>
      <c r="C22" s="69"/>
      <c r="D22" s="81">
        <v>5</v>
      </c>
      <c r="E22" s="275">
        <v>19661.57</v>
      </c>
      <c r="F22" s="68">
        <v>21615.48</v>
      </c>
      <c r="G22" s="266">
        <v>1320</v>
      </c>
      <c r="H22" s="267">
        <f t="shared" si="9"/>
        <v>0</v>
      </c>
      <c r="I22" s="73">
        <f t="shared" si="10"/>
        <v>517.4452</v>
      </c>
      <c r="J22" s="268">
        <f t="shared" si="11"/>
        <v>0</v>
      </c>
      <c r="K22" s="65">
        <f t="shared" si="0"/>
        <v>0</v>
      </c>
      <c r="L22" s="65">
        <f t="shared" si="12"/>
        <v>3439.7541666666671</v>
      </c>
      <c r="M22" s="45">
        <f t="shared" si="13"/>
        <v>46554.249366666671</v>
      </c>
      <c r="N22" s="94">
        <f t="shared" si="1"/>
        <v>1638.4641666666666</v>
      </c>
      <c r="O22" s="115">
        <f t="shared" si="1"/>
        <v>1801.29</v>
      </c>
      <c r="P22" s="115">
        <f t="shared" si="1"/>
        <v>110</v>
      </c>
      <c r="Q22" s="270">
        <f t="shared" si="1"/>
        <v>0</v>
      </c>
      <c r="R22" s="115">
        <f t="shared" si="2"/>
        <v>43.120433333333331</v>
      </c>
      <c r="S22" s="268">
        <f t="shared" si="3"/>
        <v>0</v>
      </c>
      <c r="T22" s="115">
        <f t="shared" si="3"/>
        <v>0</v>
      </c>
      <c r="U22" s="276">
        <f t="shared" si="14"/>
        <v>3592.8746000000001</v>
      </c>
      <c r="V22" s="116">
        <f t="shared" si="4"/>
        <v>53.867315068493149</v>
      </c>
      <c r="W22" s="117">
        <f t="shared" si="4"/>
        <v>59.220493150684931</v>
      </c>
      <c r="X22" s="117">
        <f t="shared" si="4"/>
        <v>3.6164383561643834</v>
      </c>
      <c r="Y22" s="274">
        <f t="shared" si="4"/>
        <v>0</v>
      </c>
      <c r="Z22" s="117">
        <f t="shared" si="5"/>
        <v>1.4176580821917808</v>
      </c>
      <c r="AA22" s="268">
        <f t="shared" si="15"/>
        <v>0</v>
      </c>
      <c r="AB22" s="268">
        <f t="shared" si="15"/>
        <v>0</v>
      </c>
      <c r="AC22" s="71">
        <f t="shared" si="16"/>
        <v>118.12190465753423</v>
      </c>
      <c r="AD22" s="118">
        <f t="shared" si="17"/>
        <v>26.873079427083333</v>
      </c>
      <c r="AE22" s="119">
        <f t="shared" si="6"/>
        <v>32.247695312499999</v>
      </c>
      <c r="AF22" s="120">
        <f t="shared" si="7"/>
        <v>33.322618489583334</v>
      </c>
      <c r="AG22" s="113"/>
      <c r="AH22" s="113"/>
      <c r="AI22" s="113"/>
      <c r="AJ22" s="96">
        <f t="shared" si="8"/>
        <v>2162.7727</v>
      </c>
      <c r="AK22" s="96">
        <v>0</v>
      </c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</row>
    <row r="23" spans="1:56" x14ac:dyDescent="0.2">
      <c r="A23" s="148">
        <v>20</v>
      </c>
      <c r="B23" s="75"/>
      <c r="C23" s="69"/>
      <c r="D23" s="81">
        <v>6</v>
      </c>
      <c r="E23" s="275">
        <v>20174.48</v>
      </c>
      <c r="F23" s="68">
        <v>21615.48</v>
      </c>
      <c r="G23" s="266">
        <v>1320</v>
      </c>
      <c r="H23" s="267">
        <f t="shared" si="9"/>
        <v>0</v>
      </c>
      <c r="I23" s="73">
        <f t="shared" si="10"/>
        <v>517.4452</v>
      </c>
      <c r="J23" s="268">
        <f t="shared" si="11"/>
        <v>0</v>
      </c>
      <c r="K23" s="65">
        <f t="shared" si="0"/>
        <v>0</v>
      </c>
      <c r="L23" s="65">
        <f t="shared" si="12"/>
        <v>3482.4966666666664</v>
      </c>
      <c r="M23" s="45">
        <f t="shared" si="13"/>
        <v>47109.901866666667</v>
      </c>
      <c r="N23" s="94">
        <f t="shared" si="1"/>
        <v>1681.2066666666667</v>
      </c>
      <c r="O23" s="115">
        <f t="shared" si="1"/>
        <v>1801.29</v>
      </c>
      <c r="P23" s="115">
        <f t="shared" si="1"/>
        <v>110</v>
      </c>
      <c r="Q23" s="270">
        <f t="shared" si="1"/>
        <v>0</v>
      </c>
      <c r="R23" s="115">
        <f t="shared" si="2"/>
        <v>43.120433333333331</v>
      </c>
      <c r="S23" s="268">
        <f t="shared" si="3"/>
        <v>0</v>
      </c>
      <c r="T23" s="115">
        <f t="shared" si="3"/>
        <v>0</v>
      </c>
      <c r="U23" s="276">
        <f t="shared" si="14"/>
        <v>3635.6171000000004</v>
      </c>
      <c r="V23" s="116">
        <f t="shared" si="4"/>
        <v>55.272547945205481</v>
      </c>
      <c r="W23" s="117">
        <f t="shared" si="4"/>
        <v>59.220493150684931</v>
      </c>
      <c r="X23" s="117">
        <f t="shared" si="4"/>
        <v>3.6164383561643834</v>
      </c>
      <c r="Y23" s="274">
        <f t="shared" si="4"/>
        <v>0</v>
      </c>
      <c r="Z23" s="117">
        <f t="shared" si="5"/>
        <v>1.4176580821917808</v>
      </c>
      <c r="AA23" s="268">
        <f t="shared" si="15"/>
        <v>0</v>
      </c>
      <c r="AB23" s="268">
        <f t="shared" si="15"/>
        <v>0</v>
      </c>
      <c r="AC23" s="71">
        <f t="shared" si="16"/>
        <v>119.52713753424658</v>
      </c>
      <c r="AD23" s="118">
        <f t="shared" si="17"/>
        <v>27.207005208333335</v>
      </c>
      <c r="AE23" s="119">
        <f t="shared" si="6"/>
        <v>32.648406250000008</v>
      </c>
      <c r="AF23" s="120">
        <f t="shared" si="7"/>
        <v>33.736686458333338</v>
      </c>
      <c r="AG23" s="113"/>
      <c r="AH23" s="113"/>
      <c r="AI23" s="113"/>
      <c r="AJ23" s="96">
        <f t="shared" si="8"/>
        <v>2219.1927999999998</v>
      </c>
      <c r="AK23" s="96">
        <v>0</v>
      </c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</row>
    <row r="24" spans="1:56" x14ac:dyDescent="0.2">
      <c r="A24" s="148">
        <v>22</v>
      </c>
      <c r="B24" s="75"/>
      <c r="C24" s="69"/>
      <c r="D24" s="81">
        <v>7</v>
      </c>
      <c r="E24" s="275">
        <v>20687.39</v>
      </c>
      <c r="F24" s="68">
        <v>21615.48</v>
      </c>
      <c r="G24" s="266">
        <v>1320</v>
      </c>
      <c r="H24" s="267">
        <f t="shared" si="9"/>
        <v>0</v>
      </c>
      <c r="I24" s="73">
        <f t="shared" si="10"/>
        <v>517.4452</v>
      </c>
      <c r="J24" s="268">
        <f t="shared" si="11"/>
        <v>0</v>
      </c>
      <c r="K24" s="65">
        <f t="shared" si="0"/>
        <v>0</v>
      </c>
      <c r="L24" s="65">
        <f t="shared" si="12"/>
        <v>3525.2391666666663</v>
      </c>
      <c r="M24" s="45">
        <f t="shared" si="13"/>
        <v>47665.554366666664</v>
      </c>
      <c r="N24" s="94">
        <f t="shared" si="1"/>
        <v>1723.9491666666665</v>
      </c>
      <c r="O24" s="115">
        <f t="shared" si="1"/>
        <v>1801.29</v>
      </c>
      <c r="P24" s="115">
        <f t="shared" si="1"/>
        <v>110</v>
      </c>
      <c r="Q24" s="270">
        <f t="shared" si="1"/>
        <v>0</v>
      </c>
      <c r="R24" s="115">
        <f t="shared" si="2"/>
        <v>43.120433333333331</v>
      </c>
      <c r="S24" s="268">
        <f t="shared" si="3"/>
        <v>0</v>
      </c>
      <c r="T24" s="115">
        <f t="shared" si="3"/>
        <v>0</v>
      </c>
      <c r="U24" s="276">
        <f t="shared" si="14"/>
        <v>3678.3595999999998</v>
      </c>
      <c r="V24" s="116">
        <f t="shared" si="4"/>
        <v>56.677780821917807</v>
      </c>
      <c r="W24" s="117">
        <f t="shared" si="4"/>
        <v>59.220493150684931</v>
      </c>
      <c r="X24" s="117">
        <f t="shared" si="4"/>
        <v>3.6164383561643834</v>
      </c>
      <c r="Y24" s="274">
        <f t="shared" si="4"/>
        <v>0</v>
      </c>
      <c r="Z24" s="117">
        <f t="shared" si="5"/>
        <v>1.4176580821917808</v>
      </c>
      <c r="AA24" s="268">
        <f t="shared" si="15"/>
        <v>0</v>
      </c>
      <c r="AB24" s="268">
        <f t="shared" si="15"/>
        <v>0</v>
      </c>
      <c r="AC24" s="71">
        <f t="shared" si="16"/>
        <v>120.9323704109589</v>
      </c>
      <c r="AD24" s="118">
        <f t="shared" si="17"/>
        <v>27.54093098958333</v>
      </c>
      <c r="AE24" s="119">
        <f t="shared" si="6"/>
        <v>33.049117187500002</v>
      </c>
      <c r="AF24" s="120">
        <f t="shared" si="7"/>
        <v>34.150754427083335</v>
      </c>
      <c r="AG24" s="113"/>
      <c r="AH24" s="113"/>
      <c r="AI24" s="113"/>
      <c r="AJ24" s="96">
        <f t="shared" si="8"/>
        <v>2275.6129000000001</v>
      </c>
      <c r="AK24" s="96">
        <v>0</v>
      </c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</row>
    <row r="25" spans="1:56" x14ac:dyDescent="0.2">
      <c r="A25" s="148">
        <v>24</v>
      </c>
      <c r="B25" s="75"/>
      <c r="C25" s="69"/>
      <c r="D25" s="81">
        <v>8</v>
      </c>
      <c r="E25" s="275">
        <v>21200.3</v>
      </c>
      <c r="F25" s="68">
        <v>21615.48</v>
      </c>
      <c r="G25" s="266">
        <v>1320</v>
      </c>
      <c r="H25" s="267">
        <f t="shared" si="9"/>
        <v>0</v>
      </c>
      <c r="I25" s="73">
        <f t="shared" si="10"/>
        <v>517.4452</v>
      </c>
      <c r="J25" s="268">
        <f t="shared" si="11"/>
        <v>0</v>
      </c>
      <c r="K25" s="65">
        <f t="shared" si="0"/>
        <v>0</v>
      </c>
      <c r="L25" s="65">
        <f t="shared" si="12"/>
        <v>3567.9816666666666</v>
      </c>
      <c r="M25" s="45">
        <f t="shared" si="13"/>
        <v>48221.206866666667</v>
      </c>
      <c r="N25" s="94">
        <f t="shared" si="1"/>
        <v>1766.6916666666666</v>
      </c>
      <c r="O25" s="115">
        <f t="shared" si="1"/>
        <v>1801.29</v>
      </c>
      <c r="P25" s="115">
        <f t="shared" si="1"/>
        <v>110</v>
      </c>
      <c r="Q25" s="270">
        <f t="shared" si="1"/>
        <v>0</v>
      </c>
      <c r="R25" s="115">
        <f t="shared" si="2"/>
        <v>43.120433333333331</v>
      </c>
      <c r="S25" s="268">
        <f t="shared" si="3"/>
        <v>0</v>
      </c>
      <c r="T25" s="115">
        <f t="shared" si="3"/>
        <v>0</v>
      </c>
      <c r="U25" s="276">
        <f t="shared" si="14"/>
        <v>3721.1021000000001</v>
      </c>
      <c r="V25" s="116">
        <f t="shared" si="4"/>
        <v>58.083013698630133</v>
      </c>
      <c r="W25" s="117">
        <f t="shared" si="4"/>
        <v>59.220493150684931</v>
      </c>
      <c r="X25" s="117">
        <f t="shared" si="4"/>
        <v>3.6164383561643834</v>
      </c>
      <c r="Y25" s="274">
        <f t="shared" si="4"/>
        <v>0</v>
      </c>
      <c r="Z25" s="117">
        <f t="shared" si="5"/>
        <v>1.4176580821917808</v>
      </c>
      <c r="AA25" s="268">
        <f t="shared" si="15"/>
        <v>0</v>
      </c>
      <c r="AB25" s="268">
        <f t="shared" si="15"/>
        <v>0</v>
      </c>
      <c r="AC25" s="71">
        <f t="shared" si="16"/>
        <v>122.33760328767121</v>
      </c>
      <c r="AD25" s="118">
        <f t="shared" si="17"/>
        <v>27.874856770833333</v>
      </c>
      <c r="AE25" s="119">
        <f t="shared" si="6"/>
        <v>33.449828124999996</v>
      </c>
      <c r="AF25" s="120">
        <f t="shared" si="7"/>
        <v>34.564822395833332</v>
      </c>
      <c r="AG25" s="113"/>
      <c r="AH25" s="113"/>
      <c r="AI25" s="113"/>
      <c r="AJ25" s="96">
        <f t="shared" si="8"/>
        <v>2332.0329999999999</v>
      </c>
      <c r="AK25" s="96">
        <v>0</v>
      </c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</row>
    <row r="26" spans="1:56" x14ac:dyDescent="0.2">
      <c r="A26" s="148">
        <v>26</v>
      </c>
      <c r="B26" s="75"/>
      <c r="C26" s="69"/>
      <c r="D26" s="81">
        <v>9</v>
      </c>
      <c r="E26" s="275">
        <v>21713.22</v>
      </c>
      <c r="F26" s="68">
        <v>21615.48</v>
      </c>
      <c r="G26" s="266">
        <v>1320</v>
      </c>
      <c r="H26" s="267">
        <f t="shared" si="9"/>
        <v>0</v>
      </c>
      <c r="I26" s="73">
        <f t="shared" si="10"/>
        <v>517.4452</v>
      </c>
      <c r="J26" s="268">
        <f t="shared" si="11"/>
        <v>0</v>
      </c>
      <c r="K26" s="65">
        <f t="shared" si="0"/>
        <v>0</v>
      </c>
      <c r="L26" s="65">
        <f t="shared" si="12"/>
        <v>3610.7249999999999</v>
      </c>
      <c r="M26" s="45">
        <f t="shared" si="13"/>
        <v>48776.870199999998</v>
      </c>
      <c r="N26" s="94">
        <f t="shared" si="1"/>
        <v>1809.4350000000002</v>
      </c>
      <c r="O26" s="115">
        <f t="shared" si="1"/>
        <v>1801.29</v>
      </c>
      <c r="P26" s="115">
        <f t="shared" si="1"/>
        <v>110</v>
      </c>
      <c r="Q26" s="270">
        <f t="shared" si="1"/>
        <v>0</v>
      </c>
      <c r="R26" s="115">
        <f t="shared" si="2"/>
        <v>43.120433333333331</v>
      </c>
      <c r="S26" s="268">
        <f t="shared" si="3"/>
        <v>0</v>
      </c>
      <c r="T26" s="115">
        <f t="shared" si="3"/>
        <v>0</v>
      </c>
      <c r="U26" s="276">
        <f t="shared" si="14"/>
        <v>3763.8454333333339</v>
      </c>
      <c r="V26" s="116">
        <f t="shared" si="4"/>
        <v>59.488273972602741</v>
      </c>
      <c r="W26" s="117">
        <f t="shared" si="4"/>
        <v>59.220493150684931</v>
      </c>
      <c r="X26" s="117">
        <f t="shared" si="4"/>
        <v>3.6164383561643834</v>
      </c>
      <c r="Y26" s="274">
        <f t="shared" si="4"/>
        <v>0</v>
      </c>
      <c r="Z26" s="117">
        <f t="shared" si="5"/>
        <v>1.4176580821917808</v>
      </c>
      <c r="AA26" s="268">
        <f t="shared" si="15"/>
        <v>0</v>
      </c>
      <c r="AB26" s="268">
        <f t="shared" si="15"/>
        <v>0</v>
      </c>
      <c r="AC26" s="71">
        <f t="shared" si="16"/>
        <v>123.74286356164383</v>
      </c>
      <c r="AD26" s="118">
        <f t="shared" si="17"/>
        <v>28.208789062500003</v>
      </c>
      <c r="AE26" s="119">
        <f t="shared" si="6"/>
        <v>33.850546875000006</v>
      </c>
      <c r="AF26" s="120">
        <f t="shared" si="7"/>
        <v>34.978898437500007</v>
      </c>
      <c r="AG26" s="113"/>
      <c r="AH26" s="113"/>
      <c r="AI26" s="113"/>
      <c r="AJ26" s="96">
        <f t="shared" si="8"/>
        <v>2388.4542000000001</v>
      </c>
      <c r="AK26" s="96">
        <v>0</v>
      </c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</row>
    <row r="27" spans="1:56" x14ac:dyDescent="0.2">
      <c r="A27" s="148">
        <v>28</v>
      </c>
      <c r="B27" s="75"/>
      <c r="C27" s="69"/>
      <c r="D27" s="81">
        <v>10</v>
      </c>
      <c r="E27" s="275">
        <v>22226.13</v>
      </c>
      <c r="F27" s="68">
        <v>21615.48</v>
      </c>
      <c r="G27" s="266">
        <v>1320</v>
      </c>
      <c r="H27" s="267">
        <f t="shared" si="9"/>
        <v>0</v>
      </c>
      <c r="I27" s="73">
        <f t="shared" si="10"/>
        <v>517.4452</v>
      </c>
      <c r="J27" s="268">
        <f t="shared" si="11"/>
        <v>0</v>
      </c>
      <c r="K27" s="65">
        <f t="shared" si="0"/>
        <v>0</v>
      </c>
      <c r="L27" s="65">
        <f t="shared" si="12"/>
        <v>3653.4675000000002</v>
      </c>
      <c r="M27" s="45">
        <f t="shared" si="13"/>
        <v>49332.522700000001</v>
      </c>
      <c r="N27" s="94">
        <f t="shared" si="1"/>
        <v>1852.1775</v>
      </c>
      <c r="O27" s="115">
        <f t="shared" si="1"/>
        <v>1801.29</v>
      </c>
      <c r="P27" s="115">
        <f t="shared" si="1"/>
        <v>110</v>
      </c>
      <c r="Q27" s="270">
        <f t="shared" si="1"/>
        <v>0</v>
      </c>
      <c r="R27" s="115">
        <f t="shared" si="2"/>
        <v>43.120433333333331</v>
      </c>
      <c r="S27" s="268">
        <f t="shared" si="3"/>
        <v>0</v>
      </c>
      <c r="T27" s="115">
        <f t="shared" si="3"/>
        <v>0</v>
      </c>
      <c r="U27" s="276">
        <f t="shared" si="14"/>
        <v>3806.5879333333332</v>
      </c>
      <c r="V27" s="116">
        <f t="shared" si="4"/>
        <v>60.893506849315074</v>
      </c>
      <c r="W27" s="117">
        <f t="shared" si="4"/>
        <v>59.220493150684931</v>
      </c>
      <c r="X27" s="117">
        <f t="shared" si="4"/>
        <v>3.6164383561643834</v>
      </c>
      <c r="Y27" s="274">
        <f t="shared" si="4"/>
        <v>0</v>
      </c>
      <c r="Z27" s="117">
        <f t="shared" si="5"/>
        <v>1.4176580821917808</v>
      </c>
      <c r="AA27" s="268">
        <f t="shared" si="15"/>
        <v>0</v>
      </c>
      <c r="AB27" s="268">
        <f t="shared" si="15"/>
        <v>0</v>
      </c>
      <c r="AC27" s="71">
        <f t="shared" si="16"/>
        <v>125.14809643835616</v>
      </c>
      <c r="AD27" s="118">
        <f t="shared" si="17"/>
        <v>28.542714843749998</v>
      </c>
      <c r="AE27" s="119">
        <f t="shared" si="6"/>
        <v>34.2512578125</v>
      </c>
      <c r="AF27" s="120">
        <f t="shared" si="7"/>
        <v>35.392966406249997</v>
      </c>
      <c r="AG27" s="113"/>
      <c r="AH27" s="113"/>
      <c r="AI27" s="113"/>
      <c r="AJ27" s="96">
        <f t="shared" si="8"/>
        <v>2444.8742999999999</v>
      </c>
      <c r="AK27" s="96">
        <v>0</v>
      </c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</row>
    <row r="28" spans="1:56" x14ac:dyDescent="0.2">
      <c r="A28" s="148">
        <v>30</v>
      </c>
      <c r="B28" s="75"/>
      <c r="C28" s="69"/>
      <c r="D28" s="81">
        <v>11</v>
      </c>
      <c r="E28" s="275">
        <v>22739.040000000001</v>
      </c>
      <c r="F28" s="68">
        <v>21615.48</v>
      </c>
      <c r="G28" s="266">
        <v>1320</v>
      </c>
      <c r="H28" s="267">
        <f t="shared" si="9"/>
        <v>0</v>
      </c>
      <c r="I28" s="73">
        <f t="shared" si="10"/>
        <v>517.4452</v>
      </c>
      <c r="J28" s="268">
        <f t="shared" si="11"/>
        <v>0</v>
      </c>
      <c r="K28" s="65">
        <f t="shared" si="0"/>
        <v>0</v>
      </c>
      <c r="L28" s="65">
        <f t="shared" si="12"/>
        <v>3696.2100000000005</v>
      </c>
      <c r="M28" s="45">
        <f t="shared" si="13"/>
        <v>49888.175200000005</v>
      </c>
      <c r="N28" s="94">
        <f t="shared" si="1"/>
        <v>1894.92</v>
      </c>
      <c r="O28" s="115">
        <f t="shared" si="1"/>
        <v>1801.29</v>
      </c>
      <c r="P28" s="115">
        <f t="shared" si="1"/>
        <v>110</v>
      </c>
      <c r="Q28" s="270">
        <f t="shared" si="1"/>
        <v>0</v>
      </c>
      <c r="R28" s="115">
        <f t="shared" si="2"/>
        <v>43.120433333333331</v>
      </c>
      <c r="S28" s="268">
        <f t="shared" si="3"/>
        <v>0</v>
      </c>
      <c r="T28" s="115">
        <f t="shared" si="3"/>
        <v>0</v>
      </c>
      <c r="U28" s="276">
        <f t="shared" si="14"/>
        <v>3849.3304333333335</v>
      </c>
      <c r="V28" s="116">
        <f t="shared" si="4"/>
        <v>62.298739726027399</v>
      </c>
      <c r="W28" s="117">
        <f t="shared" si="4"/>
        <v>59.220493150684931</v>
      </c>
      <c r="X28" s="117">
        <f t="shared" si="4"/>
        <v>3.6164383561643834</v>
      </c>
      <c r="Y28" s="274">
        <f t="shared" si="4"/>
        <v>0</v>
      </c>
      <c r="Z28" s="117">
        <f t="shared" si="5"/>
        <v>1.4176580821917808</v>
      </c>
      <c r="AA28" s="268">
        <f t="shared" si="15"/>
        <v>0</v>
      </c>
      <c r="AB28" s="268">
        <f t="shared" si="15"/>
        <v>0</v>
      </c>
      <c r="AC28" s="71">
        <f t="shared" si="16"/>
        <v>126.55332931506848</v>
      </c>
      <c r="AD28" s="118">
        <f t="shared" si="17"/>
        <v>28.876640625</v>
      </c>
      <c r="AE28" s="119">
        <f t="shared" si="6"/>
        <v>34.651968749999995</v>
      </c>
      <c r="AF28" s="120">
        <f t="shared" si="7"/>
        <v>35.807034375000001</v>
      </c>
      <c r="AG28" s="113"/>
      <c r="AH28" s="113"/>
      <c r="AI28" s="113"/>
      <c r="AJ28" s="96">
        <f t="shared" si="8"/>
        <v>2501.2943999999998</v>
      </c>
      <c r="AK28" s="96">
        <v>0</v>
      </c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</row>
    <row r="29" spans="1:56" x14ac:dyDescent="0.2">
      <c r="A29" s="148">
        <v>32</v>
      </c>
      <c r="B29" s="75"/>
      <c r="C29" s="69"/>
      <c r="D29" s="81">
        <v>12</v>
      </c>
      <c r="E29" s="275">
        <v>23251.95</v>
      </c>
      <c r="F29" s="68">
        <v>21615.48</v>
      </c>
      <c r="G29" s="266">
        <v>1320</v>
      </c>
      <c r="H29" s="267">
        <f t="shared" si="9"/>
        <v>0</v>
      </c>
      <c r="I29" s="73">
        <f t="shared" si="10"/>
        <v>517.4452</v>
      </c>
      <c r="J29" s="268">
        <f t="shared" si="11"/>
        <v>0</v>
      </c>
      <c r="K29" s="65">
        <f t="shared" si="0"/>
        <v>0</v>
      </c>
      <c r="L29" s="65">
        <f t="shared" si="12"/>
        <v>3738.9524999999999</v>
      </c>
      <c r="M29" s="45">
        <f t="shared" si="13"/>
        <v>50443.827700000002</v>
      </c>
      <c r="N29" s="94">
        <f t="shared" si="1"/>
        <v>1937.6625000000001</v>
      </c>
      <c r="O29" s="115">
        <f t="shared" si="1"/>
        <v>1801.29</v>
      </c>
      <c r="P29" s="115">
        <f t="shared" si="1"/>
        <v>110</v>
      </c>
      <c r="Q29" s="270">
        <f t="shared" si="1"/>
        <v>0</v>
      </c>
      <c r="R29" s="115">
        <f t="shared" si="2"/>
        <v>43.120433333333331</v>
      </c>
      <c r="S29" s="268">
        <f t="shared" si="3"/>
        <v>0</v>
      </c>
      <c r="T29" s="115">
        <f t="shared" si="3"/>
        <v>0</v>
      </c>
      <c r="U29" s="276">
        <f t="shared" si="14"/>
        <v>3892.0729333333338</v>
      </c>
      <c r="V29" s="116">
        <f t="shared" si="4"/>
        <v>63.703972602739725</v>
      </c>
      <c r="W29" s="117">
        <f t="shared" si="4"/>
        <v>59.220493150684931</v>
      </c>
      <c r="X29" s="117">
        <f t="shared" si="4"/>
        <v>3.6164383561643834</v>
      </c>
      <c r="Y29" s="274">
        <f t="shared" si="4"/>
        <v>0</v>
      </c>
      <c r="Z29" s="117">
        <f t="shared" si="5"/>
        <v>1.4176580821917808</v>
      </c>
      <c r="AA29" s="268">
        <f t="shared" si="15"/>
        <v>0</v>
      </c>
      <c r="AB29" s="268">
        <f t="shared" si="15"/>
        <v>0</v>
      </c>
      <c r="AC29" s="71">
        <f t="shared" si="16"/>
        <v>127.95856219178081</v>
      </c>
      <c r="AD29" s="118">
        <f t="shared" si="17"/>
        <v>29.210566406250003</v>
      </c>
      <c r="AE29" s="119">
        <f t="shared" si="6"/>
        <v>35.052679687500003</v>
      </c>
      <c r="AF29" s="120">
        <f t="shared" si="7"/>
        <v>36.221102343750005</v>
      </c>
      <c r="AG29" s="113"/>
      <c r="AH29" s="113"/>
      <c r="AI29" s="113"/>
      <c r="AJ29" s="96">
        <f t="shared" si="8"/>
        <v>2557.7145</v>
      </c>
      <c r="AK29" s="96">
        <v>0</v>
      </c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</row>
    <row r="30" spans="1:56" x14ac:dyDescent="0.2">
      <c r="A30" s="148">
        <v>34</v>
      </c>
      <c r="B30" s="75"/>
      <c r="C30" s="69"/>
      <c r="D30" s="81">
        <v>13</v>
      </c>
      <c r="E30" s="275">
        <v>23764.86</v>
      </c>
      <c r="F30" s="68">
        <v>21615.48</v>
      </c>
      <c r="G30" s="266">
        <v>1320</v>
      </c>
      <c r="H30" s="267">
        <f t="shared" si="9"/>
        <v>0</v>
      </c>
      <c r="I30" s="73">
        <f t="shared" si="10"/>
        <v>517.4452</v>
      </c>
      <c r="J30" s="268">
        <f t="shared" si="11"/>
        <v>0</v>
      </c>
      <c r="K30" s="65">
        <f t="shared" si="0"/>
        <v>0</v>
      </c>
      <c r="L30" s="65">
        <f t="shared" si="12"/>
        <v>3781.6949999999997</v>
      </c>
      <c r="M30" s="45">
        <f t="shared" si="13"/>
        <v>50999.480199999998</v>
      </c>
      <c r="N30" s="94">
        <f t="shared" si="1"/>
        <v>1980.405</v>
      </c>
      <c r="O30" s="115">
        <f t="shared" si="1"/>
        <v>1801.29</v>
      </c>
      <c r="P30" s="115">
        <f t="shared" si="1"/>
        <v>110</v>
      </c>
      <c r="Q30" s="270">
        <f t="shared" si="1"/>
        <v>0</v>
      </c>
      <c r="R30" s="115">
        <f t="shared" si="2"/>
        <v>43.120433333333331</v>
      </c>
      <c r="S30" s="268">
        <f t="shared" si="3"/>
        <v>0</v>
      </c>
      <c r="T30" s="115">
        <f t="shared" si="3"/>
        <v>0</v>
      </c>
      <c r="U30" s="276">
        <f t="shared" si="14"/>
        <v>3934.8154333333332</v>
      </c>
      <c r="V30" s="116">
        <f t="shared" si="4"/>
        <v>65.109205479452058</v>
      </c>
      <c r="W30" s="117">
        <f t="shared" si="4"/>
        <v>59.220493150684931</v>
      </c>
      <c r="X30" s="117">
        <f t="shared" si="4"/>
        <v>3.6164383561643834</v>
      </c>
      <c r="Y30" s="274">
        <f t="shared" si="4"/>
        <v>0</v>
      </c>
      <c r="Z30" s="117">
        <f t="shared" si="5"/>
        <v>1.4176580821917808</v>
      </c>
      <c r="AA30" s="268">
        <f t="shared" si="15"/>
        <v>0</v>
      </c>
      <c r="AB30" s="268">
        <f t="shared" si="15"/>
        <v>0</v>
      </c>
      <c r="AC30" s="71">
        <f t="shared" si="16"/>
        <v>129.36379506849315</v>
      </c>
      <c r="AD30" s="118">
        <f t="shared" si="17"/>
        <v>29.544492187499998</v>
      </c>
      <c r="AE30" s="119">
        <f t="shared" si="6"/>
        <v>35.453390624999997</v>
      </c>
      <c r="AF30" s="120">
        <f t="shared" si="7"/>
        <v>36.635170312500001</v>
      </c>
      <c r="AG30" s="113"/>
      <c r="AH30" s="113"/>
      <c r="AI30" s="113"/>
      <c r="AJ30" s="96">
        <f t="shared" si="8"/>
        <v>2614.1346000000003</v>
      </c>
      <c r="AK30" s="96">
        <v>0</v>
      </c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</row>
    <row r="31" spans="1:56" x14ac:dyDescent="0.2">
      <c r="A31" s="148">
        <v>36</v>
      </c>
      <c r="B31" s="75"/>
      <c r="C31" s="69"/>
      <c r="D31" s="81">
        <v>14</v>
      </c>
      <c r="E31" s="275">
        <v>24277.77</v>
      </c>
      <c r="F31" s="68">
        <v>21615.48</v>
      </c>
      <c r="G31" s="266">
        <v>1320</v>
      </c>
      <c r="H31" s="267">
        <f t="shared" si="9"/>
        <v>0</v>
      </c>
      <c r="I31" s="73">
        <f t="shared" si="10"/>
        <v>517.4452</v>
      </c>
      <c r="J31" s="268">
        <f t="shared" si="11"/>
        <v>0</v>
      </c>
      <c r="K31" s="65">
        <f t="shared" si="0"/>
        <v>0</v>
      </c>
      <c r="L31" s="65">
        <f t="shared" si="12"/>
        <v>3824.4375</v>
      </c>
      <c r="M31" s="45">
        <f t="shared" si="13"/>
        <v>51555.132700000002</v>
      </c>
      <c r="N31" s="94">
        <f t="shared" si="1"/>
        <v>2023.1475</v>
      </c>
      <c r="O31" s="115">
        <f t="shared" si="1"/>
        <v>1801.29</v>
      </c>
      <c r="P31" s="115">
        <f t="shared" si="1"/>
        <v>110</v>
      </c>
      <c r="Q31" s="270">
        <f t="shared" si="1"/>
        <v>0</v>
      </c>
      <c r="R31" s="115">
        <f t="shared" si="2"/>
        <v>43.120433333333331</v>
      </c>
      <c r="S31" s="268">
        <f t="shared" si="3"/>
        <v>0</v>
      </c>
      <c r="T31" s="115">
        <f t="shared" si="3"/>
        <v>0</v>
      </c>
      <c r="U31" s="276">
        <f t="shared" si="14"/>
        <v>3977.5579333333335</v>
      </c>
      <c r="V31" s="116">
        <f t="shared" si="4"/>
        <v>66.514438356164391</v>
      </c>
      <c r="W31" s="117">
        <f t="shared" si="4"/>
        <v>59.220493150684931</v>
      </c>
      <c r="X31" s="117">
        <f t="shared" si="4"/>
        <v>3.6164383561643834</v>
      </c>
      <c r="Y31" s="274">
        <f t="shared" si="4"/>
        <v>0</v>
      </c>
      <c r="Z31" s="117">
        <f t="shared" si="5"/>
        <v>1.4176580821917808</v>
      </c>
      <c r="AA31" s="268">
        <f t="shared" si="15"/>
        <v>0</v>
      </c>
      <c r="AB31" s="268">
        <f t="shared" si="15"/>
        <v>0</v>
      </c>
      <c r="AC31" s="71">
        <f t="shared" si="16"/>
        <v>130.76902794520549</v>
      </c>
      <c r="AD31" s="118">
        <f t="shared" si="17"/>
        <v>29.87841796875</v>
      </c>
      <c r="AE31" s="119">
        <f t="shared" si="6"/>
        <v>35.854101562500006</v>
      </c>
      <c r="AF31" s="120">
        <f t="shared" si="7"/>
        <v>37.049238281250005</v>
      </c>
      <c r="AG31" s="113"/>
      <c r="AH31" s="113"/>
      <c r="AI31" s="113"/>
      <c r="AJ31" s="96">
        <f t="shared" si="8"/>
        <v>2670.5547000000001</v>
      </c>
      <c r="AK31" s="96">
        <v>0</v>
      </c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</row>
    <row r="32" spans="1:56" x14ac:dyDescent="0.2">
      <c r="A32" s="148">
        <v>38</v>
      </c>
      <c r="B32" s="75"/>
      <c r="C32" s="69"/>
      <c r="D32" s="81">
        <v>15</v>
      </c>
      <c r="E32" s="275">
        <v>24790.68</v>
      </c>
      <c r="F32" s="68">
        <v>21615.48</v>
      </c>
      <c r="G32" s="266">
        <v>1320</v>
      </c>
      <c r="H32" s="267">
        <f t="shared" si="9"/>
        <v>0</v>
      </c>
      <c r="I32" s="73">
        <f t="shared" si="10"/>
        <v>517.4452</v>
      </c>
      <c r="J32" s="268">
        <f t="shared" si="11"/>
        <v>0</v>
      </c>
      <c r="K32" s="65">
        <f t="shared" si="0"/>
        <v>0</v>
      </c>
      <c r="L32" s="65">
        <f t="shared" si="12"/>
        <v>3867.1800000000003</v>
      </c>
      <c r="M32" s="45">
        <f t="shared" si="13"/>
        <v>52110.785200000006</v>
      </c>
      <c r="N32" s="94">
        <f t="shared" si="1"/>
        <v>2065.89</v>
      </c>
      <c r="O32" s="115">
        <f t="shared" si="1"/>
        <v>1801.29</v>
      </c>
      <c r="P32" s="115">
        <f t="shared" si="1"/>
        <v>110</v>
      </c>
      <c r="Q32" s="270">
        <f t="shared" si="1"/>
        <v>0</v>
      </c>
      <c r="R32" s="115">
        <f t="shared" si="2"/>
        <v>43.120433333333331</v>
      </c>
      <c r="S32" s="268">
        <f t="shared" si="3"/>
        <v>0</v>
      </c>
      <c r="T32" s="115">
        <f t="shared" si="3"/>
        <v>0</v>
      </c>
      <c r="U32" s="276">
        <f t="shared" si="14"/>
        <v>4020.3004333333333</v>
      </c>
      <c r="V32" s="116">
        <f t="shared" si="4"/>
        <v>67.919671232876709</v>
      </c>
      <c r="W32" s="117">
        <f t="shared" si="4"/>
        <v>59.220493150684931</v>
      </c>
      <c r="X32" s="117">
        <f t="shared" si="4"/>
        <v>3.6164383561643834</v>
      </c>
      <c r="Y32" s="274">
        <f t="shared" si="4"/>
        <v>0</v>
      </c>
      <c r="Z32" s="117">
        <f t="shared" si="5"/>
        <v>1.4176580821917808</v>
      </c>
      <c r="AA32" s="268">
        <f t="shared" si="15"/>
        <v>0</v>
      </c>
      <c r="AB32" s="268">
        <f t="shared" si="15"/>
        <v>0</v>
      </c>
      <c r="AC32" s="71">
        <f t="shared" si="16"/>
        <v>132.17426082191781</v>
      </c>
      <c r="AD32" s="118">
        <f t="shared" si="17"/>
        <v>30.212343749999995</v>
      </c>
      <c r="AE32" s="119">
        <f t="shared" si="6"/>
        <v>36.2548125</v>
      </c>
      <c r="AF32" s="120">
        <f t="shared" si="7"/>
        <v>37.463306249999995</v>
      </c>
      <c r="AG32" s="113"/>
      <c r="AH32" s="113"/>
      <c r="AI32" s="113"/>
      <c r="AJ32" s="96">
        <f t="shared" si="8"/>
        <v>2726.9748</v>
      </c>
      <c r="AK32" s="96">
        <v>0</v>
      </c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</row>
    <row r="33" spans="1:56" x14ac:dyDescent="0.2">
      <c r="A33" s="148">
        <v>40</v>
      </c>
      <c r="B33" s="75"/>
      <c r="C33" s="69"/>
      <c r="D33" s="81">
        <v>16</v>
      </c>
      <c r="E33" s="275">
        <v>25303.59</v>
      </c>
      <c r="F33" s="68">
        <v>21615.48</v>
      </c>
      <c r="G33" s="266">
        <v>1320</v>
      </c>
      <c r="H33" s="267">
        <f t="shared" si="9"/>
        <v>0</v>
      </c>
      <c r="I33" s="73">
        <f t="shared" si="10"/>
        <v>517.4452</v>
      </c>
      <c r="J33" s="268">
        <f t="shared" si="11"/>
        <v>0</v>
      </c>
      <c r="K33" s="65">
        <f t="shared" si="0"/>
        <v>0</v>
      </c>
      <c r="L33" s="65">
        <f t="shared" si="12"/>
        <v>3909.9225000000001</v>
      </c>
      <c r="M33" s="45">
        <f t="shared" si="13"/>
        <v>52666.437700000002</v>
      </c>
      <c r="N33" s="94">
        <f t="shared" si="1"/>
        <v>2108.6325000000002</v>
      </c>
      <c r="O33" s="115">
        <f t="shared" si="1"/>
        <v>1801.29</v>
      </c>
      <c r="P33" s="115">
        <f t="shared" si="1"/>
        <v>110</v>
      </c>
      <c r="Q33" s="270">
        <f t="shared" si="1"/>
        <v>0</v>
      </c>
      <c r="R33" s="115">
        <f t="shared" si="2"/>
        <v>43.120433333333331</v>
      </c>
      <c r="S33" s="268">
        <f t="shared" si="3"/>
        <v>0</v>
      </c>
      <c r="T33" s="115">
        <f t="shared" si="3"/>
        <v>0</v>
      </c>
      <c r="U33" s="276">
        <f t="shared" si="14"/>
        <v>4063.0429333333336</v>
      </c>
      <c r="V33" s="116">
        <f t="shared" si="4"/>
        <v>69.324904109589042</v>
      </c>
      <c r="W33" s="117">
        <f t="shared" si="4"/>
        <v>59.220493150684931</v>
      </c>
      <c r="X33" s="117">
        <f t="shared" si="4"/>
        <v>3.6164383561643834</v>
      </c>
      <c r="Y33" s="274">
        <f t="shared" si="4"/>
        <v>0</v>
      </c>
      <c r="Z33" s="117">
        <f t="shared" si="5"/>
        <v>1.4176580821917808</v>
      </c>
      <c r="AA33" s="268">
        <f t="shared" si="15"/>
        <v>0</v>
      </c>
      <c r="AB33" s="268">
        <f t="shared" si="15"/>
        <v>0</v>
      </c>
      <c r="AC33" s="71">
        <f t="shared" si="16"/>
        <v>133.57949369863016</v>
      </c>
      <c r="AD33" s="118">
        <f t="shared" si="17"/>
        <v>30.546269531250001</v>
      </c>
      <c r="AE33" s="119">
        <f t="shared" si="6"/>
        <v>36.655523437500001</v>
      </c>
      <c r="AF33" s="120">
        <f t="shared" si="7"/>
        <v>37.877374218749999</v>
      </c>
      <c r="AG33" s="113"/>
      <c r="AH33" s="113"/>
      <c r="AI33" s="113"/>
      <c r="AJ33" s="96">
        <f t="shared" si="8"/>
        <v>2783.3948999999998</v>
      </c>
      <c r="AK33" s="96">
        <v>0</v>
      </c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</row>
    <row r="34" spans="1:56" x14ac:dyDescent="0.2">
      <c r="A34" s="148">
        <v>42</v>
      </c>
      <c r="B34" s="75"/>
      <c r="C34" s="69"/>
      <c r="D34" s="81">
        <v>17</v>
      </c>
      <c r="E34" s="275">
        <v>25816.5</v>
      </c>
      <c r="F34" s="68">
        <v>21615.48</v>
      </c>
      <c r="G34" s="266">
        <v>1320</v>
      </c>
      <c r="H34" s="267">
        <f t="shared" si="9"/>
        <v>0</v>
      </c>
      <c r="I34" s="73">
        <f t="shared" si="10"/>
        <v>517.4452</v>
      </c>
      <c r="J34" s="268">
        <f t="shared" si="11"/>
        <v>0</v>
      </c>
      <c r="K34" s="65">
        <f t="shared" si="0"/>
        <v>0</v>
      </c>
      <c r="L34" s="65">
        <f t="shared" si="12"/>
        <v>3952.6649999999995</v>
      </c>
      <c r="M34" s="45">
        <f t="shared" si="13"/>
        <v>53222.090199999999</v>
      </c>
      <c r="N34" s="94">
        <f t="shared" si="1"/>
        <v>2151.375</v>
      </c>
      <c r="O34" s="115">
        <f t="shared" si="1"/>
        <v>1801.29</v>
      </c>
      <c r="P34" s="115">
        <f t="shared" si="1"/>
        <v>110</v>
      </c>
      <c r="Q34" s="270">
        <f t="shared" si="1"/>
        <v>0</v>
      </c>
      <c r="R34" s="115">
        <f t="shared" si="2"/>
        <v>43.120433333333331</v>
      </c>
      <c r="S34" s="268">
        <f t="shared" si="3"/>
        <v>0</v>
      </c>
      <c r="T34" s="115">
        <f t="shared" si="3"/>
        <v>0</v>
      </c>
      <c r="U34" s="276">
        <f t="shared" si="14"/>
        <v>4105.7854333333335</v>
      </c>
      <c r="V34" s="116">
        <f t="shared" si="4"/>
        <v>70.730136986301375</v>
      </c>
      <c r="W34" s="117">
        <f t="shared" si="4"/>
        <v>59.220493150684931</v>
      </c>
      <c r="X34" s="117">
        <f t="shared" si="4"/>
        <v>3.6164383561643834</v>
      </c>
      <c r="Y34" s="274">
        <f t="shared" si="4"/>
        <v>0</v>
      </c>
      <c r="Z34" s="117">
        <f t="shared" si="5"/>
        <v>1.4176580821917808</v>
      </c>
      <c r="AA34" s="268">
        <f t="shared" si="15"/>
        <v>0</v>
      </c>
      <c r="AB34" s="268">
        <f t="shared" si="15"/>
        <v>0</v>
      </c>
      <c r="AC34" s="71">
        <f t="shared" si="16"/>
        <v>134.98472657534251</v>
      </c>
      <c r="AD34" s="118">
        <f t="shared" si="17"/>
        <v>30.8801953125</v>
      </c>
      <c r="AE34" s="119">
        <f t="shared" si="6"/>
        <v>37.056234375000003</v>
      </c>
      <c r="AF34" s="120">
        <f t="shared" si="7"/>
        <v>38.291442187500003</v>
      </c>
      <c r="AG34" s="113"/>
      <c r="AH34" s="113"/>
      <c r="AI34" s="113"/>
      <c r="AJ34" s="96">
        <f t="shared" si="8"/>
        <v>2839.8150000000001</v>
      </c>
      <c r="AK34" s="96">
        <v>0</v>
      </c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</row>
    <row r="35" spans="1:56" x14ac:dyDescent="0.2">
      <c r="A35" s="148">
        <v>44</v>
      </c>
      <c r="B35" s="75"/>
      <c r="C35" s="69"/>
      <c r="D35" s="81">
        <v>18</v>
      </c>
      <c r="E35" s="275">
        <v>26329.41</v>
      </c>
      <c r="F35" s="68">
        <v>21615.48</v>
      </c>
      <c r="G35" s="266">
        <v>1320</v>
      </c>
      <c r="H35" s="267">
        <f t="shared" si="9"/>
        <v>0</v>
      </c>
      <c r="I35" s="73">
        <f t="shared" si="10"/>
        <v>517.4452</v>
      </c>
      <c r="J35" s="268">
        <f t="shared" si="11"/>
        <v>0</v>
      </c>
      <c r="K35" s="65">
        <f t="shared" si="0"/>
        <v>0</v>
      </c>
      <c r="L35" s="65">
        <f t="shared" si="12"/>
        <v>3995.4074999999998</v>
      </c>
      <c r="M35" s="45">
        <f t="shared" si="13"/>
        <v>53777.742700000003</v>
      </c>
      <c r="N35" s="94">
        <f t="shared" si="1"/>
        <v>2194.1174999999998</v>
      </c>
      <c r="O35" s="115">
        <f t="shared" si="1"/>
        <v>1801.29</v>
      </c>
      <c r="P35" s="115">
        <f t="shared" si="1"/>
        <v>110</v>
      </c>
      <c r="Q35" s="270">
        <f t="shared" si="1"/>
        <v>0</v>
      </c>
      <c r="R35" s="115">
        <f t="shared" si="2"/>
        <v>43.120433333333331</v>
      </c>
      <c r="S35" s="268">
        <f t="shared" si="3"/>
        <v>0</v>
      </c>
      <c r="T35" s="115">
        <f t="shared" si="3"/>
        <v>0</v>
      </c>
      <c r="U35" s="276">
        <f t="shared" si="14"/>
        <v>4148.5279333333328</v>
      </c>
      <c r="V35" s="116">
        <f t="shared" si="4"/>
        <v>72.135369863013693</v>
      </c>
      <c r="W35" s="117">
        <f t="shared" si="4"/>
        <v>59.220493150684931</v>
      </c>
      <c r="X35" s="117">
        <f t="shared" si="4"/>
        <v>3.6164383561643834</v>
      </c>
      <c r="Y35" s="274">
        <f t="shared" si="4"/>
        <v>0</v>
      </c>
      <c r="Z35" s="117">
        <f t="shared" si="5"/>
        <v>1.4176580821917808</v>
      </c>
      <c r="AA35" s="268">
        <f t="shared" si="15"/>
        <v>0</v>
      </c>
      <c r="AB35" s="268">
        <f t="shared" si="15"/>
        <v>0</v>
      </c>
      <c r="AC35" s="71">
        <f t="shared" si="16"/>
        <v>136.38995945205482</v>
      </c>
      <c r="AD35" s="118">
        <f t="shared" si="17"/>
        <v>31.214121093750002</v>
      </c>
      <c r="AE35" s="119">
        <f t="shared" si="6"/>
        <v>37.456945312499997</v>
      </c>
      <c r="AF35" s="120">
        <f t="shared" si="7"/>
        <v>38.70551015625</v>
      </c>
      <c r="AG35" s="113"/>
      <c r="AH35" s="113"/>
      <c r="AI35" s="113"/>
      <c r="AJ35" s="96">
        <f t="shared" si="8"/>
        <v>2896.2351000000003</v>
      </c>
      <c r="AK35" s="96">
        <v>0</v>
      </c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</row>
    <row r="36" spans="1:56" x14ac:dyDescent="0.2">
      <c r="A36" s="148">
        <v>46</v>
      </c>
      <c r="B36" s="75"/>
      <c r="C36" s="69"/>
      <c r="D36" s="81">
        <v>19</v>
      </c>
      <c r="E36" s="275">
        <v>26842.32</v>
      </c>
      <c r="F36" s="68">
        <v>21615.48</v>
      </c>
      <c r="G36" s="266">
        <v>1320</v>
      </c>
      <c r="H36" s="267">
        <f t="shared" si="9"/>
        <v>0</v>
      </c>
      <c r="I36" s="73">
        <f t="shared" si="10"/>
        <v>517.4452</v>
      </c>
      <c r="J36" s="268">
        <f t="shared" si="11"/>
        <v>0</v>
      </c>
      <c r="K36" s="65">
        <f t="shared" si="0"/>
        <v>0</v>
      </c>
      <c r="L36" s="65">
        <f t="shared" si="12"/>
        <v>4038.15</v>
      </c>
      <c r="M36" s="45">
        <f t="shared" si="13"/>
        <v>54333.395200000006</v>
      </c>
      <c r="N36" s="94">
        <f t="shared" si="1"/>
        <v>2236.86</v>
      </c>
      <c r="O36" s="115">
        <f t="shared" si="1"/>
        <v>1801.29</v>
      </c>
      <c r="P36" s="115">
        <f t="shared" si="1"/>
        <v>110</v>
      </c>
      <c r="Q36" s="270">
        <f t="shared" si="1"/>
        <v>0</v>
      </c>
      <c r="R36" s="115">
        <f t="shared" si="2"/>
        <v>43.120433333333331</v>
      </c>
      <c r="S36" s="268">
        <f t="shared" si="3"/>
        <v>0</v>
      </c>
      <c r="T36" s="115">
        <f t="shared" si="3"/>
        <v>0</v>
      </c>
      <c r="U36" s="276">
        <f t="shared" si="14"/>
        <v>4191.2704333333331</v>
      </c>
      <c r="V36" s="116">
        <f t="shared" si="4"/>
        <v>73.540602739726026</v>
      </c>
      <c r="W36" s="117">
        <f t="shared" si="4"/>
        <v>59.220493150684931</v>
      </c>
      <c r="X36" s="117">
        <f t="shared" si="4"/>
        <v>3.6164383561643834</v>
      </c>
      <c r="Y36" s="274">
        <f t="shared" si="4"/>
        <v>0</v>
      </c>
      <c r="Z36" s="117">
        <f t="shared" si="5"/>
        <v>1.4176580821917808</v>
      </c>
      <c r="AA36" s="268">
        <f t="shared" si="15"/>
        <v>0</v>
      </c>
      <c r="AB36" s="268">
        <f t="shared" si="15"/>
        <v>0</v>
      </c>
      <c r="AC36" s="71">
        <f t="shared" si="16"/>
        <v>137.79519232876714</v>
      </c>
      <c r="AD36" s="118">
        <f t="shared" si="17"/>
        <v>31.548046875000001</v>
      </c>
      <c r="AE36" s="119">
        <f t="shared" si="6"/>
        <v>37.857656249999998</v>
      </c>
      <c r="AF36" s="120">
        <f t="shared" si="7"/>
        <v>39.119578125000004</v>
      </c>
      <c r="AG36" s="113"/>
      <c r="AH36" s="113"/>
      <c r="AI36" s="113"/>
      <c r="AJ36" s="96">
        <f t="shared" si="8"/>
        <v>2952.6552000000001</v>
      </c>
      <c r="AK36" s="96">
        <v>0</v>
      </c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</row>
    <row r="37" spans="1:56" x14ac:dyDescent="0.2">
      <c r="A37" s="148">
        <v>48</v>
      </c>
      <c r="B37" s="75"/>
      <c r="C37" s="69"/>
      <c r="D37" s="81">
        <v>20</v>
      </c>
      <c r="E37" s="275">
        <v>27355.23</v>
      </c>
      <c r="F37" s="68">
        <v>21615.48</v>
      </c>
      <c r="G37" s="266">
        <v>1320</v>
      </c>
      <c r="H37" s="267">
        <f t="shared" si="9"/>
        <v>0</v>
      </c>
      <c r="I37" s="73">
        <f t="shared" si="10"/>
        <v>517.4452</v>
      </c>
      <c r="J37" s="268">
        <f t="shared" si="11"/>
        <v>0</v>
      </c>
      <c r="K37" s="65">
        <f t="shared" si="0"/>
        <v>0</v>
      </c>
      <c r="L37" s="65">
        <f t="shared" si="12"/>
        <v>4080.8924999999999</v>
      </c>
      <c r="M37" s="45">
        <f t="shared" si="13"/>
        <v>54889.047700000003</v>
      </c>
      <c r="N37" s="94">
        <f t="shared" si="1"/>
        <v>2279.6025</v>
      </c>
      <c r="O37" s="115">
        <f t="shared" si="1"/>
        <v>1801.29</v>
      </c>
      <c r="P37" s="115">
        <f t="shared" si="1"/>
        <v>110</v>
      </c>
      <c r="Q37" s="270">
        <f t="shared" si="1"/>
        <v>0</v>
      </c>
      <c r="R37" s="115">
        <f t="shared" si="2"/>
        <v>43.120433333333331</v>
      </c>
      <c r="S37" s="268">
        <f t="shared" si="3"/>
        <v>0</v>
      </c>
      <c r="T37" s="115">
        <f t="shared" si="3"/>
        <v>0</v>
      </c>
      <c r="U37" s="276">
        <f t="shared" si="14"/>
        <v>4234.0129333333334</v>
      </c>
      <c r="V37" s="116">
        <f t="shared" si="4"/>
        <v>74.945835616438359</v>
      </c>
      <c r="W37" s="117">
        <f t="shared" si="4"/>
        <v>59.220493150684931</v>
      </c>
      <c r="X37" s="117">
        <f t="shared" si="4"/>
        <v>3.6164383561643834</v>
      </c>
      <c r="Y37" s="274">
        <f t="shared" si="4"/>
        <v>0</v>
      </c>
      <c r="Z37" s="117">
        <f t="shared" si="5"/>
        <v>1.4176580821917808</v>
      </c>
      <c r="AA37" s="268">
        <f t="shared" si="15"/>
        <v>0</v>
      </c>
      <c r="AB37" s="268">
        <f t="shared" si="15"/>
        <v>0</v>
      </c>
      <c r="AC37" s="71">
        <f t="shared" si="16"/>
        <v>139.20042520547946</v>
      </c>
      <c r="AD37" s="118">
        <f t="shared" si="17"/>
        <v>31.881972656249999</v>
      </c>
      <c r="AE37" s="119">
        <f t="shared" si="6"/>
        <v>38.258367187499999</v>
      </c>
      <c r="AF37" s="120">
        <f t="shared" si="7"/>
        <v>39.533646093750001</v>
      </c>
      <c r="AG37" s="113"/>
      <c r="AH37" s="113"/>
      <c r="AI37" s="113"/>
      <c r="AJ37" s="96">
        <f t="shared" si="8"/>
        <v>3009.0753</v>
      </c>
      <c r="AK37" s="96">
        <v>0</v>
      </c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</row>
    <row r="38" spans="1:56" x14ac:dyDescent="0.2">
      <c r="A38" s="148">
        <v>50</v>
      </c>
      <c r="B38" s="75"/>
      <c r="C38" s="69"/>
      <c r="D38" s="81">
        <v>21</v>
      </c>
      <c r="E38" s="275">
        <v>27868.14</v>
      </c>
      <c r="F38" s="68">
        <v>21615.48</v>
      </c>
      <c r="G38" s="266">
        <v>1320</v>
      </c>
      <c r="H38" s="267">
        <f t="shared" si="9"/>
        <v>0</v>
      </c>
      <c r="I38" s="73">
        <f t="shared" si="10"/>
        <v>517.4452</v>
      </c>
      <c r="J38" s="268">
        <f t="shared" si="11"/>
        <v>0</v>
      </c>
      <c r="K38" s="65">
        <f t="shared" si="0"/>
        <v>0</v>
      </c>
      <c r="L38" s="65">
        <f t="shared" si="12"/>
        <v>4123.6349999999993</v>
      </c>
      <c r="M38" s="45">
        <f t="shared" si="13"/>
        <v>55444.700199999999</v>
      </c>
      <c r="N38" s="94">
        <f t="shared" si="1"/>
        <v>2322.3449999999998</v>
      </c>
      <c r="O38" s="115">
        <f t="shared" si="1"/>
        <v>1801.29</v>
      </c>
      <c r="P38" s="115">
        <f t="shared" si="1"/>
        <v>110</v>
      </c>
      <c r="Q38" s="270">
        <f t="shared" si="1"/>
        <v>0</v>
      </c>
      <c r="R38" s="115">
        <f t="shared" si="2"/>
        <v>43.120433333333331</v>
      </c>
      <c r="S38" s="268">
        <f t="shared" si="3"/>
        <v>0</v>
      </c>
      <c r="T38" s="115">
        <f t="shared" si="3"/>
        <v>0</v>
      </c>
      <c r="U38" s="276">
        <f t="shared" si="14"/>
        <v>4276.7554333333337</v>
      </c>
      <c r="V38" s="116">
        <f t="shared" si="4"/>
        <v>76.351068493150677</v>
      </c>
      <c r="W38" s="117">
        <f t="shared" si="4"/>
        <v>59.220493150684931</v>
      </c>
      <c r="X38" s="117">
        <f t="shared" si="4"/>
        <v>3.6164383561643834</v>
      </c>
      <c r="Y38" s="274">
        <f t="shared" si="4"/>
        <v>0</v>
      </c>
      <c r="Z38" s="117">
        <f t="shared" si="5"/>
        <v>1.4176580821917808</v>
      </c>
      <c r="AA38" s="268">
        <f t="shared" si="15"/>
        <v>0</v>
      </c>
      <c r="AB38" s="268">
        <f t="shared" si="15"/>
        <v>0</v>
      </c>
      <c r="AC38" s="71">
        <f t="shared" si="16"/>
        <v>140.60565808219178</v>
      </c>
      <c r="AD38" s="118">
        <f t="shared" si="17"/>
        <v>32.215898437500002</v>
      </c>
      <c r="AE38" s="119">
        <f t="shared" si="6"/>
        <v>38.659078125000008</v>
      </c>
      <c r="AF38" s="120">
        <f t="shared" si="7"/>
        <v>39.947714062500005</v>
      </c>
      <c r="AG38" s="113"/>
      <c r="AH38" s="113"/>
      <c r="AI38" s="113"/>
      <c r="AJ38" s="96">
        <f t="shared" si="8"/>
        <v>3065.4953999999998</v>
      </c>
      <c r="AK38" s="96">
        <v>0</v>
      </c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</row>
    <row r="39" spans="1:56" ht="13.5" thickBot="1" x14ac:dyDescent="0.25">
      <c r="A39" s="149">
        <v>52</v>
      </c>
      <c r="B39" s="77"/>
      <c r="C39" s="78"/>
      <c r="D39" s="82">
        <v>22</v>
      </c>
      <c r="E39" s="277">
        <v>28381.05</v>
      </c>
      <c r="F39" s="83">
        <v>21615.48</v>
      </c>
      <c r="G39" s="278">
        <v>1320</v>
      </c>
      <c r="H39" s="279">
        <f t="shared" si="9"/>
        <v>0</v>
      </c>
      <c r="I39" s="79">
        <f t="shared" si="10"/>
        <v>517.4452</v>
      </c>
      <c r="J39" s="280">
        <f t="shared" si="11"/>
        <v>0</v>
      </c>
      <c r="K39" s="66">
        <f t="shared" si="0"/>
        <v>0</v>
      </c>
      <c r="L39" s="66">
        <f t="shared" si="12"/>
        <v>4166.3774999999996</v>
      </c>
      <c r="M39" s="51">
        <f>SUM(E39:L39)</f>
        <v>56000.352700000003</v>
      </c>
      <c r="N39" s="95">
        <f t="shared" si="1"/>
        <v>2365.0875000000001</v>
      </c>
      <c r="O39" s="122">
        <f t="shared" si="1"/>
        <v>1801.29</v>
      </c>
      <c r="P39" s="122">
        <f t="shared" si="1"/>
        <v>110</v>
      </c>
      <c r="Q39" s="281">
        <f t="shared" si="1"/>
        <v>0</v>
      </c>
      <c r="R39" s="122">
        <f t="shared" si="2"/>
        <v>43.120433333333331</v>
      </c>
      <c r="S39" s="280">
        <f t="shared" si="3"/>
        <v>0</v>
      </c>
      <c r="T39" s="122">
        <f t="shared" si="3"/>
        <v>0</v>
      </c>
      <c r="U39" s="282">
        <f t="shared" si="14"/>
        <v>4319.497933333334</v>
      </c>
      <c r="V39" s="123">
        <f t="shared" si="4"/>
        <v>77.75630136986301</v>
      </c>
      <c r="W39" s="124">
        <f t="shared" si="4"/>
        <v>59.220493150684931</v>
      </c>
      <c r="X39" s="124">
        <f t="shared" si="4"/>
        <v>3.6164383561643834</v>
      </c>
      <c r="Y39" s="283">
        <f t="shared" si="4"/>
        <v>0</v>
      </c>
      <c r="Z39" s="124">
        <f t="shared" si="5"/>
        <v>1.4176580821917808</v>
      </c>
      <c r="AA39" s="280">
        <f t="shared" si="15"/>
        <v>0</v>
      </c>
      <c r="AB39" s="280">
        <f t="shared" si="15"/>
        <v>0</v>
      </c>
      <c r="AC39" s="72">
        <f t="shared" si="16"/>
        <v>142.01089095890413</v>
      </c>
      <c r="AD39" s="125">
        <f t="shared" si="17"/>
        <v>32.549824218750004</v>
      </c>
      <c r="AE39" s="126">
        <f t="shared" si="6"/>
        <v>39.059789062500002</v>
      </c>
      <c r="AF39" s="127">
        <f t="shared" si="7"/>
        <v>40.361782031250002</v>
      </c>
      <c r="AG39" s="113"/>
      <c r="AH39" s="113"/>
      <c r="AI39" s="113"/>
      <c r="AJ39" s="96">
        <f t="shared" si="8"/>
        <v>3121.9155000000001</v>
      </c>
      <c r="AK39" s="96">
        <v>0</v>
      </c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</row>
    <row r="40" spans="1:56" x14ac:dyDescent="0.2">
      <c r="B40" s="96"/>
      <c r="C40" s="97"/>
      <c r="D40" s="97"/>
      <c r="E40" s="96"/>
      <c r="F40" s="96"/>
      <c r="G40" s="96"/>
      <c r="I40" s="96"/>
      <c r="J40" s="96"/>
      <c r="K40" s="96"/>
      <c r="M40" s="96"/>
      <c r="N40" s="96"/>
      <c r="O40" s="96"/>
      <c r="P40" s="96"/>
      <c r="R40" s="96"/>
      <c r="S40" s="96"/>
      <c r="T40" s="96"/>
      <c r="U40" s="96"/>
      <c r="V40" s="96"/>
      <c r="W40" s="96"/>
      <c r="X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</row>
    <row r="41" spans="1:56" x14ac:dyDescent="0.2">
      <c r="B41" s="96"/>
      <c r="C41" s="97"/>
      <c r="D41" s="97"/>
      <c r="E41" s="96"/>
      <c r="F41" s="96"/>
      <c r="G41" s="96"/>
      <c r="I41" s="96"/>
      <c r="J41" s="96"/>
      <c r="K41" s="96"/>
      <c r="M41" s="96"/>
      <c r="N41" s="96"/>
      <c r="O41" s="96"/>
      <c r="P41" s="96"/>
      <c r="R41" s="96"/>
      <c r="S41" s="96"/>
      <c r="T41" s="96"/>
      <c r="U41" s="96"/>
      <c r="V41" s="96"/>
      <c r="W41" s="96"/>
      <c r="X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</row>
    <row r="42" spans="1:56" x14ac:dyDescent="0.2">
      <c r="B42" s="96"/>
      <c r="C42" s="97"/>
      <c r="D42" s="97"/>
      <c r="E42" s="96"/>
      <c r="F42" s="96"/>
      <c r="G42" s="96"/>
      <c r="I42" s="96"/>
      <c r="J42" s="96"/>
      <c r="K42" s="96"/>
      <c r="M42" s="96"/>
      <c r="N42" s="96"/>
      <c r="O42" s="96"/>
      <c r="P42" s="96"/>
      <c r="R42" s="96"/>
      <c r="S42" s="96"/>
      <c r="T42" s="96"/>
      <c r="U42" s="96"/>
      <c r="V42" s="96"/>
      <c r="W42" s="96"/>
      <c r="X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</row>
    <row r="43" spans="1:56" x14ac:dyDescent="0.2">
      <c r="B43" s="96"/>
      <c r="C43" s="97"/>
      <c r="D43" s="97"/>
      <c r="E43" s="96"/>
      <c r="F43" s="96"/>
      <c r="G43" s="96"/>
      <c r="I43" s="96"/>
      <c r="J43" s="96"/>
      <c r="K43" s="96"/>
      <c r="M43" s="96"/>
      <c r="N43" s="96"/>
      <c r="O43" s="96"/>
      <c r="P43" s="96"/>
      <c r="R43" s="96"/>
      <c r="S43" s="96"/>
      <c r="T43" s="96"/>
      <c r="U43" s="96"/>
      <c r="V43" s="96"/>
      <c r="W43" s="96"/>
      <c r="X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</row>
    <row r="44" spans="1:56" x14ac:dyDescent="0.2">
      <c r="B44" s="96"/>
      <c r="C44" s="97"/>
      <c r="D44" s="97"/>
      <c r="E44" s="96"/>
      <c r="F44" s="96"/>
      <c r="G44" s="96"/>
      <c r="I44" s="96"/>
      <c r="J44" s="96"/>
      <c r="K44" s="96"/>
      <c r="M44" s="96"/>
      <c r="N44" s="96"/>
      <c r="O44" s="96"/>
      <c r="P44" s="96"/>
      <c r="R44" s="96"/>
      <c r="S44" s="96"/>
      <c r="T44" s="96"/>
      <c r="U44" s="96"/>
      <c r="V44" s="96"/>
      <c r="W44" s="96"/>
      <c r="X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</row>
    <row r="45" spans="1:56" x14ac:dyDescent="0.2">
      <c r="B45" s="96"/>
      <c r="C45" s="96"/>
      <c r="D45" s="96"/>
      <c r="E45" s="96"/>
      <c r="F45" s="96"/>
      <c r="G45" s="96"/>
      <c r="I45" s="96"/>
      <c r="J45" s="96"/>
      <c r="K45" s="96"/>
      <c r="M45" s="96"/>
      <c r="N45" s="96"/>
      <c r="O45" s="96"/>
      <c r="P45" s="96"/>
      <c r="R45" s="96"/>
      <c r="S45" s="96"/>
      <c r="T45" s="96"/>
      <c r="U45" s="96"/>
      <c r="V45" s="96"/>
      <c r="W45" s="96"/>
      <c r="X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</row>
    <row r="46" spans="1:56" x14ac:dyDescent="0.2">
      <c r="B46" s="96"/>
      <c r="C46" s="97"/>
      <c r="D46" s="97"/>
      <c r="E46" s="96"/>
      <c r="F46" s="96"/>
      <c r="G46" s="96"/>
      <c r="I46" s="96"/>
      <c r="J46" s="96"/>
      <c r="K46" s="96"/>
      <c r="M46" s="96"/>
      <c r="N46" s="96"/>
      <c r="O46" s="96"/>
      <c r="P46" s="96"/>
      <c r="R46" s="96"/>
      <c r="S46" s="96"/>
      <c r="T46" s="96"/>
      <c r="U46" s="96"/>
      <c r="V46" s="96"/>
      <c r="W46" s="96"/>
      <c r="X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</row>
    <row r="47" spans="1:56" x14ac:dyDescent="0.2">
      <c r="B47" s="96"/>
      <c r="C47" s="97"/>
      <c r="D47" s="97"/>
      <c r="E47" s="96"/>
      <c r="F47" s="96"/>
      <c r="G47" s="96"/>
      <c r="I47" s="96"/>
      <c r="J47" s="96"/>
      <c r="K47" s="96"/>
      <c r="M47" s="96"/>
      <c r="N47" s="96"/>
      <c r="O47" s="96"/>
      <c r="P47" s="96"/>
      <c r="R47" s="96"/>
      <c r="S47" s="96"/>
      <c r="T47" s="96"/>
      <c r="U47" s="96"/>
      <c r="V47" s="96"/>
      <c r="W47" s="96"/>
      <c r="X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</row>
    <row r="48" spans="1:56" x14ac:dyDescent="0.2">
      <c r="B48" s="96"/>
      <c r="C48" s="97"/>
      <c r="D48" s="97"/>
      <c r="E48" s="96"/>
      <c r="F48" s="96"/>
      <c r="G48" s="96"/>
      <c r="I48" s="96"/>
      <c r="J48" s="96"/>
      <c r="K48" s="96"/>
      <c r="M48" s="96"/>
      <c r="N48" s="96"/>
      <c r="O48" s="96"/>
      <c r="P48" s="96"/>
      <c r="R48" s="96"/>
      <c r="S48" s="96"/>
      <c r="T48" s="96"/>
      <c r="U48" s="96"/>
      <c r="V48" s="96"/>
      <c r="W48" s="96"/>
      <c r="X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</row>
    <row r="49" spans="2:56" x14ac:dyDescent="0.2">
      <c r="B49" s="96"/>
      <c r="C49" s="97"/>
      <c r="D49" s="97"/>
      <c r="E49" s="96"/>
      <c r="F49" s="96"/>
      <c r="G49" s="96"/>
      <c r="I49" s="96"/>
      <c r="J49" s="96"/>
      <c r="K49" s="96"/>
      <c r="M49" s="96"/>
      <c r="N49" s="96"/>
      <c r="O49" s="96"/>
      <c r="P49" s="96"/>
      <c r="R49" s="96"/>
      <c r="S49" s="96"/>
      <c r="T49" s="96"/>
      <c r="U49" s="96"/>
      <c r="V49" s="96"/>
      <c r="W49" s="96"/>
      <c r="X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</row>
    <row r="50" spans="2:56" x14ac:dyDescent="0.2">
      <c r="B50" s="96"/>
      <c r="C50" s="97"/>
      <c r="D50" s="97"/>
      <c r="E50" s="96"/>
      <c r="F50" s="96"/>
      <c r="G50" s="96"/>
      <c r="I50" s="96"/>
      <c r="J50" s="96"/>
      <c r="K50" s="96"/>
      <c r="M50" s="96"/>
      <c r="N50" s="96"/>
      <c r="O50" s="96"/>
      <c r="P50" s="96"/>
      <c r="R50" s="96"/>
      <c r="S50" s="96"/>
      <c r="T50" s="96"/>
      <c r="U50" s="96"/>
      <c r="V50" s="96"/>
      <c r="W50" s="96"/>
      <c r="X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</row>
    <row r="51" spans="2:56" x14ac:dyDescent="0.2">
      <c r="B51" s="96"/>
      <c r="C51" s="97"/>
      <c r="D51" s="97"/>
      <c r="E51" s="96"/>
      <c r="F51" s="96"/>
      <c r="G51" s="96"/>
      <c r="I51" s="96"/>
      <c r="J51" s="96"/>
      <c r="K51" s="96"/>
      <c r="M51" s="96"/>
      <c r="N51" s="96"/>
      <c r="O51" s="96"/>
      <c r="P51" s="96"/>
      <c r="R51" s="96"/>
      <c r="S51" s="96"/>
      <c r="T51" s="96"/>
      <c r="U51" s="96"/>
      <c r="V51" s="96"/>
      <c r="W51" s="96"/>
      <c r="X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</row>
    <row r="52" spans="2:56" x14ac:dyDescent="0.2">
      <c r="B52" s="96"/>
      <c r="C52" s="97"/>
      <c r="D52" s="97"/>
      <c r="E52" s="96"/>
      <c r="F52" s="96"/>
      <c r="G52" s="96"/>
      <c r="I52" s="96"/>
      <c r="J52" s="96"/>
      <c r="K52" s="96"/>
      <c r="M52" s="96"/>
      <c r="N52" s="96"/>
      <c r="O52" s="96"/>
      <c r="P52" s="96"/>
      <c r="R52" s="96"/>
      <c r="S52" s="96"/>
      <c r="T52" s="96"/>
      <c r="U52" s="96"/>
      <c r="V52" s="96"/>
      <c r="W52" s="96"/>
      <c r="X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</row>
    <row r="53" spans="2:56" x14ac:dyDescent="0.2">
      <c r="B53" s="96"/>
      <c r="C53" s="97"/>
      <c r="D53" s="97"/>
      <c r="E53" s="96"/>
      <c r="F53" s="96"/>
      <c r="G53" s="96"/>
      <c r="I53" s="96"/>
      <c r="J53" s="96"/>
      <c r="K53" s="96"/>
      <c r="M53" s="96"/>
      <c r="N53" s="96"/>
      <c r="O53" s="96"/>
      <c r="P53" s="96"/>
      <c r="R53" s="96"/>
      <c r="S53" s="96"/>
      <c r="T53" s="96"/>
      <c r="U53" s="96"/>
      <c r="V53" s="96"/>
      <c r="W53" s="96"/>
      <c r="X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</row>
    <row r="54" spans="2:56" x14ac:dyDescent="0.2">
      <c r="B54" s="96"/>
      <c r="C54" s="97"/>
      <c r="D54" s="97"/>
      <c r="E54" s="96"/>
      <c r="F54" s="96"/>
      <c r="G54" s="96"/>
      <c r="I54" s="96"/>
      <c r="J54" s="96"/>
      <c r="K54" s="96"/>
      <c r="M54" s="96"/>
      <c r="N54" s="96"/>
      <c r="O54" s="96"/>
      <c r="P54" s="96"/>
      <c r="R54" s="96"/>
      <c r="S54" s="96"/>
      <c r="T54" s="96"/>
      <c r="U54" s="96"/>
      <c r="V54" s="96"/>
      <c r="W54" s="96"/>
      <c r="X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</row>
    <row r="55" spans="2:56" x14ac:dyDescent="0.2">
      <c r="B55" s="96"/>
      <c r="C55" s="97"/>
      <c r="D55" s="97"/>
      <c r="E55" s="96"/>
      <c r="F55" s="96"/>
      <c r="G55" s="96"/>
      <c r="I55" s="96"/>
      <c r="J55" s="96"/>
      <c r="K55" s="96"/>
      <c r="M55" s="96"/>
      <c r="N55" s="96"/>
      <c r="O55" s="96"/>
      <c r="P55" s="96"/>
      <c r="R55" s="96"/>
      <c r="S55" s="96"/>
      <c r="T55" s="96"/>
      <c r="U55" s="96"/>
      <c r="V55" s="96"/>
      <c r="W55" s="96"/>
      <c r="X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</row>
    <row r="56" spans="2:56" x14ac:dyDescent="0.2">
      <c r="B56" s="96"/>
      <c r="C56" s="97"/>
      <c r="D56" s="97"/>
      <c r="E56" s="96"/>
      <c r="F56" s="96"/>
      <c r="G56" s="96"/>
      <c r="I56" s="96"/>
      <c r="J56" s="96"/>
      <c r="K56" s="96"/>
      <c r="M56" s="96"/>
      <c r="N56" s="96"/>
      <c r="O56" s="96"/>
      <c r="P56" s="96"/>
      <c r="R56" s="96"/>
      <c r="S56" s="96"/>
      <c r="T56" s="96"/>
      <c r="U56" s="96"/>
      <c r="V56" s="96"/>
      <c r="W56" s="96"/>
      <c r="X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</row>
    <row r="57" spans="2:56" x14ac:dyDescent="0.2">
      <c r="B57" s="96"/>
      <c r="C57" s="97"/>
      <c r="D57" s="97"/>
      <c r="E57" s="96"/>
      <c r="F57" s="96"/>
      <c r="G57" s="96"/>
      <c r="I57" s="96"/>
      <c r="J57" s="96"/>
      <c r="K57" s="96"/>
      <c r="M57" s="96"/>
      <c r="N57" s="96"/>
      <c r="O57" s="96"/>
      <c r="P57" s="96"/>
      <c r="R57" s="96"/>
      <c r="S57" s="96"/>
      <c r="T57" s="96"/>
      <c r="U57" s="96"/>
      <c r="V57" s="96"/>
      <c r="W57" s="96"/>
      <c r="X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</row>
    <row r="58" spans="2:56" x14ac:dyDescent="0.2">
      <c r="B58" s="96"/>
      <c r="C58" s="97"/>
      <c r="D58" s="97"/>
      <c r="E58" s="96"/>
      <c r="F58" s="96"/>
      <c r="G58" s="96"/>
      <c r="I58" s="96"/>
      <c r="J58" s="96"/>
      <c r="K58" s="96"/>
      <c r="M58" s="96"/>
      <c r="N58" s="96"/>
      <c r="O58" s="96"/>
      <c r="P58" s="96"/>
      <c r="R58" s="96"/>
      <c r="S58" s="96"/>
      <c r="T58" s="96"/>
      <c r="U58" s="96"/>
      <c r="V58" s="96"/>
      <c r="W58" s="96"/>
      <c r="X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96"/>
      <c r="AZ58" s="96"/>
      <c r="BA58" s="96"/>
      <c r="BB58" s="96"/>
      <c r="BC58" s="96"/>
      <c r="BD58" s="96"/>
    </row>
    <row r="59" spans="2:56" x14ac:dyDescent="0.2">
      <c r="B59" s="96"/>
      <c r="C59" s="97"/>
      <c r="D59" s="97"/>
      <c r="E59" s="96"/>
      <c r="F59" s="96"/>
      <c r="G59" s="96"/>
      <c r="I59" s="96"/>
      <c r="J59" s="96"/>
      <c r="K59" s="96"/>
      <c r="M59" s="96"/>
      <c r="N59" s="96"/>
      <c r="O59" s="96"/>
      <c r="P59" s="96"/>
      <c r="R59" s="96"/>
      <c r="S59" s="96"/>
      <c r="T59" s="96"/>
      <c r="U59" s="96"/>
      <c r="V59" s="96"/>
      <c r="W59" s="96"/>
      <c r="X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</row>
    <row r="60" spans="2:56" x14ac:dyDescent="0.2">
      <c r="B60" s="96"/>
      <c r="C60" s="97"/>
      <c r="D60" s="97"/>
      <c r="E60" s="96"/>
      <c r="F60" s="96"/>
      <c r="G60" s="96"/>
      <c r="I60" s="96"/>
      <c r="J60" s="96"/>
      <c r="K60" s="96"/>
      <c r="M60" s="96"/>
      <c r="N60" s="96"/>
      <c r="O60" s="96"/>
      <c r="P60" s="96"/>
      <c r="R60" s="96"/>
      <c r="S60" s="96"/>
      <c r="T60" s="96"/>
      <c r="U60" s="96"/>
      <c r="V60" s="96"/>
      <c r="W60" s="96"/>
      <c r="X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</row>
    <row r="61" spans="2:56" x14ac:dyDescent="0.2">
      <c r="B61" s="96"/>
      <c r="C61" s="97"/>
      <c r="D61" s="97"/>
      <c r="E61" s="96"/>
      <c r="F61" s="96"/>
      <c r="G61" s="96"/>
      <c r="I61" s="96"/>
      <c r="J61" s="96"/>
      <c r="K61" s="96"/>
      <c r="M61" s="96"/>
      <c r="N61" s="96"/>
      <c r="O61" s="96"/>
      <c r="P61" s="96"/>
      <c r="R61" s="96"/>
      <c r="S61" s="96"/>
      <c r="T61" s="96"/>
      <c r="U61" s="96"/>
      <c r="V61" s="96"/>
      <c r="W61" s="96"/>
      <c r="X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</row>
    <row r="62" spans="2:56" x14ac:dyDescent="0.2">
      <c r="B62" s="96"/>
      <c r="C62" s="97"/>
      <c r="D62" s="97"/>
      <c r="E62" s="96"/>
      <c r="F62" s="96"/>
      <c r="G62" s="96"/>
      <c r="I62" s="96"/>
      <c r="J62" s="96"/>
      <c r="K62" s="96"/>
      <c r="M62" s="96"/>
      <c r="N62" s="96"/>
      <c r="O62" s="96"/>
      <c r="P62" s="96"/>
      <c r="R62" s="96"/>
      <c r="S62" s="96"/>
      <c r="T62" s="96"/>
      <c r="U62" s="96"/>
      <c r="V62" s="96"/>
      <c r="W62" s="96"/>
      <c r="X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</row>
    <row r="63" spans="2:56" x14ac:dyDescent="0.2">
      <c r="B63" s="96"/>
      <c r="C63" s="97"/>
      <c r="D63" s="97"/>
      <c r="E63" s="96"/>
      <c r="F63" s="96"/>
      <c r="G63" s="96"/>
      <c r="I63" s="96"/>
      <c r="J63" s="96"/>
      <c r="K63" s="96"/>
      <c r="M63" s="96"/>
      <c r="N63" s="96"/>
      <c r="O63" s="96"/>
      <c r="P63" s="96"/>
      <c r="R63" s="96"/>
      <c r="S63" s="96"/>
      <c r="T63" s="96"/>
      <c r="U63" s="96"/>
      <c r="V63" s="96"/>
      <c r="W63" s="96"/>
      <c r="X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6"/>
      <c r="BD63" s="96"/>
    </row>
    <row r="64" spans="2:56" x14ac:dyDescent="0.2">
      <c r="B64" s="96"/>
      <c r="C64" s="97"/>
      <c r="D64" s="97"/>
      <c r="E64" s="96"/>
      <c r="F64" s="96"/>
      <c r="G64" s="96"/>
      <c r="I64" s="96"/>
      <c r="J64" s="96"/>
      <c r="K64" s="96"/>
      <c r="M64" s="96"/>
      <c r="N64" s="96"/>
      <c r="O64" s="96"/>
      <c r="P64" s="96"/>
      <c r="R64" s="96"/>
      <c r="S64" s="96"/>
      <c r="T64" s="96"/>
      <c r="U64" s="96"/>
      <c r="V64" s="96"/>
      <c r="W64" s="96"/>
      <c r="X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</row>
    <row r="65" spans="2:56" x14ac:dyDescent="0.2">
      <c r="B65" s="96"/>
      <c r="C65" s="97"/>
      <c r="D65" s="97"/>
      <c r="E65" s="96"/>
      <c r="F65" s="96"/>
      <c r="G65" s="96"/>
      <c r="I65" s="96"/>
      <c r="J65" s="96"/>
      <c r="K65" s="96"/>
      <c r="M65" s="96"/>
      <c r="N65" s="96"/>
      <c r="O65" s="96"/>
      <c r="P65" s="96"/>
      <c r="R65" s="96"/>
      <c r="S65" s="96"/>
      <c r="T65" s="96"/>
      <c r="U65" s="96"/>
      <c r="V65" s="96"/>
      <c r="W65" s="96"/>
      <c r="X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</row>
    <row r="66" spans="2:56" x14ac:dyDescent="0.2">
      <c r="B66" s="96"/>
      <c r="C66" s="97"/>
      <c r="D66" s="97"/>
      <c r="E66" s="96"/>
      <c r="F66" s="96"/>
      <c r="G66" s="96"/>
      <c r="I66" s="96"/>
      <c r="J66" s="96"/>
      <c r="K66" s="96"/>
      <c r="M66" s="96"/>
      <c r="N66" s="96"/>
      <c r="O66" s="96"/>
      <c r="P66" s="96"/>
      <c r="R66" s="96"/>
      <c r="S66" s="96"/>
      <c r="T66" s="96"/>
      <c r="U66" s="96"/>
      <c r="V66" s="96"/>
      <c r="W66" s="96"/>
      <c r="X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96"/>
      <c r="BD66" s="96"/>
    </row>
    <row r="67" spans="2:56" x14ac:dyDescent="0.2">
      <c r="B67" s="96"/>
      <c r="C67" s="97"/>
      <c r="D67" s="97"/>
      <c r="E67" s="96"/>
      <c r="F67" s="96"/>
      <c r="G67" s="96"/>
      <c r="I67" s="96"/>
      <c r="J67" s="96"/>
      <c r="K67" s="96"/>
      <c r="M67" s="96"/>
      <c r="N67" s="96"/>
      <c r="O67" s="96"/>
      <c r="P67" s="96"/>
      <c r="R67" s="96"/>
      <c r="S67" s="96"/>
      <c r="T67" s="96"/>
      <c r="U67" s="96"/>
      <c r="V67" s="96"/>
      <c r="W67" s="96"/>
      <c r="X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</row>
    <row r="68" spans="2:56" x14ac:dyDescent="0.2">
      <c r="B68" s="96"/>
      <c r="C68" s="97"/>
      <c r="D68" s="97"/>
      <c r="E68" s="96"/>
      <c r="F68" s="96"/>
      <c r="G68" s="96"/>
      <c r="I68" s="96"/>
      <c r="J68" s="96"/>
      <c r="K68" s="96"/>
      <c r="M68" s="96"/>
      <c r="N68" s="96"/>
      <c r="O68" s="96"/>
      <c r="P68" s="96"/>
      <c r="R68" s="96"/>
      <c r="S68" s="96"/>
      <c r="T68" s="96"/>
      <c r="U68" s="96"/>
      <c r="V68" s="96"/>
      <c r="W68" s="96"/>
      <c r="X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</row>
    <row r="69" spans="2:56" x14ac:dyDescent="0.2">
      <c r="B69" s="96"/>
      <c r="C69" s="97"/>
      <c r="D69" s="97"/>
      <c r="E69" s="96"/>
      <c r="F69" s="96"/>
      <c r="G69" s="96"/>
      <c r="I69" s="96"/>
      <c r="J69" s="96"/>
      <c r="K69" s="96"/>
      <c r="M69" s="96"/>
      <c r="N69" s="96"/>
      <c r="O69" s="96"/>
      <c r="P69" s="96"/>
      <c r="R69" s="96"/>
      <c r="S69" s="96"/>
      <c r="T69" s="96"/>
      <c r="U69" s="96"/>
      <c r="V69" s="96"/>
      <c r="W69" s="96"/>
      <c r="X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</row>
    <row r="70" spans="2:56" x14ac:dyDescent="0.2">
      <c r="B70" s="96"/>
      <c r="C70" s="97"/>
      <c r="D70" s="97"/>
      <c r="E70" s="96"/>
      <c r="F70" s="96"/>
      <c r="G70" s="96"/>
      <c r="I70" s="96"/>
      <c r="J70" s="96"/>
      <c r="K70" s="96"/>
      <c r="M70" s="96"/>
      <c r="N70" s="96"/>
      <c r="O70" s="96"/>
      <c r="P70" s="96"/>
      <c r="R70" s="96"/>
      <c r="S70" s="96"/>
      <c r="T70" s="96"/>
      <c r="U70" s="96"/>
      <c r="V70" s="96"/>
      <c r="W70" s="96"/>
      <c r="X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</row>
    <row r="71" spans="2:56" x14ac:dyDescent="0.2">
      <c r="B71" s="96"/>
      <c r="C71" s="97"/>
      <c r="D71" s="97"/>
      <c r="E71" s="96"/>
      <c r="F71" s="96"/>
      <c r="G71" s="96"/>
      <c r="I71" s="96"/>
      <c r="J71" s="96"/>
      <c r="K71" s="96"/>
      <c r="M71" s="96"/>
      <c r="N71" s="96"/>
      <c r="O71" s="96"/>
      <c r="P71" s="96"/>
      <c r="R71" s="96"/>
      <c r="S71" s="96"/>
      <c r="T71" s="96"/>
      <c r="U71" s="96"/>
      <c r="V71" s="96"/>
      <c r="W71" s="96"/>
      <c r="X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  <c r="BC71" s="96"/>
      <c r="BD71" s="96"/>
    </row>
    <row r="72" spans="2:56" x14ac:dyDescent="0.2">
      <c r="B72" s="96"/>
      <c r="C72" s="97"/>
      <c r="D72" s="97"/>
      <c r="E72" s="96"/>
      <c r="F72" s="96"/>
      <c r="G72" s="96"/>
      <c r="I72" s="96"/>
      <c r="J72" s="96"/>
      <c r="K72" s="96"/>
      <c r="M72" s="96"/>
      <c r="N72" s="96"/>
      <c r="O72" s="96"/>
      <c r="P72" s="96"/>
      <c r="R72" s="96"/>
      <c r="S72" s="96"/>
      <c r="T72" s="96"/>
      <c r="U72" s="96"/>
      <c r="V72" s="96"/>
      <c r="W72" s="96"/>
      <c r="X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  <c r="BC72" s="96"/>
      <c r="BD72" s="96"/>
    </row>
    <row r="73" spans="2:56" x14ac:dyDescent="0.2">
      <c r="B73" s="96"/>
      <c r="C73" s="97"/>
      <c r="D73" s="97"/>
      <c r="E73" s="96"/>
      <c r="F73" s="96"/>
      <c r="G73" s="96"/>
      <c r="I73" s="96"/>
      <c r="J73" s="96"/>
      <c r="K73" s="96"/>
      <c r="M73" s="96"/>
      <c r="N73" s="96"/>
      <c r="O73" s="96"/>
      <c r="P73" s="96"/>
      <c r="R73" s="96"/>
      <c r="S73" s="96"/>
      <c r="T73" s="96"/>
      <c r="U73" s="96"/>
      <c r="V73" s="96"/>
      <c r="W73" s="96"/>
      <c r="X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  <c r="BC73" s="96"/>
      <c r="BD73" s="96"/>
    </row>
    <row r="74" spans="2:56" x14ac:dyDescent="0.2">
      <c r="B74" s="96"/>
      <c r="C74" s="97"/>
      <c r="D74" s="97"/>
      <c r="E74" s="96"/>
      <c r="F74" s="96"/>
      <c r="G74" s="96"/>
      <c r="I74" s="96"/>
      <c r="J74" s="96"/>
      <c r="K74" s="96"/>
      <c r="M74" s="96"/>
      <c r="N74" s="96"/>
      <c r="O74" s="96"/>
      <c r="P74" s="96"/>
      <c r="R74" s="96"/>
      <c r="S74" s="96"/>
      <c r="T74" s="96"/>
      <c r="U74" s="96"/>
      <c r="V74" s="96"/>
      <c r="W74" s="96"/>
      <c r="X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</row>
    <row r="75" spans="2:56" x14ac:dyDescent="0.2">
      <c r="B75" s="96"/>
      <c r="C75" s="97"/>
      <c r="D75" s="97"/>
      <c r="E75" s="96"/>
      <c r="F75" s="96"/>
      <c r="G75" s="96"/>
      <c r="I75" s="96"/>
      <c r="J75" s="96"/>
      <c r="K75" s="96"/>
      <c r="M75" s="96"/>
      <c r="N75" s="96"/>
      <c r="O75" s="96"/>
      <c r="P75" s="96"/>
      <c r="R75" s="96"/>
      <c r="S75" s="96"/>
      <c r="T75" s="96"/>
      <c r="U75" s="96"/>
      <c r="V75" s="96"/>
      <c r="W75" s="96"/>
      <c r="X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</row>
    <row r="76" spans="2:56" x14ac:dyDescent="0.2">
      <c r="B76" s="96"/>
      <c r="C76" s="97"/>
      <c r="D76" s="97"/>
      <c r="E76" s="96"/>
      <c r="F76" s="96"/>
      <c r="G76" s="96"/>
      <c r="I76" s="96"/>
      <c r="J76" s="96"/>
      <c r="K76" s="96"/>
      <c r="M76" s="96"/>
      <c r="N76" s="96"/>
      <c r="O76" s="96"/>
      <c r="P76" s="96"/>
      <c r="R76" s="96"/>
      <c r="S76" s="96"/>
      <c r="T76" s="96"/>
      <c r="U76" s="96"/>
      <c r="V76" s="96"/>
      <c r="W76" s="96"/>
      <c r="X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</row>
    <row r="77" spans="2:56" x14ac:dyDescent="0.2">
      <c r="B77" s="96"/>
      <c r="C77" s="97"/>
      <c r="D77" s="97"/>
      <c r="E77" s="96"/>
      <c r="F77" s="96"/>
      <c r="G77" s="96"/>
      <c r="I77" s="96"/>
      <c r="J77" s="96"/>
      <c r="K77" s="96"/>
      <c r="M77" s="96"/>
      <c r="N77" s="96"/>
      <c r="O77" s="96"/>
      <c r="P77" s="96"/>
      <c r="R77" s="96"/>
      <c r="S77" s="96"/>
      <c r="T77" s="96"/>
      <c r="U77" s="96"/>
      <c r="V77" s="96"/>
      <c r="W77" s="96"/>
      <c r="X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/>
      <c r="AX77" s="96"/>
      <c r="AY77" s="96"/>
      <c r="AZ77" s="96"/>
      <c r="BA77" s="96"/>
      <c r="BB77" s="96"/>
      <c r="BC77" s="96"/>
      <c r="BD77" s="96"/>
    </row>
    <row r="78" spans="2:56" x14ac:dyDescent="0.2">
      <c r="B78" s="96"/>
      <c r="C78" s="97"/>
      <c r="D78" s="97"/>
      <c r="E78" s="96"/>
      <c r="F78" s="96"/>
      <c r="G78" s="96"/>
      <c r="I78" s="96"/>
      <c r="J78" s="96"/>
      <c r="K78" s="96"/>
      <c r="M78" s="96"/>
      <c r="N78" s="96"/>
      <c r="O78" s="96"/>
      <c r="P78" s="96"/>
      <c r="R78" s="96"/>
      <c r="S78" s="96"/>
      <c r="T78" s="96"/>
      <c r="U78" s="96"/>
      <c r="V78" s="96"/>
      <c r="W78" s="96"/>
      <c r="X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  <c r="BC78" s="96"/>
      <c r="BD78" s="96"/>
    </row>
    <row r="79" spans="2:56" x14ac:dyDescent="0.2">
      <c r="B79" s="96"/>
      <c r="C79" s="97"/>
      <c r="D79" s="97"/>
      <c r="E79" s="96"/>
      <c r="F79" s="96"/>
      <c r="G79" s="96"/>
      <c r="I79" s="96"/>
      <c r="J79" s="96"/>
      <c r="K79" s="96"/>
      <c r="M79" s="96"/>
      <c r="N79" s="96"/>
      <c r="O79" s="96"/>
      <c r="P79" s="96"/>
      <c r="R79" s="96"/>
      <c r="S79" s="96"/>
      <c r="T79" s="96"/>
      <c r="U79" s="96"/>
      <c r="V79" s="96"/>
      <c r="W79" s="96"/>
      <c r="X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96"/>
      <c r="BC79" s="96"/>
      <c r="BD79" s="96"/>
    </row>
    <row r="80" spans="2:56" x14ac:dyDescent="0.2">
      <c r="B80" s="96"/>
      <c r="C80" s="97"/>
      <c r="D80" s="97"/>
      <c r="E80" s="96"/>
      <c r="F80" s="96"/>
      <c r="G80" s="96"/>
      <c r="I80" s="96"/>
      <c r="J80" s="96"/>
      <c r="K80" s="96"/>
      <c r="M80" s="96"/>
      <c r="N80" s="96"/>
      <c r="O80" s="96"/>
      <c r="P80" s="96"/>
      <c r="R80" s="96"/>
      <c r="S80" s="96"/>
      <c r="T80" s="96"/>
      <c r="U80" s="96"/>
      <c r="V80" s="96"/>
      <c r="W80" s="96"/>
      <c r="X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96"/>
      <c r="BC80" s="96"/>
      <c r="BD80" s="96"/>
    </row>
    <row r="81" spans="2:56" x14ac:dyDescent="0.2">
      <c r="B81" s="96"/>
      <c r="C81" s="97"/>
      <c r="D81" s="97"/>
      <c r="E81" s="96"/>
      <c r="F81" s="96"/>
      <c r="G81" s="96"/>
      <c r="I81" s="96"/>
      <c r="J81" s="96"/>
      <c r="K81" s="96"/>
      <c r="M81" s="96"/>
      <c r="N81" s="96"/>
      <c r="O81" s="96"/>
      <c r="P81" s="96"/>
      <c r="R81" s="96"/>
      <c r="S81" s="96"/>
      <c r="T81" s="96"/>
      <c r="U81" s="96"/>
      <c r="V81" s="96"/>
      <c r="W81" s="96"/>
      <c r="X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96"/>
      <c r="BC81" s="96"/>
      <c r="BD81" s="96"/>
    </row>
    <row r="82" spans="2:56" x14ac:dyDescent="0.2">
      <c r="B82" s="96"/>
      <c r="C82" s="97"/>
      <c r="D82" s="97"/>
      <c r="E82" s="96"/>
      <c r="F82" s="96"/>
      <c r="G82" s="96"/>
      <c r="I82" s="96"/>
      <c r="J82" s="96"/>
      <c r="K82" s="96"/>
      <c r="M82" s="96"/>
      <c r="N82" s="96"/>
      <c r="O82" s="96"/>
      <c r="P82" s="96"/>
      <c r="R82" s="96"/>
      <c r="S82" s="96"/>
      <c r="T82" s="96"/>
      <c r="U82" s="96"/>
      <c r="V82" s="96"/>
      <c r="W82" s="96"/>
      <c r="X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</row>
    <row r="83" spans="2:56" x14ac:dyDescent="0.2">
      <c r="B83" s="96"/>
      <c r="C83" s="97"/>
      <c r="D83" s="97"/>
      <c r="E83" s="96"/>
      <c r="F83" s="96"/>
      <c r="G83" s="96"/>
      <c r="I83" s="96"/>
      <c r="J83" s="96"/>
      <c r="K83" s="96"/>
      <c r="M83" s="96"/>
      <c r="N83" s="96"/>
      <c r="O83" s="96"/>
      <c r="P83" s="96"/>
      <c r="R83" s="96"/>
      <c r="S83" s="96"/>
      <c r="T83" s="96"/>
      <c r="U83" s="96"/>
      <c r="V83" s="96"/>
      <c r="W83" s="96"/>
      <c r="X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96"/>
      <c r="BC83" s="96"/>
      <c r="BD83" s="96"/>
    </row>
    <row r="84" spans="2:56" x14ac:dyDescent="0.2">
      <c r="B84" s="96"/>
      <c r="C84" s="97"/>
      <c r="D84" s="97"/>
      <c r="E84" s="96"/>
      <c r="F84" s="96"/>
      <c r="G84" s="96"/>
      <c r="I84" s="96"/>
      <c r="J84" s="96"/>
      <c r="K84" s="96"/>
      <c r="M84" s="96"/>
      <c r="N84" s="96"/>
      <c r="O84" s="96"/>
      <c r="P84" s="96"/>
      <c r="R84" s="96"/>
      <c r="S84" s="96"/>
      <c r="T84" s="96"/>
      <c r="U84" s="96"/>
      <c r="V84" s="96"/>
      <c r="W84" s="96"/>
      <c r="X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  <c r="AL84" s="96"/>
      <c r="AM84" s="96"/>
      <c r="AN84" s="96"/>
      <c r="AO84" s="96"/>
      <c r="AP84" s="96"/>
      <c r="AQ84" s="96"/>
      <c r="AR84" s="96"/>
      <c r="AS84" s="96"/>
      <c r="AT84" s="96"/>
      <c r="AU84" s="96"/>
      <c r="AV84" s="96"/>
      <c r="AW84" s="96"/>
      <c r="AX84" s="96"/>
      <c r="AY84" s="96"/>
      <c r="AZ84" s="96"/>
      <c r="BA84" s="96"/>
      <c r="BB84" s="96"/>
      <c r="BC84" s="96"/>
      <c r="BD84" s="96"/>
    </row>
    <row r="85" spans="2:56" x14ac:dyDescent="0.2">
      <c r="B85" s="96"/>
      <c r="C85" s="97"/>
      <c r="D85" s="97"/>
      <c r="E85" s="96"/>
      <c r="F85" s="96"/>
      <c r="G85" s="96"/>
      <c r="I85" s="96"/>
      <c r="J85" s="96"/>
      <c r="K85" s="96"/>
      <c r="M85" s="96"/>
      <c r="N85" s="96"/>
      <c r="O85" s="96"/>
      <c r="P85" s="96"/>
      <c r="R85" s="96"/>
      <c r="S85" s="96"/>
      <c r="T85" s="96"/>
      <c r="U85" s="96"/>
      <c r="V85" s="96"/>
      <c r="W85" s="96"/>
      <c r="X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96"/>
      <c r="AR85" s="96"/>
      <c r="AS85" s="96"/>
      <c r="AT85" s="96"/>
      <c r="AU85" s="96"/>
      <c r="AV85" s="96"/>
      <c r="AW85" s="96"/>
      <c r="AX85" s="96"/>
      <c r="AY85" s="96"/>
      <c r="AZ85" s="96"/>
      <c r="BA85" s="96"/>
      <c r="BB85" s="96"/>
      <c r="BC85" s="96"/>
      <c r="BD85" s="96"/>
    </row>
    <row r="86" spans="2:56" x14ac:dyDescent="0.2">
      <c r="B86" s="96"/>
      <c r="C86" s="97"/>
      <c r="D86" s="97"/>
      <c r="E86" s="96"/>
      <c r="F86" s="96"/>
      <c r="G86" s="96"/>
      <c r="I86" s="96"/>
      <c r="J86" s="96"/>
      <c r="K86" s="96"/>
      <c r="M86" s="96"/>
      <c r="N86" s="96"/>
      <c r="O86" s="96"/>
      <c r="P86" s="96"/>
      <c r="R86" s="96"/>
      <c r="S86" s="96"/>
      <c r="T86" s="96"/>
      <c r="U86" s="96"/>
      <c r="V86" s="96"/>
      <c r="W86" s="96"/>
      <c r="X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  <c r="BB86" s="96"/>
      <c r="BC86" s="96"/>
      <c r="BD86" s="96"/>
    </row>
    <row r="87" spans="2:56" x14ac:dyDescent="0.2">
      <c r="B87" s="96"/>
      <c r="C87" s="97"/>
      <c r="D87" s="97"/>
      <c r="E87" s="96"/>
      <c r="F87" s="96"/>
      <c r="G87" s="96"/>
      <c r="I87" s="96"/>
      <c r="J87" s="96"/>
      <c r="K87" s="96"/>
      <c r="M87" s="96"/>
      <c r="N87" s="96"/>
      <c r="O87" s="96"/>
      <c r="P87" s="96"/>
      <c r="R87" s="96"/>
      <c r="S87" s="96"/>
      <c r="T87" s="96"/>
      <c r="U87" s="96"/>
      <c r="V87" s="96"/>
      <c r="W87" s="96"/>
      <c r="X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/>
      <c r="BC87" s="96"/>
      <c r="BD87" s="96"/>
    </row>
    <row r="88" spans="2:56" x14ac:dyDescent="0.2">
      <c r="B88" s="96"/>
      <c r="C88" s="97"/>
      <c r="D88" s="97"/>
      <c r="E88" s="96"/>
      <c r="F88" s="96"/>
      <c r="G88" s="96"/>
      <c r="I88" s="96"/>
      <c r="J88" s="96"/>
      <c r="K88" s="96"/>
      <c r="M88" s="96"/>
      <c r="N88" s="96"/>
      <c r="O88" s="96"/>
      <c r="P88" s="96"/>
      <c r="R88" s="96"/>
      <c r="S88" s="96"/>
      <c r="T88" s="96"/>
      <c r="U88" s="96"/>
      <c r="V88" s="96"/>
      <c r="W88" s="96"/>
      <c r="X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6"/>
      <c r="BD88" s="96"/>
    </row>
    <row r="89" spans="2:56" x14ac:dyDescent="0.2">
      <c r="B89" s="96"/>
      <c r="C89" s="97"/>
      <c r="D89" s="97"/>
      <c r="E89" s="96"/>
      <c r="F89" s="96"/>
      <c r="G89" s="96"/>
      <c r="I89" s="96"/>
      <c r="J89" s="96"/>
      <c r="K89" s="96"/>
      <c r="M89" s="96"/>
      <c r="N89" s="96"/>
      <c r="O89" s="96"/>
      <c r="P89" s="96"/>
      <c r="R89" s="96"/>
      <c r="S89" s="96"/>
      <c r="T89" s="96"/>
      <c r="U89" s="96"/>
      <c r="V89" s="96"/>
      <c r="W89" s="96"/>
      <c r="X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6"/>
    </row>
    <row r="90" spans="2:56" x14ac:dyDescent="0.2">
      <c r="B90" s="96"/>
      <c r="C90" s="97"/>
      <c r="D90" s="97"/>
      <c r="E90" s="96"/>
      <c r="F90" s="96"/>
      <c r="G90" s="96"/>
      <c r="I90" s="96"/>
      <c r="J90" s="96"/>
      <c r="K90" s="96"/>
      <c r="M90" s="96"/>
      <c r="N90" s="96"/>
      <c r="O90" s="96"/>
      <c r="P90" s="96"/>
      <c r="R90" s="96"/>
      <c r="S90" s="96"/>
      <c r="T90" s="96"/>
      <c r="U90" s="96"/>
      <c r="V90" s="96"/>
      <c r="W90" s="96"/>
      <c r="X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</row>
    <row r="91" spans="2:56" x14ac:dyDescent="0.2">
      <c r="B91" s="96"/>
      <c r="C91" s="97"/>
      <c r="D91" s="97"/>
      <c r="E91" s="96"/>
      <c r="F91" s="96"/>
      <c r="G91" s="96"/>
      <c r="I91" s="96"/>
      <c r="J91" s="96"/>
      <c r="K91" s="96"/>
      <c r="M91" s="96"/>
      <c r="N91" s="96"/>
      <c r="O91" s="96"/>
      <c r="P91" s="96"/>
      <c r="R91" s="96"/>
      <c r="S91" s="96"/>
      <c r="T91" s="96"/>
      <c r="U91" s="96"/>
      <c r="V91" s="96"/>
      <c r="W91" s="96"/>
      <c r="X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  <c r="AX91" s="96"/>
      <c r="AY91" s="96"/>
      <c r="AZ91" s="96"/>
      <c r="BA91" s="96"/>
      <c r="BB91" s="96"/>
      <c r="BC91" s="96"/>
      <c r="BD91" s="96"/>
    </row>
    <row r="92" spans="2:56" x14ac:dyDescent="0.2">
      <c r="B92" s="96"/>
      <c r="C92" s="97"/>
      <c r="D92" s="97"/>
      <c r="E92" s="96"/>
      <c r="F92" s="96"/>
      <c r="G92" s="96"/>
      <c r="I92" s="96"/>
      <c r="J92" s="96"/>
      <c r="K92" s="96"/>
      <c r="M92" s="96"/>
      <c r="N92" s="96"/>
      <c r="O92" s="96"/>
      <c r="P92" s="96"/>
      <c r="R92" s="96"/>
      <c r="S92" s="96"/>
      <c r="T92" s="96"/>
      <c r="U92" s="96"/>
      <c r="V92" s="96"/>
      <c r="W92" s="96"/>
      <c r="X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6"/>
    </row>
    <row r="93" spans="2:56" x14ac:dyDescent="0.2">
      <c r="B93" s="96"/>
      <c r="C93" s="97"/>
      <c r="D93" s="97"/>
      <c r="E93" s="96"/>
      <c r="F93" s="96"/>
      <c r="G93" s="96"/>
      <c r="I93" s="96"/>
      <c r="J93" s="96"/>
      <c r="K93" s="96"/>
      <c r="M93" s="96"/>
      <c r="N93" s="96"/>
      <c r="O93" s="96"/>
      <c r="P93" s="96"/>
      <c r="R93" s="96"/>
      <c r="S93" s="96"/>
      <c r="T93" s="96"/>
      <c r="U93" s="96"/>
      <c r="V93" s="96"/>
      <c r="W93" s="96"/>
      <c r="X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  <c r="AZ93" s="96"/>
      <c r="BA93" s="96"/>
      <c r="BB93" s="96"/>
      <c r="BC93" s="96"/>
      <c r="BD93" s="96"/>
    </row>
    <row r="94" spans="2:56" x14ac:dyDescent="0.2">
      <c r="B94" s="96"/>
      <c r="C94" s="97"/>
      <c r="D94" s="97"/>
      <c r="E94" s="96"/>
      <c r="F94" s="96"/>
      <c r="G94" s="96"/>
      <c r="I94" s="96"/>
      <c r="J94" s="96"/>
      <c r="K94" s="96"/>
      <c r="M94" s="96"/>
      <c r="N94" s="96"/>
      <c r="O94" s="96"/>
      <c r="P94" s="96"/>
      <c r="R94" s="96"/>
      <c r="S94" s="96"/>
      <c r="T94" s="96"/>
      <c r="U94" s="96"/>
      <c r="V94" s="96"/>
      <c r="W94" s="96"/>
      <c r="X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  <c r="AN94" s="96"/>
      <c r="AO94" s="96"/>
      <c r="AP94" s="96"/>
      <c r="AQ94" s="96"/>
      <c r="AR94" s="96"/>
      <c r="AS94" s="96"/>
      <c r="AT94" s="96"/>
      <c r="AU94" s="96"/>
      <c r="AV94" s="96"/>
      <c r="AW94" s="96"/>
      <c r="AX94" s="96"/>
      <c r="AY94" s="96"/>
      <c r="AZ94" s="96"/>
      <c r="BA94" s="96"/>
      <c r="BB94" s="96"/>
      <c r="BC94" s="96"/>
      <c r="BD94" s="96"/>
    </row>
    <row r="95" spans="2:56" x14ac:dyDescent="0.2">
      <c r="B95" s="96"/>
      <c r="C95" s="97"/>
      <c r="D95" s="97"/>
      <c r="E95" s="96"/>
      <c r="F95" s="96"/>
      <c r="G95" s="96"/>
      <c r="I95" s="96"/>
      <c r="J95" s="96"/>
      <c r="K95" s="96"/>
      <c r="M95" s="96"/>
      <c r="N95" s="96"/>
      <c r="O95" s="96"/>
      <c r="P95" s="96"/>
      <c r="R95" s="96"/>
      <c r="S95" s="96"/>
      <c r="T95" s="96"/>
      <c r="U95" s="96"/>
      <c r="V95" s="96"/>
      <c r="W95" s="96"/>
      <c r="X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  <c r="AS95" s="96"/>
      <c r="AT95" s="96"/>
      <c r="AU95" s="96"/>
      <c r="AV95" s="96"/>
      <c r="AW95" s="96"/>
      <c r="AX95" s="96"/>
      <c r="AY95" s="96"/>
      <c r="AZ95" s="96"/>
      <c r="BA95" s="96"/>
      <c r="BB95" s="96"/>
      <c r="BC95" s="96"/>
      <c r="BD95" s="96"/>
    </row>
    <row r="96" spans="2:56" x14ac:dyDescent="0.2">
      <c r="B96" s="96"/>
      <c r="C96" s="97"/>
      <c r="D96" s="97"/>
      <c r="E96" s="96"/>
      <c r="F96" s="96"/>
      <c r="G96" s="96"/>
      <c r="I96" s="96"/>
      <c r="J96" s="96"/>
      <c r="K96" s="96"/>
      <c r="M96" s="96"/>
      <c r="N96" s="96"/>
      <c r="O96" s="96"/>
      <c r="P96" s="96"/>
      <c r="R96" s="96"/>
      <c r="S96" s="96"/>
      <c r="T96" s="96"/>
      <c r="U96" s="96"/>
      <c r="V96" s="96"/>
      <c r="W96" s="96"/>
      <c r="X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96"/>
      <c r="AR96" s="96"/>
      <c r="AS96" s="96"/>
      <c r="AT96" s="96"/>
      <c r="AU96" s="96"/>
      <c r="AV96" s="96"/>
      <c r="AW96" s="96"/>
      <c r="AX96" s="96"/>
      <c r="AY96" s="96"/>
      <c r="AZ96" s="96"/>
      <c r="BA96" s="96"/>
      <c r="BB96" s="96"/>
      <c r="BC96" s="96"/>
      <c r="BD96" s="96"/>
    </row>
    <row r="97" spans="2:56" x14ac:dyDescent="0.2">
      <c r="B97" s="96"/>
      <c r="C97" s="97"/>
      <c r="D97" s="97"/>
      <c r="E97" s="96"/>
      <c r="F97" s="96"/>
      <c r="G97" s="96"/>
      <c r="I97" s="96"/>
      <c r="J97" s="96"/>
      <c r="K97" s="96"/>
      <c r="M97" s="96"/>
      <c r="N97" s="96"/>
      <c r="O97" s="96"/>
      <c r="P97" s="96"/>
      <c r="R97" s="96"/>
      <c r="S97" s="96"/>
      <c r="T97" s="96"/>
      <c r="U97" s="96"/>
      <c r="V97" s="96"/>
      <c r="W97" s="96"/>
      <c r="X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  <c r="AS97" s="96"/>
      <c r="AT97" s="96"/>
      <c r="AU97" s="96"/>
      <c r="AV97" s="96"/>
      <c r="AW97" s="96"/>
      <c r="AX97" s="96"/>
      <c r="AY97" s="96"/>
      <c r="AZ97" s="96"/>
      <c r="BA97" s="96"/>
      <c r="BB97" s="96"/>
      <c r="BC97" s="96"/>
      <c r="BD97" s="96"/>
    </row>
    <row r="98" spans="2:56" x14ac:dyDescent="0.2">
      <c r="B98" s="96"/>
      <c r="C98" s="97"/>
      <c r="D98" s="97"/>
      <c r="E98" s="96"/>
      <c r="F98" s="96"/>
      <c r="G98" s="96"/>
      <c r="I98" s="96"/>
      <c r="J98" s="96"/>
      <c r="K98" s="96"/>
      <c r="M98" s="96"/>
      <c r="N98" s="96"/>
      <c r="O98" s="96"/>
      <c r="P98" s="96"/>
      <c r="R98" s="96"/>
      <c r="S98" s="96"/>
      <c r="T98" s="96"/>
      <c r="U98" s="96"/>
      <c r="V98" s="96"/>
      <c r="W98" s="96"/>
      <c r="X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  <c r="AN98" s="96"/>
      <c r="AO98" s="96"/>
      <c r="AP98" s="96"/>
      <c r="AQ98" s="96"/>
      <c r="AR98" s="96"/>
      <c r="AS98" s="96"/>
      <c r="AT98" s="96"/>
      <c r="AU98" s="96"/>
      <c r="AV98" s="96"/>
      <c r="AW98" s="96"/>
      <c r="AX98" s="96"/>
      <c r="AY98" s="96"/>
      <c r="AZ98" s="96"/>
      <c r="BA98" s="96"/>
      <c r="BB98" s="96"/>
      <c r="BC98" s="96"/>
      <c r="BD98" s="96"/>
    </row>
    <row r="99" spans="2:56" x14ac:dyDescent="0.2">
      <c r="B99" s="96"/>
      <c r="C99" s="97"/>
      <c r="D99" s="97"/>
      <c r="E99" s="96"/>
      <c r="F99" s="96"/>
      <c r="G99" s="96"/>
      <c r="I99" s="96"/>
      <c r="J99" s="96"/>
      <c r="K99" s="96"/>
      <c r="M99" s="96"/>
      <c r="N99" s="96"/>
      <c r="O99" s="96"/>
      <c r="P99" s="96"/>
      <c r="R99" s="96"/>
      <c r="S99" s="96"/>
      <c r="T99" s="96"/>
      <c r="U99" s="96"/>
      <c r="V99" s="96"/>
      <c r="W99" s="96"/>
      <c r="X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96"/>
      <c r="AP99" s="96"/>
      <c r="AQ99" s="96"/>
      <c r="AR99" s="96"/>
      <c r="AS99" s="96"/>
      <c r="AT99" s="96"/>
      <c r="AU99" s="96"/>
      <c r="AV99" s="96"/>
      <c r="AW99" s="96"/>
      <c r="AX99" s="96"/>
      <c r="AY99" s="96"/>
      <c r="AZ99" s="96"/>
      <c r="BA99" s="96"/>
      <c r="BB99" s="96"/>
      <c r="BC99" s="96"/>
      <c r="BD99" s="96"/>
    </row>
    <row r="100" spans="2:56" x14ac:dyDescent="0.2">
      <c r="B100" s="96"/>
      <c r="C100" s="97"/>
      <c r="D100" s="97"/>
      <c r="E100" s="96"/>
      <c r="F100" s="96"/>
      <c r="G100" s="96"/>
      <c r="I100" s="96"/>
      <c r="J100" s="96"/>
      <c r="K100" s="96"/>
      <c r="M100" s="96"/>
      <c r="N100" s="96"/>
      <c r="O100" s="96"/>
      <c r="P100" s="96"/>
      <c r="R100" s="96"/>
      <c r="S100" s="96"/>
      <c r="T100" s="96"/>
      <c r="U100" s="96"/>
      <c r="V100" s="96"/>
      <c r="W100" s="96"/>
      <c r="X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96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96"/>
    </row>
    <row r="101" spans="2:56" x14ac:dyDescent="0.2">
      <c r="B101" s="96"/>
      <c r="C101" s="97"/>
      <c r="D101" s="97"/>
      <c r="E101" s="96"/>
      <c r="F101" s="96"/>
      <c r="G101" s="96"/>
      <c r="I101" s="96"/>
      <c r="J101" s="96"/>
      <c r="K101" s="96"/>
      <c r="M101" s="96"/>
      <c r="N101" s="96"/>
      <c r="O101" s="96"/>
      <c r="P101" s="96"/>
      <c r="R101" s="96"/>
      <c r="S101" s="96"/>
      <c r="T101" s="96"/>
      <c r="U101" s="96"/>
      <c r="V101" s="96"/>
      <c r="W101" s="96"/>
      <c r="X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/>
      <c r="AR101" s="96"/>
      <c r="AS101" s="96"/>
      <c r="AT101" s="96"/>
      <c r="AU101" s="96"/>
      <c r="AV101" s="96"/>
      <c r="AW101" s="96"/>
      <c r="AX101" s="96"/>
      <c r="AY101" s="96"/>
      <c r="AZ101" s="96"/>
      <c r="BA101" s="96"/>
      <c r="BB101" s="96"/>
      <c r="BC101" s="96"/>
      <c r="BD101" s="96"/>
    </row>
    <row r="102" spans="2:56" x14ac:dyDescent="0.2">
      <c r="B102" s="96"/>
      <c r="C102" s="97"/>
      <c r="D102" s="97"/>
      <c r="E102" s="96"/>
      <c r="F102" s="96"/>
      <c r="G102" s="96"/>
      <c r="I102" s="96"/>
      <c r="J102" s="96"/>
      <c r="K102" s="96"/>
      <c r="M102" s="96"/>
      <c r="N102" s="96"/>
      <c r="O102" s="96"/>
      <c r="P102" s="96"/>
      <c r="R102" s="96"/>
      <c r="S102" s="96"/>
      <c r="T102" s="96"/>
      <c r="U102" s="96"/>
      <c r="V102" s="96"/>
      <c r="W102" s="96"/>
      <c r="X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  <c r="AV102" s="96"/>
      <c r="AW102" s="96"/>
      <c r="AX102" s="96"/>
      <c r="AY102" s="96"/>
      <c r="AZ102" s="96"/>
      <c r="BA102" s="96"/>
      <c r="BB102" s="96"/>
      <c r="BC102" s="96"/>
      <c r="BD102" s="96"/>
    </row>
    <row r="103" spans="2:56" x14ac:dyDescent="0.2">
      <c r="B103" s="96"/>
      <c r="C103" s="97"/>
      <c r="D103" s="97"/>
      <c r="E103" s="96"/>
      <c r="F103" s="96"/>
      <c r="G103" s="96"/>
      <c r="I103" s="96"/>
      <c r="J103" s="96"/>
      <c r="K103" s="96"/>
      <c r="M103" s="96"/>
      <c r="N103" s="96"/>
      <c r="O103" s="96"/>
      <c r="P103" s="96"/>
      <c r="R103" s="96"/>
      <c r="S103" s="96"/>
      <c r="T103" s="96"/>
      <c r="U103" s="96"/>
      <c r="V103" s="96"/>
      <c r="W103" s="96"/>
      <c r="X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/>
      <c r="AQ103" s="96"/>
      <c r="AR103" s="96"/>
      <c r="AS103" s="96"/>
      <c r="AT103" s="96"/>
      <c r="AU103" s="96"/>
      <c r="AV103" s="96"/>
      <c r="AW103" s="96"/>
      <c r="AX103" s="96"/>
      <c r="AY103" s="96"/>
      <c r="AZ103" s="96"/>
      <c r="BA103" s="96"/>
      <c r="BB103" s="96"/>
      <c r="BC103" s="96"/>
      <c r="BD103" s="96"/>
    </row>
    <row r="104" spans="2:56" x14ac:dyDescent="0.2">
      <c r="B104" s="96"/>
      <c r="C104" s="97"/>
      <c r="D104" s="97"/>
      <c r="E104" s="96"/>
      <c r="F104" s="96"/>
      <c r="G104" s="96"/>
      <c r="I104" s="96"/>
      <c r="J104" s="96"/>
      <c r="K104" s="96"/>
      <c r="M104" s="96"/>
      <c r="N104" s="96"/>
      <c r="O104" s="96"/>
      <c r="P104" s="96"/>
      <c r="R104" s="96"/>
      <c r="S104" s="96"/>
      <c r="T104" s="96"/>
      <c r="U104" s="96"/>
      <c r="V104" s="96"/>
      <c r="W104" s="96"/>
      <c r="X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  <c r="AX104" s="96"/>
      <c r="AY104" s="96"/>
      <c r="AZ104" s="96"/>
      <c r="BA104" s="96"/>
      <c r="BB104" s="96"/>
      <c r="BC104" s="96"/>
      <c r="BD104" s="96"/>
    </row>
    <row r="105" spans="2:56" x14ac:dyDescent="0.2">
      <c r="B105" s="96"/>
      <c r="C105" s="97"/>
      <c r="D105" s="97"/>
      <c r="E105" s="96"/>
      <c r="F105" s="96"/>
      <c r="G105" s="96"/>
      <c r="I105" s="96"/>
      <c r="J105" s="96"/>
      <c r="K105" s="96"/>
      <c r="M105" s="96"/>
      <c r="N105" s="96"/>
      <c r="O105" s="96"/>
      <c r="P105" s="96"/>
      <c r="R105" s="96"/>
      <c r="S105" s="96"/>
      <c r="T105" s="96"/>
      <c r="U105" s="96"/>
      <c r="V105" s="96"/>
      <c r="W105" s="96"/>
      <c r="X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  <c r="AN105" s="96"/>
      <c r="AO105" s="96"/>
      <c r="AP105" s="96"/>
      <c r="AQ105" s="96"/>
      <c r="AR105" s="96"/>
      <c r="AS105" s="96"/>
      <c r="AT105" s="96"/>
      <c r="AU105" s="96"/>
      <c r="AV105" s="96"/>
      <c r="AW105" s="96"/>
      <c r="AX105" s="96"/>
      <c r="AY105" s="96"/>
      <c r="AZ105" s="96"/>
      <c r="BA105" s="96"/>
      <c r="BB105" s="96"/>
      <c r="BC105" s="96"/>
      <c r="BD105" s="96"/>
    </row>
    <row r="106" spans="2:56" x14ac:dyDescent="0.2">
      <c r="B106" s="96"/>
      <c r="C106" s="97"/>
      <c r="D106" s="97"/>
      <c r="E106" s="96"/>
      <c r="F106" s="96"/>
      <c r="G106" s="96"/>
      <c r="I106" s="96"/>
      <c r="J106" s="96"/>
      <c r="K106" s="96"/>
      <c r="M106" s="96"/>
      <c r="N106" s="96"/>
      <c r="O106" s="96"/>
      <c r="P106" s="96"/>
      <c r="R106" s="96"/>
      <c r="S106" s="96"/>
      <c r="T106" s="96"/>
      <c r="U106" s="96"/>
      <c r="V106" s="96"/>
      <c r="W106" s="96"/>
      <c r="X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  <c r="AX106" s="96"/>
      <c r="AY106" s="96"/>
      <c r="AZ106" s="96"/>
      <c r="BA106" s="96"/>
      <c r="BB106" s="96"/>
      <c r="BC106" s="96"/>
      <c r="BD106" s="96"/>
    </row>
    <row r="107" spans="2:56" x14ac:dyDescent="0.2">
      <c r="B107" s="96"/>
      <c r="C107" s="97"/>
      <c r="D107" s="97"/>
      <c r="E107" s="96"/>
      <c r="F107" s="96"/>
      <c r="G107" s="96"/>
      <c r="I107" s="96"/>
      <c r="J107" s="96"/>
      <c r="K107" s="96"/>
      <c r="M107" s="96"/>
      <c r="N107" s="96"/>
      <c r="O107" s="96"/>
      <c r="P107" s="96"/>
      <c r="R107" s="96"/>
      <c r="S107" s="96"/>
      <c r="T107" s="96"/>
      <c r="U107" s="96"/>
      <c r="V107" s="96"/>
      <c r="W107" s="96"/>
      <c r="X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96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96"/>
    </row>
    <row r="108" spans="2:56" x14ac:dyDescent="0.2">
      <c r="B108" s="96"/>
      <c r="C108" s="97"/>
      <c r="D108" s="97"/>
      <c r="E108" s="96"/>
      <c r="F108" s="96"/>
      <c r="G108" s="96"/>
      <c r="I108" s="96"/>
      <c r="J108" s="96"/>
      <c r="K108" s="96"/>
      <c r="M108" s="96"/>
      <c r="N108" s="96"/>
      <c r="O108" s="96"/>
      <c r="P108" s="96"/>
      <c r="R108" s="96"/>
      <c r="S108" s="96"/>
      <c r="T108" s="96"/>
      <c r="U108" s="96"/>
      <c r="V108" s="96"/>
      <c r="W108" s="96"/>
      <c r="X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  <c r="AN108" s="96"/>
      <c r="AO108" s="96"/>
      <c r="AP108" s="96"/>
      <c r="AQ108" s="96"/>
      <c r="AR108" s="96"/>
      <c r="AS108" s="96"/>
      <c r="AT108" s="96"/>
      <c r="AU108" s="96"/>
      <c r="AV108" s="96"/>
      <c r="AW108" s="96"/>
      <c r="AX108" s="96"/>
      <c r="AY108" s="96"/>
      <c r="AZ108" s="96"/>
      <c r="BA108" s="96"/>
      <c r="BB108" s="96"/>
      <c r="BC108" s="96"/>
      <c r="BD108" s="96"/>
    </row>
    <row r="109" spans="2:56" x14ac:dyDescent="0.2">
      <c r="B109" s="96"/>
      <c r="C109" s="97"/>
      <c r="D109" s="97"/>
      <c r="E109" s="96"/>
      <c r="F109" s="96"/>
      <c r="G109" s="96"/>
      <c r="I109" s="96"/>
      <c r="J109" s="96"/>
      <c r="K109" s="96"/>
      <c r="M109" s="96"/>
      <c r="N109" s="96"/>
      <c r="O109" s="96"/>
      <c r="P109" s="96"/>
      <c r="R109" s="96"/>
      <c r="S109" s="96"/>
      <c r="T109" s="96"/>
      <c r="U109" s="96"/>
      <c r="V109" s="96"/>
      <c r="W109" s="96"/>
      <c r="X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96"/>
      <c r="BC109" s="96"/>
      <c r="BD109" s="96"/>
    </row>
    <row r="110" spans="2:56" x14ac:dyDescent="0.2">
      <c r="B110" s="96"/>
      <c r="C110" s="97"/>
      <c r="D110" s="97"/>
      <c r="E110" s="96"/>
      <c r="F110" s="96"/>
      <c r="G110" s="96"/>
      <c r="I110" s="96"/>
      <c r="J110" s="96"/>
      <c r="K110" s="96"/>
      <c r="M110" s="96"/>
      <c r="N110" s="96"/>
      <c r="O110" s="96"/>
      <c r="P110" s="96"/>
      <c r="R110" s="96"/>
      <c r="S110" s="96"/>
      <c r="T110" s="96"/>
      <c r="U110" s="96"/>
      <c r="V110" s="96"/>
      <c r="W110" s="96"/>
      <c r="X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B110" s="96"/>
      <c r="BC110" s="96"/>
      <c r="BD110" s="96"/>
    </row>
    <row r="111" spans="2:56" x14ac:dyDescent="0.2">
      <c r="B111" s="96"/>
      <c r="C111" s="97"/>
      <c r="D111" s="97"/>
      <c r="E111" s="96"/>
      <c r="F111" s="96"/>
      <c r="G111" s="96"/>
      <c r="I111" s="96"/>
      <c r="J111" s="96"/>
      <c r="K111" s="96"/>
      <c r="M111" s="96"/>
      <c r="N111" s="96"/>
      <c r="O111" s="96"/>
      <c r="P111" s="96"/>
      <c r="R111" s="96"/>
      <c r="S111" s="96"/>
      <c r="T111" s="96"/>
      <c r="U111" s="96"/>
      <c r="V111" s="96"/>
      <c r="W111" s="96"/>
      <c r="X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96"/>
    </row>
    <row r="112" spans="2:56" x14ac:dyDescent="0.2">
      <c r="B112" s="96"/>
      <c r="C112" s="97"/>
      <c r="D112" s="97"/>
      <c r="E112" s="96"/>
      <c r="F112" s="96"/>
      <c r="G112" s="96"/>
      <c r="I112" s="96"/>
      <c r="J112" s="96"/>
      <c r="K112" s="96"/>
      <c r="M112" s="96"/>
      <c r="N112" s="96"/>
      <c r="O112" s="96"/>
      <c r="P112" s="96"/>
      <c r="R112" s="96"/>
      <c r="S112" s="96"/>
      <c r="T112" s="96"/>
      <c r="U112" s="96"/>
      <c r="V112" s="96"/>
      <c r="W112" s="96"/>
      <c r="X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  <c r="AX112" s="96"/>
      <c r="AY112" s="96"/>
      <c r="AZ112" s="96"/>
      <c r="BA112" s="96"/>
      <c r="BB112" s="96"/>
      <c r="BC112" s="96"/>
      <c r="BD112" s="96"/>
    </row>
    <row r="113" spans="2:56" x14ac:dyDescent="0.2">
      <c r="B113" s="96"/>
      <c r="C113" s="97"/>
      <c r="D113" s="97"/>
      <c r="E113" s="96"/>
      <c r="F113" s="96"/>
      <c r="G113" s="96"/>
      <c r="I113" s="96"/>
      <c r="J113" s="96"/>
      <c r="K113" s="96"/>
      <c r="M113" s="96"/>
      <c r="N113" s="96"/>
      <c r="O113" s="96"/>
      <c r="P113" s="96"/>
      <c r="R113" s="96"/>
      <c r="S113" s="96"/>
      <c r="T113" s="96"/>
      <c r="U113" s="96"/>
      <c r="V113" s="96"/>
      <c r="W113" s="96"/>
      <c r="X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96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96"/>
    </row>
    <row r="114" spans="2:56" x14ac:dyDescent="0.2">
      <c r="B114" s="96"/>
      <c r="C114" s="97"/>
      <c r="D114" s="97"/>
      <c r="E114" s="96"/>
      <c r="F114" s="96"/>
      <c r="G114" s="96"/>
      <c r="I114" s="96"/>
      <c r="J114" s="96"/>
      <c r="K114" s="96"/>
      <c r="M114" s="96"/>
      <c r="N114" s="96"/>
      <c r="O114" s="96"/>
      <c r="P114" s="96"/>
      <c r="R114" s="96"/>
      <c r="S114" s="96"/>
      <c r="T114" s="96"/>
      <c r="U114" s="96"/>
      <c r="V114" s="96"/>
      <c r="W114" s="96"/>
      <c r="X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  <c r="AK114" s="96"/>
      <c r="AL114" s="96"/>
      <c r="AM114" s="96"/>
      <c r="AN114" s="96"/>
      <c r="AO114" s="96"/>
      <c r="AP114" s="96"/>
      <c r="AQ114" s="96"/>
      <c r="AR114" s="96"/>
      <c r="AS114" s="96"/>
      <c r="AT114" s="96"/>
      <c r="AU114" s="96"/>
      <c r="AV114" s="96"/>
      <c r="AW114" s="96"/>
      <c r="AX114" s="96"/>
      <c r="AY114" s="96"/>
      <c r="AZ114" s="96"/>
      <c r="BA114" s="96"/>
      <c r="BB114" s="96"/>
      <c r="BC114" s="96"/>
      <c r="BD114" s="96"/>
    </row>
    <row r="115" spans="2:56" x14ac:dyDescent="0.2">
      <c r="B115" s="96"/>
      <c r="C115" s="97"/>
      <c r="D115" s="97"/>
      <c r="E115" s="96"/>
      <c r="F115" s="96"/>
      <c r="G115" s="96"/>
      <c r="I115" s="96"/>
      <c r="J115" s="96"/>
      <c r="K115" s="96"/>
      <c r="M115" s="96"/>
      <c r="N115" s="96"/>
      <c r="O115" s="96"/>
      <c r="P115" s="96"/>
      <c r="R115" s="96"/>
      <c r="S115" s="96"/>
      <c r="T115" s="96"/>
      <c r="U115" s="96"/>
      <c r="V115" s="96"/>
      <c r="W115" s="96"/>
      <c r="X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  <c r="AK115" s="96"/>
      <c r="AL115" s="96"/>
      <c r="AM115" s="96"/>
      <c r="AN115" s="96"/>
      <c r="AO115" s="96"/>
      <c r="AP115" s="96"/>
      <c r="AQ115" s="96"/>
      <c r="AR115" s="96"/>
      <c r="AS115" s="96"/>
      <c r="AT115" s="96"/>
      <c r="AU115" s="96"/>
      <c r="AV115" s="96"/>
      <c r="AW115" s="96"/>
      <c r="AX115" s="96"/>
      <c r="AY115" s="96"/>
      <c r="AZ115" s="96"/>
      <c r="BA115" s="96"/>
      <c r="BB115" s="96"/>
      <c r="BC115" s="96"/>
      <c r="BD115" s="96"/>
    </row>
    <row r="116" spans="2:56" x14ac:dyDescent="0.2">
      <c r="B116" s="96"/>
      <c r="C116" s="97"/>
      <c r="D116" s="97"/>
      <c r="E116" s="96"/>
      <c r="F116" s="96"/>
      <c r="G116" s="96"/>
      <c r="I116" s="96"/>
      <c r="J116" s="96"/>
      <c r="K116" s="96"/>
      <c r="M116" s="96"/>
      <c r="N116" s="96"/>
      <c r="O116" s="96"/>
      <c r="P116" s="96"/>
      <c r="R116" s="96"/>
      <c r="S116" s="96"/>
      <c r="T116" s="96"/>
      <c r="U116" s="96"/>
      <c r="V116" s="96"/>
      <c r="W116" s="96"/>
      <c r="X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  <c r="AJ116" s="96"/>
      <c r="AK116" s="96"/>
      <c r="AL116" s="96"/>
      <c r="AM116" s="96"/>
      <c r="AN116" s="96"/>
      <c r="AO116" s="96"/>
      <c r="AP116" s="96"/>
      <c r="AQ116" s="96"/>
      <c r="AR116" s="96"/>
      <c r="AS116" s="96"/>
      <c r="AT116" s="96"/>
      <c r="AU116" s="96"/>
      <c r="AV116" s="96"/>
      <c r="AW116" s="96"/>
      <c r="AX116" s="96"/>
      <c r="AY116" s="96"/>
      <c r="AZ116" s="96"/>
      <c r="BA116" s="96"/>
      <c r="BB116" s="96"/>
      <c r="BC116" s="96"/>
      <c r="BD116" s="96"/>
    </row>
    <row r="117" spans="2:56" x14ac:dyDescent="0.2">
      <c r="B117" s="96"/>
      <c r="C117" s="97"/>
      <c r="D117" s="97"/>
      <c r="E117" s="96"/>
      <c r="F117" s="96"/>
      <c r="G117" s="96"/>
      <c r="I117" s="96"/>
      <c r="J117" s="96"/>
      <c r="K117" s="96"/>
      <c r="M117" s="96"/>
      <c r="N117" s="96"/>
      <c r="O117" s="96"/>
      <c r="P117" s="96"/>
      <c r="R117" s="96"/>
      <c r="S117" s="96"/>
      <c r="T117" s="96"/>
      <c r="U117" s="96"/>
      <c r="V117" s="96"/>
      <c r="W117" s="96"/>
      <c r="X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  <c r="AK117" s="96"/>
      <c r="AL117" s="96"/>
      <c r="AM117" s="96"/>
      <c r="AN117" s="96"/>
      <c r="AO117" s="96"/>
      <c r="AP117" s="96"/>
      <c r="AQ117" s="96"/>
      <c r="AR117" s="96"/>
      <c r="AS117" s="96"/>
      <c r="AT117" s="96"/>
      <c r="AU117" s="96"/>
      <c r="AV117" s="96"/>
      <c r="AW117" s="96"/>
      <c r="AX117" s="96"/>
      <c r="AY117" s="96"/>
      <c r="AZ117" s="96"/>
      <c r="BA117" s="96"/>
      <c r="BB117" s="96"/>
      <c r="BC117" s="96"/>
      <c r="BD117" s="96"/>
    </row>
    <row r="118" spans="2:56" x14ac:dyDescent="0.2">
      <c r="B118" s="96"/>
      <c r="C118" s="97"/>
      <c r="D118" s="97"/>
      <c r="E118" s="96"/>
      <c r="F118" s="96"/>
      <c r="G118" s="96"/>
      <c r="I118" s="96"/>
      <c r="J118" s="96"/>
      <c r="K118" s="96"/>
      <c r="M118" s="96"/>
      <c r="N118" s="96"/>
      <c r="O118" s="96"/>
      <c r="P118" s="96"/>
      <c r="R118" s="96"/>
      <c r="S118" s="96"/>
      <c r="T118" s="96"/>
      <c r="U118" s="96"/>
      <c r="V118" s="96"/>
      <c r="W118" s="96"/>
      <c r="X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96"/>
      <c r="AL118" s="96"/>
      <c r="AM118" s="96"/>
      <c r="AN118" s="96"/>
      <c r="AO118" s="96"/>
      <c r="AP118" s="96"/>
      <c r="AQ118" s="96"/>
      <c r="AR118" s="96"/>
      <c r="AS118" s="96"/>
      <c r="AT118" s="96"/>
      <c r="AU118" s="96"/>
      <c r="AV118" s="96"/>
      <c r="AW118" s="96"/>
      <c r="AX118" s="96"/>
      <c r="AY118" s="96"/>
      <c r="AZ118" s="96"/>
      <c r="BA118" s="96"/>
      <c r="BB118" s="96"/>
      <c r="BC118" s="96"/>
      <c r="BD118" s="96"/>
    </row>
    <row r="119" spans="2:56" x14ac:dyDescent="0.2">
      <c r="B119" s="96"/>
      <c r="C119" s="97"/>
      <c r="D119" s="97"/>
      <c r="E119" s="96"/>
      <c r="F119" s="96"/>
      <c r="G119" s="96"/>
      <c r="I119" s="96"/>
      <c r="J119" s="96"/>
      <c r="K119" s="96"/>
      <c r="M119" s="96"/>
      <c r="N119" s="96"/>
      <c r="O119" s="96"/>
      <c r="P119" s="96"/>
      <c r="R119" s="96"/>
      <c r="S119" s="96"/>
      <c r="T119" s="96"/>
      <c r="U119" s="96"/>
      <c r="V119" s="96"/>
      <c r="W119" s="96"/>
      <c r="X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6"/>
      <c r="AM119" s="96"/>
      <c r="AN119" s="96"/>
      <c r="AO119" s="96"/>
      <c r="AP119" s="96"/>
      <c r="AQ119" s="96"/>
      <c r="AR119" s="96"/>
      <c r="AS119" s="96"/>
      <c r="AT119" s="96"/>
      <c r="AU119" s="96"/>
      <c r="AV119" s="96"/>
      <c r="AW119" s="96"/>
      <c r="AX119" s="96"/>
      <c r="AY119" s="96"/>
      <c r="AZ119" s="96"/>
      <c r="BA119" s="96"/>
      <c r="BB119" s="96"/>
      <c r="BC119" s="96"/>
      <c r="BD119" s="96"/>
    </row>
    <row r="120" spans="2:56" x14ac:dyDescent="0.2">
      <c r="B120" s="96"/>
      <c r="C120" s="97"/>
      <c r="D120" s="97"/>
      <c r="E120" s="96"/>
      <c r="F120" s="96"/>
      <c r="G120" s="96"/>
      <c r="I120" s="96"/>
      <c r="J120" s="96"/>
      <c r="K120" s="96"/>
      <c r="M120" s="96"/>
      <c r="N120" s="96"/>
      <c r="O120" s="96"/>
      <c r="P120" s="96"/>
      <c r="R120" s="96"/>
      <c r="S120" s="96"/>
      <c r="T120" s="96"/>
      <c r="U120" s="96"/>
      <c r="V120" s="96"/>
      <c r="W120" s="96"/>
      <c r="X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96"/>
      <c r="AM120" s="96"/>
      <c r="AN120" s="96"/>
      <c r="AO120" s="96"/>
      <c r="AP120" s="96"/>
      <c r="AQ120" s="96"/>
      <c r="AR120" s="96"/>
      <c r="AS120" s="96"/>
      <c r="AT120" s="96"/>
      <c r="AU120" s="96"/>
      <c r="AV120" s="96"/>
      <c r="AW120" s="96"/>
      <c r="AX120" s="96"/>
      <c r="AY120" s="96"/>
      <c r="AZ120" s="96"/>
      <c r="BA120" s="96"/>
      <c r="BB120" s="96"/>
      <c r="BC120" s="96"/>
      <c r="BD120" s="96"/>
    </row>
    <row r="121" spans="2:56" x14ac:dyDescent="0.2">
      <c r="B121" s="96"/>
      <c r="C121" s="97"/>
      <c r="D121" s="97"/>
      <c r="E121" s="96"/>
      <c r="F121" s="96"/>
      <c r="G121" s="96"/>
      <c r="I121" s="96"/>
      <c r="J121" s="96"/>
      <c r="K121" s="96"/>
      <c r="M121" s="96"/>
      <c r="N121" s="96"/>
      <c r="O121" s="96"/>
      <c r="P121" s="96"/>
      <c r="R121" s="96"/>
      <c r="S121" s="96"/>
      <c r="T121" s="96"/>
      <c r="U121" s="96"/>
      <c r="V121" s="96"/>
      <c r="W121" s="96"/>
      <c r="X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  <c r="AM121" s="96"/>
      <c r="AN121" s="96"/>
      <c r="AO121" s="96"/>
      <c r="AP121" s="96"/>
      <c r="AQ121" s="96"/>
      <c r="AR121" s="96"/>
      <c r="AS121" s="96"/>
      <c r="AT121" s="96"/>
      <c r="AU121" s="96"/>
      <c r="AV121" s="96"/>
      <c r="AW121" s="96"/>
      <c r="AX121" s="96"/>
      <c r="AY121" s="96"/>
      <c r="AZ121" s="96"/>
      <c r="BA121" s="96"/>
      <c r="BB121" s="96"/>
      <c r="BC121" s="96"/>
      <c r="BD121" s="96"/>
    </row>
    <row r="122" spans="2:56" x14ac:dyDescent="0.2">
      <c r="B122" s="96"/>
      <c r="C122" s="97"/>
      <c r="D122" s="97"/>
      <c r="E122" s="96"/>
      <c r="F122" s="96"/>
      <c r="G122" s="96"/>
      <c r="I122" s="96"/>
      <c r="J122" s="96"/>
      <c r="K122" s="96"/>
      <c r="M122" s="96"/>
      <c r="N122" s="96"/>
      <c r="O122" s="96"/>
      <c r="P122" s="96"/>
      <c r="R122" s="96"/>
      <c r="S122" s="96"/>
      <c r="T122" s="96"/>
      <c r="U122" s="96"/>
      <c r="V122" s="96"/>
      <c r="W122" s="96"/>
      <c r="X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  <c r="AK122" s="96"/>
      <c r="AL122" s="96"/>
      <c r="AM122" s="96"/>
      <c r="AN122" s="96"/>
      <c r="AO122" s="96"/>
      <c r="AP122" s="96"/>
      <c r="AQ122" s="96"/>
      <c r="AR122" s="96"/>
      <c r="AS122" s="96"/>
      <c r="AT122" s="96"/>
      <c r="AU122" s="96"/>
      <c r="AV122" s="96"/>
      <c r="AW122" s="96"/>
      <c r="AX122" s="96"/>
      <c r="AY122" s="96"/>
      <c r="AZ122" s="96"/>
      <c r="BA122" s="96"/>
      <c r="BB122" s="96"/>
      <c r="BC122" s="96"/>
      <c r="BD122" s="96"/>
    </row>
    <row r="123" spans="2:56" x14ac:dyDescent="0.2">
      <c r="B123" s="96"/>
      <c r="C123" s="97"/>
      <c r="D123" s="97"/>
      <c r="E123" s="96"/>
      <c r="F123" s="96"/>
      <c r="G123" s="96"/>
      <c r="I123" s="96"/>
      <c r="J123" s="96"/>
      <c r="K123" s="96"/>
      <c r="M123" s="96"/>
      <c r="N123" s="96"/>
      <c r="O123" s="96"/>
      <c r="P123" s="96"/>
      <c r="R123" s="96"/>
      <c r="S123" s="96"/>
      <c r="T123" s="96"/>
      <c r="U123" s="96"/>
      <c r="V123" s="96"/>
      <c r="W123" s="96"/>
      <c r="X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96"/>
      <c r="AM123" s="96"/>
      <c r="AN123" s="96"/>
      <c r="AO123" s="96"/>
      <c r="AP123" s="96"/>
      <c r="AQ123" s="96"/>
      <c r="AR123" s="96"/>
      <c r="AS123" s="96"/>
      <c r="AT123" s="96"/>
      <c r="AU123" s="96"/>
      <c r="AV123" s="96"/>
      <c r="AW123" s="96"/>
      <c r="AX123" s="96"/>
      <c r="AY123" s="96"/>
      <c r="AZ123" s="96"/>
      <c r="BA123" s="96"/>
      <c r="BB123" s="96"/>
      <c r="BC123" s="96"/>
      <c r="BD123" s="96"/>
    </row>
    <row r="124" spans="2:56" x14ac:dyDescent="0.2">
      <c r="B124" s="96"/>
      <c r="C124" s="97"/>
      <c r="D124" s="97"/>
      <c r="E124" s="96"/>
      <c r="F124" s="96"/>
      <c r="G124" s="96"/>
      <c r="I124" s="96"/>
      <c r="J124" s="96"/>
      <c r="K124" s="96"/>
      <c r="M124" s="96"/>
      <c r="N124" s="96"/>
      <c r="O124" s="96"/>
      <c r="P124" s="96"/>
      <c r="R124" s="96"/>
      <c r="S124" s="96"/>
      <c r="T124" s="96"/>
      <c r="U124" s="96"/>
      <c r="V124" s="96"/>
      <c r="W124" s="96"/>
      <c r="X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  <c r="AX124" s="96"/>
      <c r="AY124" s="96"/>
      <c r="AZ124" s="96"/>
      <c r="BA124" s="96"/>
      <c r="BB124" s="96"/>
      <c r="BC124" s="96"/>
      <c r="BD124" s="96"/>
    </row>
    <row r="125" spans="2:56" x14ac:dyDescent="0.2">
      <c r="B125" s="96"/>
      <c r="C125" s="97"/>
      <c r="D125" s="97"/>
      <c r="E125" s="96"/>
      <c r="F125" s="96"/>
      <c r="G125" s="96"/>
      <c r="I125" s="96"/>
      <c r="J125" s="96"/>
      <c r="K125" s="96"/>
      <c r="M125" s="96"/>
      <c r="N125" s="96"/>
      <c r="O125" s="96"/>
      <c r="P125" s="96"/>
      <c r="R125" s="96"/>
      <c r="S125" s="96"/>
      <c r="T125" s="96"/>
      <c r="U125" s="96"/>
      <c r="V125" s="96"/>
      <c r="W125" s="96"/>
      <c r="X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/>
      <c r="AY125" s="96"/>
      <c r="AZ125" s="96"/>
      <c r="BA125" s="96"/>
      <c r="BB125" s="96"/>
      <c r="BC125" s="96"/>
      <c r="BD125" s="96"/>
    </row>
    <row r="126" spans="2:56" x14ac:dyDescent="0.2">
      <c r="B126" s="96"/>
      <c r="C126" s="97"/>
      <c r="D126" s="97"/>
      <c r="E126" s="96"/>
      <c r="F126" s="96"/>
      <c r="G126" s="96"/>
      <c r="I126" s="96"/>
      <c r="J126" s="96"/>
      <c r="K126" s="96"/>
      <c r="M126" s="96"/>
      <c r="N126" s="96"/>
      <c r="O126" s="96"/>
      <c r="P126" s="96"/>
      <c r="R126" s="96"/>
      <c r="S126" s="96"/>
      <c r="T126" s="96"/>
      <c r="U126" s="96"/>
      <c r="V126" s="96"/>
      <c r="W126" s="96"/>
      <c r="X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  <c r="AM126" s="96"/>
      <c r="AN126" s="96"/>
      <c r="AO126" s="96"/>
      <c r="AP126" s="96"/>
      <c r="AQ126" s="96"/>
      <c r="AR126" s="96"/>
      <c r="AS126" s="96"/>
      <c r="AT126" s="96"/>
      <c r="AU126" s="96"/>
      <c r="AV126" s="96"/>
      <c r="AW126" s="96"/>
      <c r="AX126" s="96"/>
      <c r="AY126" s="96"/>
      <c r="AZ126" s="96"/>
      <c r="BA126" s="96"/>
      <c r="BB126" s="96"/>
      <c r="BC126" s="96"/>
      <c r="BD126" s="96"/>
    </row>
    <row r="127" spans="2:56" x14ac:dyDescent="0.2">
      <c r="B127" s="96"/>
      <c r="C127" s="97"/>
      <c r="D127" s="97"/>
      <c r="E127" s="96"/>
      <c r="F127" s="96"/>
      <c r="G127" s="96"/>
      <c r="I127" s="96"/>
      <c r="J127" s="96"/>
      <c r="K127" s="96"/>
      <c r="M127" s="96"/>
      <c r="N127" s="96"/>
      <c r="O127" s="96"/>
      <c r="P127" s="96"/>
      <c r="R127" s="96"/>
      <c r="S127" s="96"/>
      <c r="T127" s="96"/>
      <c r="U127" s="96"/>
      <c r="V127" s="96"/>
      <c r="W127" s="96"/>
      <c r="X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  <c r="AM127" s="96"/>
      <c r="AN127" s="96"/>
      <c r="AO127" s="96"/>
      <c r="AP127" s="96"/>
      <c r="AQ127" s="96"/>
      <c r="AR127" s="96"/>
      <c r="AS127" s="96"/>
      <c r="AT127" s="96"/>
      <c r="AU127" s="96"/>
      <c r="AV127" s="96"/>
      <c r="AW127" s="96"/>
      <c r="AX127" s="96"/>
      <c r="AY127" s="96"/>
      <c r="AZ127" s="96"/>
      <c r="BA127" s="96"/>
      <c r="BB127" s="96"/>
      <c r="BC127" s="96"/>
      <c r="BD127" s="96"/>
    </row>
    <row r="128" spans="2:56" x14ac:dyDescent="0.2">
      <c r="B128" s="96"/>
      <c r="C128" s="97"/>
      <c r="D128" s="97"/>
      <c r="E128" s="96"/>
      <c r="F128" s="96"/>
      <c r="G128" s="96"/>
      <c r="I128" s="96"/>
      <c r="J128" s="96"/>
      <c r="K128" s="96"/>
      <c r="M128" s="96"/>
      <c r="N128" s="96"/>
      <c r="O128" s="96"/>
      <c r="P128" s="96"/>
      <c r="R128" s="96"/>
      <c r="S128" s="96"/>
      <c r="T128" s="96"/>
      <c r="U128" s="96"/>
      <c r="V128" s="96"/>
      <c r="W128" s="96"/>
      <c r="X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  <c r="BA128" s="96"/>
      <c r="BB128" s="96"/>
      <c r="BC128" s="96"/>
      <c r="BD128" s="96"/>
    </row>
    <row r="129" spans="2:56" x14ac:dyDescent="0.2">
      <c r="B129" s="96"/>
      <c r="C129" s="97"/>
      <c r="D129" s="97"/>
      <c r="E129" s="96"/>
      <c r="F129" s="96"/>
      <c r="G129" s="96"/>
      <c r="I129" s="96"/>
      <c r="J129" s="96"/>
      <c r="K129" s="96"/>
      <c r="M129" s="96"/>
      <c r="N129" s="96"/>
      <c r="O129" s="96"/>
      <c r="P129" s="96"/>
      <c r="R129" s="96"/>
      <c r="S129" s="96"/>
      <c r="T129" s="96"/>
      <c r="U129" s="96"/>
      <c r="V129" s="96"/>
      <c r="W129" s="96"/>
      <c r="X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  <c r="AM129" s="96"/>
      <c r="AN129" s="96"/>
      <c r="AO129" s="96"/>
      <c r="AP129" s="96"/>
      <c r="AQ129" s="96"/>
      <c r="AR129" s="96"/>
      <c r="AS129" s="96"/>
      <c r="AT129" s="96"/>
      <c r="AU129" s="96"/>
      <c r="AV129" s="96"/>
      <c r="AW129" s="96"/>
      <c r="AX129" s="96"/>
      <c r="AY129" s="96"/>
      <c r="AZ129" s="96"/>
      <c r="BA129" s="96"/>
      <c r="BB129" s="96"/>
      <c r="BC129" s="96"/>
      <c r="BD129" s="96"/>
    </row>
    <row r="130" spans="2:56" x14ac:dyDescent="0.2">
      <c r="B130" s="96"/>
      <c r="C130" s="97"/>
      <c r="D130" s="97"/>
      <c r="E130" s="96"/>
      <c r="F130" s="96"/>
      <c r="G130" s="96"/>
      <c r="I130" s="96"/>
      <c r="J130" s="96"/>
      <c r="K130" s="96"/>
      <c r="M130" s="96"/>
      <c r="N130" s="96"/>
      <c r="O130" s="96"/>
      <c r="P130" s="96"/>
      <c r="R130" s="96"/>
      <c r="S130" s="96"/>
      <c r="T130" s="96"/>
      <c r="U130" s="96"/>
      <c r="V130" s="96"/>
      <c r="W130" s="96"/>
      <c r="X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  <c r="AY130" s="96"/>
      <c r="AZ130" s="96"/>
      <c r="BA130" s="96"/>
      <c r="BB130" s="96"/>
      <c r="BC130" s="96"/>
      <c r="BD130" s="96"/>
    </row>
    <row r="131" spans="2:56" x14ac:dyDescent="0.2">
      <c r="B131" s="96"/>
      <c r="C131" s="97"/>
      <c r="D131" s="97"/>
      <c r="E131" s="96"/>
      <c r="F131" s="96"/>
      <c r="G131" s="96"/>
      <c r="I131" s="96"/>
      <c r="J131" s="96"/>
      <c r="K131" s="96"/>
      <c r="M131" s="96"/>
      <c r="N131" s="96"/>
      <c r="O131" s="96"/>
      <c r="P131" s="96"/>
      <c r="R131" s="96"/>
      <c r="S131" s="96"/>
      <c r="T131" s="96"/>
      <c r="U131" s="96"/>
      <c r="V131" s="96"/>
      <c r="W131" s="96"/>
      <c r="X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  <c r="AX131" s="96"/>
      <c r="AY131" s="96"/>
      <c r="AZ131" s="96"/>
      <c r="BA131" s="96"/>
      <c r="BB131" s="96"/>
      <c r="BC131" s="96"/>
      <c r="BD131" s="96"/>
    </row>
    <row r="132" spans="2:56" x14ac:dyDescent="0.2">
      <c r="B132" s="96"/>
      <c r="C132" s="97"/>
      <c r="D132" s="97"/>
      <c r="E132" s="96"/>
      <c r="F132" s="96"/>
      <c r="G132" s="96"/>
      <c r="I132" s="96"/>
      <c r="J132" s="96"/>
      <c r="K132" s="96"/>
      <c r="M132" s="96"/>
      <c r="N132" s="96"/>
      <c r="O132" s="96"/>
      <c r="P132" s="96"/>
      <c r="R132" s="96"/>
      <c r="S132" s="96"/>
      <c r="T132" s="96"/>
      <c r="U132" s="96"/>
      <c r="V132" s="96"/>
      <c r="W132" s="96"/>
      <c r="X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  <c r="AM132" s="96"/>
      <c r="AN132" s="96"/>
      <c r="AO132" s="96"/>
      <c r="AP132" s="96"/>
      <c r="AQ132" s="96"/>
      <c r="AR132" s="96"/>
      <c r="AS132" s="96"/>
      <c r="AT132" s="96"/>
      <c r="AU132" s="96"/>
      <c r="AV132" s="96"/>
      <c r="AW132" s="96"/>
      <c r="AX132" s="96"/>
      <c r="AY132" s="96"/>
      <c r="AZ132" s="96"/>
      <c r="BA132" s="96"/>
      <c r="BB132" s="96"/>
      <c r="BC132" s="96"/>
      <c r="BD132" s="96"/>
    </row>
    <row r="133" spans="2:56" x14ac:dyDescent="0.2">
      <c r="B133" s="96"/>
      <c r="C133" s="97"/>
      <c r="D133" s="97"/>
      <c r="E133" s="96"/>
      <c r="F133" s="96"/>
      <c r="G133" s="96"/>
      <c r="I133" s="96"/>
      <c r="J133" s="96"/>
      <c r="K133" s="96"/>
      <c r="M133" s="96"/>
      <c r="N133" s="96"/>
      <c r="O133" s="96"/>
      <c r="P133" s="96"/>
      <c r="R133" s="96"/>
      <c r="S133" s="96"/>
      <c r="T133" s="96"/>
      <c r="U133" s="96"/>
      <c r="V133" s="96"/>
      <c r="W133" s="96"/>
      <c r="X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  <c r="AK133" s="96"/>
      <c r="AL133" s="96"/>
      <c r="AM133" s="96"/>
      <c r="AN133" s="96"/>
      <c r="AO133" s="96"/>
      <c r="AP133" s="96"/>
      <c r="AQ133" s="96"/>
      <c r="AR133" s="96"/>
      <c r="AS133" s="96"/>
      <c r="AT133" s="96"/>
      <c r="AU133" s="96"/>
      <c r="AV133" s="96"/>
      <c r="AW133" s="96"/>
      <c r="AX133" s="96"/>
      <c r="AY133" s="96"/>
      <c r="AZ133" s="96"/>
      <c r="BA133" s="96"/>
      <c r="BB133" s="96"/>
      <c r="BC133" s="96"/>
      <c r="BD133" s="96"/>
    </row>
    <row r="134" spans="2:56" x14ac:dyDescent="0.2">
      <c r="B134" s="96"/>
      <c r="C134" s="97"/>
      <c r="D134" s="97"/>
      <c r="E134" s="96"/>
      <c r="F134" s="96"/>
      <c r="G134" s="96"/>
      <c r="I134" s="96"/>
      <c r="J134" s="96"/>
      <c r="K134" s="96"/>
      <c r="M134" s="96"/>
      <c r="N134" s="96"/>
      <c r="O134" s="96"/>
      <c r="P134" s="96"/>
      <c r="R134" s="96"/>
      <c r="S134" s="96"/>
      <c r="T134" s="96"/>
      <c r="U134" s="96"/>
      <c r="V134" s="96"/>
      <c r="W134" s="96"/>
      <c r="X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  <c r="AY134" s="96"/>
      <c r="AZ134" s="96"/>
      <c r="BA134" s="96"/>
      <c r="BB134" s="96"/>
      <c r="BC134" s="96"/>
      <c r="BD134" s="96"/>
    </row>
    <row r="135" spans="2:56" x14ac:dyDescent="0.2">
      <c r="B135" s="96"/>
      <c r="C135" s="97"/>
      <c r="D135" s="97"/>
      <c r="E135" s="96"/>
      <c r="F135" s="96"/>
      <c r="G135" s="96"/>
      <c r="I135" s="96"/>
      <c r="J135" s="96"/>
      <c r="K135" s="96"/>
      <c r="M135" s="96"/>
      <c r="N135" s="96"/>
      <c r="O135" s="96"/>
      <c r="P135" s="96"/>
      <c r="R135" s="96"/>
      <c r="S135" s="96"/>
      <c r="T135" s="96"/>
      <c r="U135" s="96"/>
      <c r="V135" s="96"/>
      <c r="W135" s="96"/>
      <c r="X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  <c r="AS135" s="96"/>
      <c r="AT135" s="96"/>
      <c r="AU135" s="96"/>
      <c r="AV135" s="96"/>
      <c r="AW135" s="96"/>
      <c r="AX135" s="96"/>
      <c r="AY135" s="96"/>
      <c r="AZ135" s="96"/>
      <c r="BA135" s="96"/>
      <c r="BB135" s="96"/>
      <c r="BC135" s="96"/>
      <c r="BD135" s="96"/>
    </row>
    <row r="136" spans="2:56" x14ac:dyDescent="0.2">
      <c r="B136" s="96"/>
      <c r="C136" s="97"/>
      <c r="D136" s="97"/>
      <c r="E136" s="96"/>
      <c r="F136" s="96"/>
      <c r="G136" s="96"/>
      <c r="I136" s="96"/>
      <c r="J136" s="96"/>
      <c r="K136" s="96"/>
      <c r="M136" s="96"/>
      <c r="N136" s="96"/>
      <c r="O136" s="96"/>
      <c r="P136" s="96"/>
      <c r="R136" s="96"/>
      <c r="S136" s="96"/>
      <c r="T136" s="96"/>
      <c r="U136" s="96"/>
      <c r="V136" s="96"/>
      <c r="W136" s="96"/>
      <c r="X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  <c r="AM136" s="96"/>
      <c r="AN136" s="96"/>
      <c r="AO136" s="96"/>
      <c r="AP136" s="96"/>
      <c r="AQ136" s="96"/>
      <c r="AR136" s="96"/>
      <c r="AS136" s="96"/>
      <c r="AT136" s="96"/>
      <c r="AU136" s="96"/>
      <c r="AV136" s="96"/>
      <c r="AW136" s="96"/>
      <c r="AX136" s="96"/>
      <c r="AY136" s="96"/>
      <c r="AZ136" s="96"/>
      <c r="BA136" s="96"/>
      <c r="BB136" s="96"/>
      <c r="BC136" s="96"/>
      <c r="BD136" s="96"/>
    </row>
    <row r="137" spans="2:56" x14ac:dyDescent="0.2">
      <c r="B137" s="96"/>
      <c r="C137" s="97"/>
      <c r="D137" s="97"/>
      <c r="E137" s="96"/>
      <c r="F137" s="96"/>
      <c r="G137" s="96"/>
      <c r="I137" s="96"/>
      <c r="J137" s="96"/>
      <c r="K137" s="96"/>
      <c r="M137" s="96"/>
      <c r="N137" s="96"/>
      <c r="O137" s="96"/>
      <c r="P137" s="96"/>
      <c r="R137" s="96"/>
      <c r="S137" s="96"/>
      <c r="T137" s="96"/>
      <c r="U137" s="96"/>
      <c r="V137" s="96"/>
      <c r="W137" s="96"/>
      <c r="X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  <c r="AX137" s="96"/>
      <c r="AY137" s="96"/>
      <c r="AZ137" s="96"/>
      <c r="BA137" s="96"/>
      <c r="BB137" s="96"/>
      <c r="BC137" s="96"/>
      <c r="BD137" s="96"/>
    </row>
    <row r="138" spans="2:56" x14ac:dyDescent="0.2">
      <c r="B138" s="96"/>
      <c r="C138" s="97"/>
      <c r="D138" s="97"/>
      <c r="E138" s="96"/>
      <c r="F138" s="96"/>
      <c r="G138" s="96"/>
      <c r="I138" s="96"/>
      <c r="J138" s="96"/>
      <c r="K138" s="96"/>
      <c r="M138" s="96"/>
      <c r="N138" s="96"/>
      <c r="O138" s="96"/>
      <c r="P138" s="96"/>
      <c r="R138" s="96"/>
      <c r="S138" s="96"/>
      <c r="T138" s="96"/>
      <c r="U138" s="96"/>
      <c r="V138" s="96"/>
      <c r="W138" s="96"/>
      <c r="X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  <c r="AM138" s="96"/>
      <c r="AN138" s="96"/>
      <c r="AO138" s="96"/>
      <c r="AP138" s="96"/>
      <c r="AQ138" s="96"/>
      <c r="AR138" s="96"/>
      <c r="AS138" s="96"/>
      <c r="AT138" s="96"/>
      <c r="AU138" s="96"/>
      <c r="AV138" s="96"/>
      <c r="AW138" s="96"/>
      <c r="AX138" s="96"/>
      <c r="AY138" s="96"/>
      <c r="AZ138" s="96"/>
      <c r="BA138" s="96"/>
      <c r="BB138" s="96"/>
      <c r="BC138" s="96"/>
      <c r="BD138" s="96"/>
    </row>
    <row r="139" spans="2:56" x14ac:dyDescent="0.2">
      <c r="B139" s="96"/>
      <c r="C139" s="97"/>
      <c r="D139" s="97"/>
      <c r="E139" s="96"/>
      <c r="F139" s="96"/>
      <c r="G139" s="96"/>
      <c r="I139" s="96"/>
      <c r="J139" s="96"/>
      <c r="K139" s="96"/>
      <c r="M139" s="96"/>
      <c r="N139" s="96"/>
      <c r="O139" s="96"/>
      <c r="P139" s="96"/>
      <c r="R139" s="96"/>
      <c r="S139" s="96"/>
      <c r="T139" s="96"/>
      <c r="U139" s="96"/>
      <c r="V139" s="96"/>
      <c r="W139" s="96"/>
      <c r="X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  <c r="AM139" s="96"/>
      <c r="AN139" s="96"/>
      <c r="AO139" s="96"/>
      <c r="AP139" s="96"/>
      <c r="AQ139" s="96"/>
      <c r="AR139" s="96"/>
      <c r="AS139" s="96"/>
      <c r="AT139" s="96"/>
      <c r="AU139" s="96"/>
      <c r="AV139" s="96"/>
      <c r="AW139" s="96"/>
      <c r="AX139" s="96"/>
      <c r="AY139" s="96"/>
      <c r="AZ139" s="96"/>
      <c r="BA139" s="96"/>
      <c r="BB139" s="96"/>
      <c r="BC139" s="96"/>
      <c r="BD139" s="96"/>
    </row>
    <row r="140" spans="2:56" x14ac:dyDescent="0.2">
      <c r="B140" s="96"/>
      <c r="C140" s="97"/>
      <c r="D140" s="97"/>
      <c r="E140" s="96"/>
      <c r="F140" s="96"/>
      <c r="G140" s="96"/>
      <c r="I140" s="96"/>
      <c r="J140" s="96"/>
      <c r="K140" s="96"/>
      <c r="M140" s="96"/>
      <c r="N140" s="96"/>
      <c r="O140" s="96"/>
      <c r="P140" s="96"/>
      <c r="R140" s="96"/>
      <c r="S140" s="96"/>
      <c r="T140" s="96"/>
      <c r="U140" s="96"/>
      <c r="V140" s="96"/>
      <c r="W140" s="96"/>
      <c r="X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6"/>
      <c r="AZ140" s="96"/>
      <c r="BA140" s="96"/>
      <c r="BB140" s="96"/>
      <c r="BC140" s="96"/>
      <c r="BD140" s="96"/>
    </row>
    <row r="141" spans="2:56" x14ac:dyDescent="0.2">
      <c r="B141" s="96"/>
      <c r="C141" s="97"/>
      <c r="D141" s="97"/>
      <c r="E141" s="96"/>
      <c r="F141" s="96"/>
      <c r="G141" s="96"/>
      <c r="I141" s="96"/>
      <c r="J141" s="96"/>
      <c r="K141" s="96"/>
      <c r="M141" s="96"/>
      <c r="N141" s="96"/>
      <c r="O141" s="96"/>
      <c r="P141" s="96"/>
      <c r="R141" s="96"/>
      <c r="S141" s="96"/>
      <c r="T141" s="96"/>
      <c r="U141" s="96"/>
      <c r="V141" s="96"/>
      <c r="W141" s="96"/>
      <c r="X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96"/>
      <c r="AM141" s="96"/>
      <c r="AN141" s="96"/>
      <c r="AO141" s="96"/>
      <c r="AP141" s="96"/>
      <c r="AQ141" s="96"/>
      <c r="AR141" s="96"/>
      <c r="AS141" s="96"/>
      <c r="AT141" s="96"/>
      <c r="AU141" s="96"/>
      <c r="AV141" s="96"/>
      <c r="AW141" s="96"/>
      <c r="AX141" s="96"/>
      <c r="AY141" s="96"/>
      <c r="AZ141" s="96"/>
      <c r="BA141" s="96"/>
      <c r="BB141" s="96"/>
      <c r="BC141" s="96"/>
      <c r="BD141" s="96"/>
    </row>
    <row r="142" spans="2:56" x14ac:dyDescent="0.2">
      <c r="B142" s="96"/>
      <c r="C142" s="97"/>
      <c r="D142" s="97"/>
      <c r="E142" s="96"/>
      <c r="F142" s="96"/>
      <c r="G142" s="96"/>
      <c r="I142" s="96"/>
      <c r="J142" s="96"/>
      <c r="K142" s="96"/>
      <c r="M142" s="96"/>
      <c r="N142" s="96"/>
      <c r="O142" s="96"/>
      <c r="P142" s="96"/>
      <c r="R142" s="96"/>
      <c r="S142" s="96"/>
      <c r="T142" s="96"/>
      <c r="U142" s="96"/>
      <c r="V142" s="96"/>
      <c r="W142" s="96"/>
      <c r="X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  <c r="AK142" s="96"/>
      <c r="AL142" s="96"/>
      <c r="AM142" s="96"/>
      <c r="AN142" s="96"/>
      <c r="AO142" s="96"/>
      <c r="AP142" s="96"/>
      <c r="AQ142" s="96"/>
      <c r="AR142" s="96"/>
      <c r="AS142" s="96"/>
      <c r="AT142" s="96"/>
      <c r="AU142" s="96"/>
      <c r="AV142" s="96"/>
      <c r="AW142" s="96"/>
      <c r="AX142" s="96"/>
      <c r="AY142" s="96"/>
      <c r="AZ142" s="96"/>
      <c r="BA142" s="96"/>
      <c r="BB142" s="96"/>
      <c r="BC142" s="96"/>
      <c r="BD142" s="96"/>
    </row>
    <row r="143" spans="2:56" x14ac:dyDescent="0.2">
      <c r="B143" s="96"/>
      <c r="C143" s="97"/>
      <c r="D143" s="97"/>
      <c r="E143" s="96"/>
      <c r="F143" s="96"/>
      <c r="G143" s="96"/>
      <c r="I143" s="96"/>
      <c r="J143" s="96"/>
      <c r="K143" s="96"/>
      <c r="M143" s="96"/>
      <c r="N143" s="96"/>
      <c r="O143" s="96"/>
      <c r="P143" s="96"/>
      <c r="R143" s="96"/>
      <c r="S143" s="96"/>
      <c r="T143" s="96"/>
      <c r="U143" s="96"/>
      <c r="V143" s="96"/>
      <c r="W143" s="96"/>
      <c r="X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  <c r="AK143" s="96"/>
      <c r="AL143" s="96"/>
      <c r="AM143" s="96"/>
      <c r="AN143" s="96"/>
      <c r="AO143" s="96"/>
      <c r="AP143" s="96"/>
      <c r="AQ143" s="96"/>
      <c r="AR143" s="96"/>
      <c r="AS143" s="96"/>
      <c r="AT143" s="96"/>
      <c r="AU143" s="96"/>
      <c r="AV143" s="96"/>
      <c r="AW143" s="96"/>
      <c r="AX143" s="96"/>
      <c r="AY143" s="96"/>
      <c r="AZ143" s="96"/>
      <c r="BA143" s="96"/>
      <c r="BB143" s="96"/>
      <c r="BC143" s="96"/>
      <c r="BD143" s="96"/>
    </row>
    <row r="144" spans="2:56" x14ac:dyDescent="0.2">
      <c r="B144" s="96"/>
      <c r="C144" s="97"/>
      <c r="D144" s="97"/>
      <c r="E144" s="96"/>
      <c r="F144" s="96"/>
      <c r="G144" s="96"/>
      <c r="I144" s="96"/>
      <c r="J144" s="96"/>
      <c r="K144" s="96"/>
      <c r="M144" s="96"/>
      <c r="N144" s="96"/>
      <c r="O144" s="96"/>
      <c r="P144" s="96"/>
      <c r="R144" s="96"/>
      <c r="S144" s="96"/>
      <c r="T144" s="96"/>
      <c r="U144" s="96"/>
      <c r="V144" s="96"/>
      <c r="W144" s="96"/>
      <c r="X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  <c r="AK144" s="96"/>
      <c r="AL144" s="96"/>
      <c r="AM144" s="96"/>
      <c r="AN144" s="96"/>
      <c r="AO144" s="96"/>
      <c r="AP144" s="96"/>
      <c r="AQ144" s="96"/>
      <c r="AR144" s="96"/>
      <c r="AS144" s="96"/>
      <c r="AT144" s="96"/>
      <c r="AU144" s="96"/>
      <c r="AV144" s="96"/>
      <c r="AW144" s="96"/>
      <c r="AX144" s="96"/>
      <c r="AY144" s="96"/>
      <c r="AZ144" s="96"/>
      <c r="BA144" s="96"/>
      <c r="BB144" s="96"/>
      <c r="BC144" s="96"/>
      <c r="BD144" s="96"/>
    </row>
    <row r="145" spans="2:56" x14ac:dyDescent="0.2">
      <c r="B145" s="96"/>
      <c r="C145" s="97"/>
      <c r="D145" s="97"/>
      <c r="E145" s="96"/>
      <c r="F145" s="96"/>
      <c r="G145" s="96"/>
      <c r="I145" s="96"/>
      <c r="J145" s="96"/>
      <c r="K145" s="96"/>
      <c r="M145" s="96"/>
      <c r="N145" s="96"/>
      <c r="O145" s="96"/>
      <c r="P145" s="96"/>
      <c r="R145" s="96"/>
      <c r="S145" s="96"/>
      <c r="T145" s="96"/>
      <c r="U145" s="96"/>
      <c r="V145" s="96"/>
      <c r="W145" s="96"/>
      <c r="X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  <c r="AK145" s="96"/>
      <c r="AL145" s="96"/>
      <c r="AM145" s="96"/>
      <c r="AN145" s="96"/>
      <c r="AO145" s="96"/>
      <c r="AP145" s="96"/>
      <c r="AQ145" s="96"/>
      <c r="AR145" s="96"/>
      <c r="AS145" s="96"/>
      <c r="AT145" s="96"/>
      <c r="AU145" s="96"/>
      <c r="AV145" s="96"/>
      <c r="AW145" s="96"/>
      <c r="AX145" s="96"/>
      <c r="AY145" s="96"/>
      <c r="AZ145" s="96"/>
      <c r="BA145" s="96"/>
      <c r="BB145" s="96"/>
      <c r="BC145" s="96"/>
      <c r="BD145" s="96"/>
    </row>
    <row r="146" spans="2:56" x14ac:dyDescent="0.2">
      <c r="B146" s="96"/>
      <c r="C146" s="97"/>
      <c r="D146" s="97"/>
      <c r="E146" s="96"/>
      <c r="F146" s="96"/>
      <c r="G146" s="96"/>
      <c r="I146" s="96"/>
      <c r="J146" s="96"/>
      <c r="K146" s="96"/>
      <c r="M146" s="96"/>
      <c r="N146" s="96"/>
      <c r="O146" s="96"/>
      <c r="P146" s="96"/>
      <c r="R146" s="96"/>
      <c r="S146" s="96"/>
      <c r="T146" s="96"/>
      <c r="U146" s="96"/>
      <c r="V146" s="96"/>
      <c r="W146" s="96"/>
      <c r="X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96"/>
      <c r="AM146" s="96"/>
      <c r="AN146" s="96"/>
      <c r="AO146" s="96"/>
      <c r="AP146" s="96"/>
      <c r="AQ146" s="96"/>
      <c r="AR146" s="96"/>
      <c r="AS146" s="96"/>
      <c r="AT146" s="96"/>
      <c r="AU146" s="96"/>
      <c r="AV146" s="96"/>
      <c r="AW146" s="96"/>
      <c r="AX146" s="96"/>
      <c r="AY146" s="96"/>
      <c r="AZ146" s="96"/>
      <c r="BA146" s="96"/>
      <c r="BB146" s="96"/>
      <c r="BC146" s="96"/>
      <c r="BD146" s="96"/>
    </row>
    <row r="147" spans="2:56" x14ac:dyDescent="0.2">
      <c r="B147" s="96"/>
      <c r="C147" s="97"/>
      <c r="D147" s="97"/>
      <c r="E147" s="96"/>
      <c r="F147" s="96"/>
      <c r="G147" s="96"/>
      <c r="I147" s="96"/>
      <c r="J147" s="96"/>
      <c r="K147" s="96"/>
      <c r="M147" s="96"/>
      <c r="N147" s="96"/>
      <c r="O147" s="96"/>
      <c r="P147" s="96"/>
      <c r="R147" s="96"/>
      <c r="S147" s="96"/>
      <c r="T147" s="96"/>
      <c r="U147" s="96"/>
      <c r="V147" s="96"/>
      <c r="W147" s="96"/>
      <c r="X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  <c r="AM147" s="96"/>
      <c r="AN147" s="96"/>
      <c r="AO147" s="96"/>
      <c r="AP147" s="96"/>
      <c r="AQ147" s="96"/>
      <c r="AR147" s="96"/>
      <c r="AS147" s="96"/>
      <c r="AT147" s="96"/>
      <c r="AU147" s="96"/>
      <c r="AV147" s="96"/>
      <c r="AW147" s="96"/>
      <c r="AX147" s="96"/>
      <c r="AY147" s="96"/>
      <c r="AZ147" s="96"/>
      <c r="BA147" s="96"/>
      <c r="BB147" s="96"/>
      <c r="BC147" s="96"/>
      <c r="BD147" s="96"/>
    </row>
    <row r="148" spans="2:56" x14ac:dyDescent="0.2">
      <c r="B148" s="96"/>
      <c r="C148" s="97"/>
      <c r="D148" s="97"/>
      <c r="E148" s="96"/>
      <c r="F148" s="96"/>
      <c r="G148" s="96"/>
      <c r="I148" s="96"/>
      <c r="J148" s="96"/>
      <c r="K148" s="96"/>
      <c r="M148" s="96"/>
      <c r="N148" s="96"/>
      <c r="O148" s="96"/>
      <c r="P148" s="96"/>
      <c r="R148" s="96"/>
      <c r="S148" s="96"/>
      <c r="T148" s="96"/>
      <c r="U148" s="96"/>
      <c r="V148" s="96"/>
      <c r="W148" s="96"/>
      <c r="X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  <c r="AK148" s="96"/>
      <c r="AL148" s="96"/>
      <c r="AM148" s="96"/>
      <c r="AN148" s="96"/>
      <c r="AO148" s="96"/>
      <c r="AP148" s="96"/>
      <c r="AQ148" s="96"/>
      <c r="AR148" s="96"/>
      <c r="AS148" s="96"/>
      <c r="AT148" s="96"/>
      <c r="AU148" s="96"/>
      <c r="AV148" s="96"/>
      <c r="AW148" s="96"/>
      <c r="AX148" s="96"/>
      <c r="AY148" s="96"/>
      <c r="AZ148" s="96"/>
      <c r="BA148" s="96"/>
      <c r="BB148" s="96"/>
      <c r="BC148" s="96"/>
      <c r="BD148" s="96"/>
    </row>
    <row r="149" spans="2:56" x14ac:dyDescent="0.2">
      <c r="B149" s="96"/>
      <c r="C149" s="97"/>
      <c r="D149" s="97"/>
      <c r="E149" s="96"/>
      <c r="F149" s="96"/>
      <c r="G149" s="96"/>
      <c r="I149" s="96"/>
      <c r="J149" s="96"/>
      <c r="K149" s="96"/>
      <c r="M149" s="96"/>
      <c r="N149" s="96"/>
      <c r="O149" s="96"/>
      <c r="P149" s="96"/>
      <c r="R149" s="96"/>
      <c r="S149" s="96"/>
      <c r="T149" s="96"/>
      <c r="U149" s="96"/>
      <c r="V149" s="96"/>
      <c r="W149" s="96"/>
      <c r="X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96"/>
      <c r="AM149" s="96"/>
      <c r="AN149" s="96"/>
      <c r="AO149" s="96"/>
      <c r="AP149" s="96"/>
      <c r="AQ149" s="96"/>
      <c r="AR149" s="96"/>
      <c r="AS149" s="96"/>
      <c r="AT149" s="96"/>
      <c r="AU149" s="96"/>
      <c r="AV149" s="96"/>
      <c r="AW149" s="96"/>
      <c r="AX149" s="96"/>
      <c r="AY149" s="96"/>
      <c r="AZ149" s="96"/>
      <c r="BA149" s="96"/>
      <c r="BB149" s="96"/>
      <c r="BC149" s="96"/>
      <c r="BD149" s="96"/>
    </row>
    <row r="150" spans="2:56" x14ac:dyDescent="0.2">
      <c r="B150" s="96"/>
      <c r="C150" s="97"/>
      <c r="D150" s="97"/>
      <c r="E150" s="96"/>
      <c r="F150" s="96"/>
      <c r="G150" s="96"/>
      <c r="I150" s="96"/>
      <c r="J150" s="96"/>
      <c r="K150" s="96"/>
      <c r="M150" s="96"/>
      <c r="N150" s="96"/>
      <c r="O150" s="96"/>
      <c r="P150" s="96"/>
      <c r="R150" s="96"/>
      <c r="S150" s="96"/>
      <c r="T150" s="96"/>
      <c r="U150" s="96"/>
      <c r="V150" s="96"/>
      <c r="W150" s="96"/>
      <c r="X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  <c r="AK150" s="96"/>
      <c r="AL150" s="96"/>
      <c r="AM150" s="96"/>
      <c r="AN150" s="96"/>
      <c r="AO150" s="96"/>
      <c r="AP150" s="96"/>
      <c r="AQ150" s="96"/>
      <c r="AR150" s="96"/>
      <c r="AS150" s="96"/>
      <c r="AT150" s="96"/>
      <c r="AU150" s="96"/>
      <c r="AV150" s="96"/>
      <c r="AW150" s="96"/>
      <c r="AX150" s="96"/>
      <c r="AY150" s="96"/>
      <c r="AZ150" s="96"/>
      <c r="BA150" s="96"/>
      <c r="BB150" s="96"/>
      <c r="BC150" s="96"/>
      <c r="BD150" s="96"/>
    </row>
    <row r="151" spans="2:56" x14ac:dyDescent="0.2">
      <c r="B151" s="96"/>
      <c r="C151" s="97"/>
      <c r="D151" s="97"/>
      <c r="E151" s="96"/>
      <c r="F151" s="96"/>
      <c r="G151" s="96"/>
      <c r="I151" s="96"/>
      <c r="J151" s="96"/>
      <c r="K151" s="96"/>
      <c r="M151" s="96"/>
      <c r="N151" s="96"/>
      <c r="O151" s="96"/>
      <c r="P151" s="96"/>
      <c r="R151" s="96"/>
      <c r="S151" s="96"/>
      <c r="T151" s="96"/>
      <c r="U151" s="96"/>
      <c r="V151" s="96"/>
      <c r="W151" s="96"/>
      <c r="X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  <c r="AK151" s="96"/>
      <c r="AL151" s="96"/>
      <c r="AM151" s="96"/>
      <c r="AN151" s="96"/>
      <c r="AO151" s="96"/>
      <c r="AP151" s="96"/>
      <c r="AQ151" s="96"/>
      <c r="AR151" s="96"/>
      <c r="AS151" s="96"/>
      <c r="AT151" s="96"/>
      <c r="AU151" s="96"/>
      <c r="AV151" s="96"/>
      <c r="AW151" s="96"/>
      <c r="AX151" s="96"/>
      <c r="AY151" s="96"/>
      <c r="AZ151" s="96"/>
      <c r="BA151" s="96"/>
      <c r="BB151" s="96"/>
      <c r="BC151" s="96"/>
      <c r="BD151" s="96"/>
    </row>
    <row r="152" spans="2:56" x14ac:dyDescent="0.2">
      <c r="B152" s="96"/>
      <c r="C152" s="97"/>
      <c r="D152" s="97"/>
      <c r="E152" s="96"/>
      <c r="F152" s="96"/>
      <c r="G152" s="96"/>
      <c r="I152" s="96"/>
      <c r="J152" s="96"/>
      <c r="K152" s="96"/>
      <c r="M152" s="96"/>
      <c r="N152" s="96"/>
      <c r="O152" s="96"/>
      <c r="P152" s="96"/>
      <c r="R152" s="96"/>
      <c r="S152" s="96"/>
      <c r="T152" s="96"/>
      <c r="U152" s="96"/>
      <c r="V152" s="96"/>
      <c r="W152" s="96"/>
      <c r="X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  <c r="AK152" s="96"/>
      <c r="AL152" s="96"/>
      <c r="AM152" s="96"/>
      <c r="AN152" s="96"/>
      <c r="AO152" s="96"/>
      <c r="AP152" s="96"/>
      <c r="AQ152" s="96"/>
      <c r="AR152" s="96"/>
      <c r="AS152" s="96"/>
      <c r="AT152" s="96"/>
      <c r="AU152" s="96"/>
      <c r="AV152" s="96"/>
      <c r="AW152" s="96"/>
      <c r="AX152" s="96"/>
      <c r="AY152" s="96"/>
      <c r="AZ152" s="96"/>
      <c r="BA152" s="96"/>
      <c r="BB152" s="96"/>
      <c r="BC152" s="96"/>
      <c r="BD152" s="96"/>
    </row>
    <row r="153" spans="2:56" x14ac:dyDescent="0.2">
      <c r="B153" s="96"/>
      <c r="C153" s="97"/>
      <c r="D153" s="97"/>
      <c r="E153" s="96"/>
      <c r="F153" s="96"/>
      <c r="G153" s="96"/>
      <c r="I153" s="96"/>
      <c r="J153" s="96"/>
      <c r="K153" s="96"/>
      <c r="M153" s="96"/>
      <c r="N153" s="96"/>
      <c r="O153" s="96"/>
      <c r="P153" s="96"/>
      <c r="R153" s="96"/>
      <c r="S153" s="96"/>
      <c r="T153" s="96"/>
      <c r="U153" s="96"/>
      <c r="V153" s="96"/>
      <c r="W153" s="96"/>
      <c r="X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96"/>
      <c r="AN153" s="96"/>
      <c r="AO153" s="96"/>
      <c r="AP153" s="96"/>
      <c r="AQ153" s="96"/>
      <c r="AR153" s="96"/>
      <c r="AS153" s="96"/>
      <c r="AT153" s="96"/>
      <c r="AU153" s="96"/>
      <c r="AV153" s="96"/>
      <c r="AW153" s="96"/>
      <c r="AX153" s="96"/>
      <c r="AY153" s="96"/>
      <c r="AZ153" s="96"/>
      <c r="BA153" s="96"/>
      <c r="BB153" s="96"/>
      <c r="BC153" s="96"/>
      <c r="BD153" s="96"/>
    </row>
    <row r="154" spans="2:56" x14ac:dyDescent="0.2">
      <c r="B154" s="96"/>
      <c r="C154" s="97"/>
      <c r="D154" s="97"/>
      <c r="E154" s="96"/>
      <c r="F154" s="96"/>
      <c r="G154" s="96"/>
      <c r="I154" s="96"/>
      <c r="J154" s="96"/>
      <c r="K154" s="96"/>
      <c r="M154" s="96"/>
      <c r="N154" s="96"/>
      <c r="O154" s="96"/>
      <c r="P154" s="96"/>
      <c r="R154" s="96"/>
      <c r="S154" s="96"/>
      <c r="T154" s="96"/>
      <c r="U154" s="96"/>
      <c r="V154" s="96"/>
      <c r="W154" s="96"/>
      <c r="X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  <c r="AK154" s="96"/>
      <c r="AL154" s="96"/>
      <c r="AM154" s="96"/>
      <c r="AN154" s="96"/>
      <c r="AO154" s="96"/>
      <c r="AP154" s="96"/>
      <c r="AQ154" s="96"/>
      <c r="AR154" s="96"/>
      <c r="AS154" s="96"/>
      <c r="AT154" s="96"/>
      <c r="AU154" s="96"/>
      <c r="AV154" s="96"/>
      <c r="AW154" s="96"/>
      <c r="AX154" s="96"/>
      <c r="AY154" s="96"/>
      <c r="AZ154" s="96"/>
      <c r="BA154" s="96"/>
      <c r="BB154" s="96"/>
      <c r="BC154" s="96"/>
      <c r="BD154" s="96"/>
    </row>
    <row r="155" spans="2:56" x14ac:dyDescent="0.2">
      <c r="B155" s="96"/>
      <c r="C155" s="97"/>
      <c r="D155" s="97"/>
      <c r="E155" s="96"/>
      <c r="F155" s="96"/>
      <c r="G155" s="96"/>
      <c r="I155" s="96"/>
      <c r="J155" s="96"/>
      <c r="K155" s="96"/>
      <c r="M155" s="96"/>
      <c r="N155" s="96"/>
      <c r="O155" s="96"/>
      <c r="P155" s="96"/>
      <c r="R155" s="96"/>
      <c r="S155" s="96"/>
      <c r="T155" s="96"/>
      <c r="U155" s="96"/>
      <c r="V155" s="96"/>
      <c r="W155" s="96"/>
      <c r="X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  <c r="AX155" s="96"/>
      <c r="AY155" s="96"/>
      <c r="AZ155" s="96"/>
      <c r="BA155" s="96"/>
      <c r="BB155" s="96"/>
      <c r="BC155" s="96"/>
      <c r="BD155" s="96"/>
    </row>
    <row r="156" spans="2:56" x14ac:dyDescent="0.2">
      <c r="B156" s="96"/>
      <c r="C156" s="97"/>
      <c r="D156" s="97"/>
      <c r="E156" s="96"/>
      <c r="F156" s="96"/>
      <c r="G156" s="96"/>
      <c r="I156" s="96"/>
      <c r="J156" s="96"/>
      <c r="K156" s="96"/>
      <c r="M156" s="96"/>
      <c r="N156" s="96"/>
      <c r="O156" s="96"/>
      <c r="P156" s="96"/>
      <c r="R156" s="96"/>
      <c r="S156" s="96"/>
      <c r="T156" s="96"/>
      <c r="U156" s="96"/>
      <c r="V156" s="96"/>
      <c r="W156" s="96"/>
      <c r="X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  <c r="AX156" s="96"/>
      <c r="AY156" s="96"/>
      <c r="AZ156" s="96"/>
      <c r="BA156" s="96"/>
      <c r="BB156" s="96"/>
      <c r="BC156" s="96"/>
      <c r="BD156" s="96"/>
    </row>
    <row r="157" spans="2:56" x14ac:dyDescent="0.2">
      <c r="B157" s="96"/>
      <c r="C157" s="97"/>
      <c r="D157" s="97"/>
      <c r="E157" s="96"/>
      <c r="F157" s="96"/>
      <c r="G157" s="96"/>
      <c r="I157" s="96"/>
      <c r="J157" s="96"/>
      <c r="K157" s="96"/>
      <c r="M157" s="96"/>
      <c r="N157" s="96"/>
      <c r="O157" s="96"/>
      <c r="P157" s="96"/>
      <c r="R157" s="96"/>
      <c r="S157" s="96"/>
      <c r="T157" s="96"/>
      <c r="U157" s="96"/>
      <c r="V157" s="96"/>
      <c r="W157" s="96"/>
      <c r="X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</row>
    <row r="158" spans="2:56" x14ac:dyDescent="0.2">
      <c r="B158" s="96"/>
      <c r="C158" s="97"/>
      <c r="D158" s="97"/>
      <c r="E158" s="96"/>
      <c r="F158" s="96"/>
      <c r="G158" s="96"/>
      <c r="I158" s="96"/>
      <c r="J158" s="96"/>
      <c r="K158" s="96"/>
      <c r="M158" s="96"/>
      <c r="N158" s="96"/>
      <c r="O158" s="96"/>
      <c r="P158" s="96"/>
      <c r="R158" s="96"/>
      <c r="S158" s="96"/>
      <c r="T158" s="96"/>
      <c r="U158" s="96"/>
      <c r="V158" s="96"/>
      <c r="W158" s="96"/>
      <c r="X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  <c r="AM158" s="96"/>
      <c r="AN158" s="96"/>
      <c r="AO158" s="96"/>
      <c r="AP158" s="96"/>
      <c r="AQ158" s="96"/>
      <c r="AR158" s="96"/>
      <c r="AS158" s="96"/>
      <c r="AT158" s="96"/>
      <c r="AU158" s="96"/>
      <c r="AV158" s="96"/>
      <c r="AW158" s="96"/>
      <c r="AX158" s="96"/>
      <c r="AY158" s="96"/>
      <c r="AZ158" s="96"/>
      <c r="BA158" s="96"/>
      <c r="BB158" s="96"/>
      <c r="BC158" s="96"/>
      <c r="BD158" s="96"/>
    </row>
    <row r="159" spans="2:56" x14ac:dyDescent="0.2">
      <c r="B159" s="96"/>
      <c r="C159" s="97"/>
      <c r="D159" s="97"/>
      <c r="E159" s="96"/>
      <c r="F159" s="96"/>
      <c r="G159" s="96"/>
      <c r="I159" s="96"/>
      <c r="J159" s="96"/>
      <c r="K159" s="96"/>
      <c r="M159" s="96"/>
      <c r="N159" s="96"/>
      <c r="O159" s="96"/>
      <c r="P159" s="96"/>
      <c r="R159" s="96"/>
      <c r="S159" s="96"/>
      <c r="T159" s="96"/>
      <c r="U159" s="96"/>
      <c r="V159" s="96"/>
      <c r="W159" s="96"/>
      <c r="X159" s="96"/>
      <c r="Z159" s="96"/>
      <c r="AA159" s="96"/>
      <c r="AB159" s="96"/>
      <c r="AC159" s="96"/>
      <c r="AD159" s="96"/>
      <c r="AE159" s="96"/>
      <c r="AF159" s="96"/>
      <c r="AG159" s="96"/>
      <c r="AH159" s="96"/>
      <c r="AI159" s="96"/>
      <c r="AJ159" s="96"/>
      <c r="AK159" s="96"/>
      <c r="AL159" s="96"/>
      <c r="AM159" s="96"/>
      <c r="AN159" s="96"/>
      <c r="AO159" s="96"/>
      <c r="AP159" s="96"/>
      <c r="AQ159" s="96"/>
      <c r="AR159" s="96"/>
      <c r="AS159" s="96"/>
      <c r="AT159" s="96"/>
      <c r="AU159" s="96"/>
      <c r="AV159" s="96"/>
      <c r="AW159" s="96"/>
      <c r="AX159" s="96"/>
      <c r="AY159" s="96"/>
      <c r="AZ159" s="96"/>
      <c r="BA159" s="96"/>
      <c r="BB159" s="96"/>
      <c r="BC159" s="96"/>
      <c r="BD159" s="96"/>
    </row>
    <row r="160" spans="2:56" x14ac:dyDescent="0.2">
      <c r="B160" s="96"/>
      <c r="C160" s="97"/>
      <c r="D160" s="97"/>
      <c r="E160" s="96"/>
      <c r="F160" s="96"/>
      <c r="G160" s="96"/>
      <c r="I160" s="96"/>
      <c r="J160" s="96"/>
      <c r="K160" s="96"/>
      <c r="M160" s="96"/>
      <c r="N160" s="96"/>
      <c r="O160" s="96"/>
      <c r="P160" s="96"/>
      <c r="R160" s="96"/>
      <c r="S160" s="96"/>
      <c r="T160" s="96"/>
      <c r="U160" s="96"/>
      <c r="V160" s="96"/>
      <c r="W160" s="96"/>
      <c r="X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96"/>
      <c r="AM160" s="96"/>
      <c r="AN160" s="96"/>
      <c r="AO160" s="96"/>
      <c r="AP160" s="96"/>
      <c r="AQ160" s="96"/>
      <c r="AR160" s="96"/>
      <c r="AS160" s="96"/>
      <c r="AT160" s="96"/>
      <c r="AU160" s="96"/>
      <c r="AV160" s="96"/>
      <c r="AW160" s="96"/>
      <c r="AX160" s="96"/>
      <c r="AY160" s="96"/>
      <c r="AZ160" s="96"/>
      <c r="BA160" s="96"/>
      <c r="BB160" s="96"/>
      <c r="BC160" s="96"/>
      <c r="BD160" s="96"/>
    </row>
    <row r="161" spans="2:56" x14ac:dyDescent="0.2">
      <c r="B161" s="96"/>
      <c r="C161" s="97"/>
      <c r="D161" s="97"/>
      <c r="E161" s="96"/>
      <c r="F161" s="96"/>
      <c r="G161" s="96"/>
      <c r="I161" s="96"/>
      <c r="J161" s="96"/>
      <c r="K161" s="96"/>
      <c r="M161" s="96"/>
      <c r="N161" s="96"/>
      <c r="O161" s="96"/>
      <c r="P161" s="96"/>
      <c r="R161" s="96"/>
      <c r="S161" s="96"/>
      <c r="T161" s="96"/>
      <c r="U161" s="96"/>
      <c r="V161" s="96"/>
      <c r="W161" s="96"/>
      <c r="X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96"/>
      <c r="AM161" s="96"/>
      <c r="AN161" s="96"/>
      <c r="AO161" s="96"/>
      <c r="AP161" s="96"/>
      <c r="AQ161" s="96"/>
      <c r="AR161" s="96"/>
      <c r="AS161" s="96"/>
      <c r="AT161" s="96"/>
      <c r="AU161" s="96"/>
      <c r="AV161" s="96"/>
      <c r="AW161" s="96"/>
      <c r="AX161" s="96"/>
      <c r="AY161" s="96"/>
      <c r="AZ161" s="96"/>
      <c r="BA161" s="96"/>
      <c r="BB161" s="96"/>
      <c r="BC161" s="96"/>
      <c r="BD161" s="96"/>
    </row>
    <row r="162" spans="2:56" x14ac:dyDescent="0.2">
      <c r="B162" s="96"/>
      <c r="C162" s="97"/>
      <c r="D162" s="97"/>
      <c r="E162" s="96"/>
      <c r="F162" s="96"/>
      <c r="G162" s="96"/>
      <c r="I162" s="96"/>
      <c r="J162" s="96"/>
      <c r="K162" s="96"/>
      <c r="M162" s="96"/>
      <c r="N162" s="96"/>
      <c r="O162" s="96"/>
      <c r="P162" s="96"/>
      <c r="R162" s="96"/>
      <c r="S162" s="96"/>
      <c r="T162" s="96"/>
      <c r="U162" s="96"/>
      <c r="V162" s="96"/>
      <c r="W162" s="96"/>
      <c r="X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  <c r="AK162" s="96"/>
      <c r="AL162" s="96"/>
      <c r="AM162" s="96"/>
      <c r="AN162" s="96"/>
      <c r="AO162" s="96"/>
      <c r="AP162" s="96"/>
      <c r="AQ162" s="96"/>
      <c r="AR162" s="96"/>
      <c r="AS162" s="96"/>
      <c r="AT162" s="96"/>
      <c r="AU162" s="96"/>
      <c r="AV162" s="96"/>
      <c r="AW162" s="96"/>
      <c r="AX162" s="96"/>
      <c r="AY162" s="96"/>
      <c r="AZ162" s="96"/>
      <c r="BA162" s="96"/>
      <c r="BB162" s="96"/>
      <c r="BC162" s="96"/>
      <c r="BD162" s="96"/>
    </row>
    <row r="163" spans="2:56" x14ac:dyDescent="0.2">
      <c r="B163" s="96"/>
      <c r="C163" s="97"/>
      <c r="D163" s="97"/>
      <c r="E163" s="96"/>
      <c r="F163" s="96"/>
      <c r="G163" s="96"/>
      <c r="I163" s="96"/>
      <c r="J163" s="96"/>
      <c r="K163" s="96"/>
      <c r="M163" s="96"/>
      <c r="N163" s="96"/>
      <c r="O163" s="96"/>
      <c r="P163" s="96"/>
      <c r="R163" s="96"/>
      <c r="S163" s="96"/>
      <c r="T163" s="96"/>
      <c r="U163" s="96"/>
      <c r="V163" s="96"/>
      <c r="W163" s="96"/>
      <c r="X163" s="96"/>
      <c r="Z163" s="96"/>
      <c r="AA163" s="96"/>
      <c r="AB163" s="96"/>
      <c r="AC163" s="96"/>
      <c r="AD163" s="96"/>
      <c r="AE163" s="96"/>
      <c r="AF163" s="96"/>
      <c r="AG163" s="96"/>
      <c r="AH163" s="96"/>
      <c r="AI163" s="96"/>
      <c r="AJ163" s="96"/>
      <c r="AK163" s="96"/>
      <c r="AL163" s="96"/>
      <c r="AM163" s="96"/>
      <c r="AN163" s="96"/>
      <c r="AO163" s="96"/>
      <c r="AP163" s="96"/>
      <c r="AQ163" s="96"/>
      <c r="AR163" s="96"/>
      <c r="AS163" s="96"/>
      <c r="AT163" s="96"/>
      <c r="AU163" s="96"/>
      <c r="AV163" s="96"/>
      <c r="AW163" s="96"/>
      <c r="AX163" s="96"/>
      <c r="AY163" s="96"/>
      <c r="AZ163" s="96"/>
      <c r="BA163" s="96"/>
      <c r="BB163" s="96"/>
      <c r="BC163" s="96"/>
      <c r="BD163" s="96"/>
    </row>
    <row r="164" spans="2:56" x14ac:dyDescent="0.2">
      <c r="B164" s="96"/>
      <c r="C164" s="97"/>
      <c r="D164" s="97"/>
      <c r="E164" s="96"/>
      <c r="F164" s="96"/>
      <c r="G164" s="96"/>
      <c r="I164" s="96"/>
      <c r="J164" s="96"/>
      <c r="K164" s="96"/>
      <c r="M164" s="96"/>
      <c r="N164" s="96"/>
      <c r="O164" s="96"/>
      <c r="P164" s="96"/>
      <c r="R164" s="96"/>
      <c r="S164" s="96"/>
      <c r="T164" s="96"/>
      <c r="U164" s="96"/>
      <c r="V164" s="96"/>
      <c r="W164" s="96"/>
      <c r="X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  <c r="AX164" s="96"/>
      <c r="AY164" s="96"/>
      <c r="AZ164" s="96"/>
      <c r="BA164" s="96"/>
      <c r="BB164" s="96"/>
      <c r="BC164" s="96"/>
      <c r="BD164" s="96"/>
    </row>
    <row r="165" spans="2:56" x14ac:dyDescent="0.2">
      <c r="B165" s="96"/>
      <c r="C165" s="97"/>
      <c r="D165" s="97"/>
      <c r="E165" s="96"/>
      <c r="F165" s="96"/>
      <c r="G165" s="96"/>
      <c r="I165" s="96"/>
      <c r="J165" s="96"/>
      <c r="K165" s="96"/>
      <c r="M165" s="96"/>
      <c r="N165" s="96"/>
      <c r="O165" s="96"/>
      <c r="P165" s="96"/>
      <c r="R165" s="96"/>
      <c r="S165" s="96"/>
      <c r="T165" s="96"/>
      <c r="U165" s="96"/>
      <c r="V165" s="96"/>
      <c r="W165" s="96"/>
      <c r="X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N165" s="96"/>
      <c r="AO165" s="96"/>
      <c r="AP165" s="96"/>
      <c r="AQ165" s="96"/>
      <c r="AR165" s="96"/>
      <c r="AS165" s="96"/>
      <c r="AT165" s="96"/>
      <c r="AU165" s="96"/>
      <c r="AV165" s="96"/>
      <c r="AW165" s="96"/>
      <c r="AX165" s="96"/>
      <c r="AY165" s="96"/>
      <c r="AZ165" s="96"/>
      <c r="BA165" s="96"/>
      <c r="BB165" s="96"/>
      <c r="BC165" s="96"/>
      <c r="BD165" s="96"/>
    </row>
    <row r="166" spans="2:56" x14ac:dyDescent="0.2">
      <c r="B166" s="96"/>
      <c r="C166" s="97"/>
      <c r="D166" s="97"/>
      <c r="E166" s="96"/>
      <c r="F166" s="96"/>
      <c r="G166" s="96"/>
      <c r="I166" s="96"/>
      <c r="J166" s="96"/>
      <c r="K166" s="96"/>
      <c r="M166" s="96"/>
      <c r="N166" s="96"/>
      <c r="O166" s="96"/>
      <c r="P166" s="96"/>
      <c r="R166" s="96"/>
      <c r="S166" s="96"/>
      <c r="T166" s="96"/>
      <c r="U166" s="96"/>
      <c r="V166" s="96"/>
      <c r="W166" s="96"/>
      <c r="X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  <c r="AM166" s="96"/>
      <c r="AN166" s="96"/>
      <c r="AO166" s="96"/>
      <c r="AP166" s="96"/>
      <c r="AQ166" s="96"/>
      <c r="AR166" s="96"/>
      <c r="AS166" s="96"/>
      <c r="AT166" s="96"/>
      <c r="AU166" s="96"/>
      <c r="AV166" s="96"/>
      <c r="AW166" s="96"/>
      <c r="AX166" s="96"/>
      <c r="AY166" s="96"/>
      <c r="AZ166" s="96"/>
      <c r="BA166" s="96"/>
      <c r="BB166" s="96"/>
      <c r="BC166" s="96"/>
      <c r="BD166" s="96"/>
    </row>
    <row r="167" spans="2:56" x14ac:dyDescent="0.2">
      <c r="B167" s="96"/>
      <c r="C167" s="97"/>
      <c r="D167" s="97"/>
      <c r="E167" s="96"/>
      <c r="F167" s="96"/>
      <c r="G167" s="96"/>
      <c r="I167" s="96"/>
      <c r="J167" s="96"/>
      <c r="K167" s="96"/>
      <c r="M167" s="96"/>
      <c r="N167" s="96"/>
      <c r="O167" s="96"/>
      <c r="P167" s="96"/>
      <c r="R167" s="96"/>
      <c r="S167" s="96"/>
      <c r="T167" s="96"/>
      <c r="U167" s="96"/>
      <c r="V167" s="96"/>
      <c r="W167" s="96"/>
      <c r="X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  <c r="AM167" s="96"/>
      <c r="AN167" s="96"/>
      <c r="AO167" s="96"/>
      <c r="AP167" s="96"/>
      <c r="AQ167" s="96"/>
      <c r="AR167" s="96"/>
      <c r="AS167" s="96"/>
      <c r="AT167" s="96"/>
      <c r="AU167" s="96"/>
      <c r="AV167" s="96"/>
      <c r="AW167" s="96"/>
      <c r="AX167" s="96"/>
      <c r="AY167" s="96"/>
      <c r="AZ167" s="96"/>
      <c r="BA167" s="96"/>
      <c r="BB167" s="96"/>
      <c r="BC167" s="96"/>
      <c r="BD167" s="96"/>
    </row>
    <row r="168" spans="2:56" x14ac:dyDescent="0.2">
      <c r="B168" s="96"/>
      <c r="C168" s="97"/>
      <c r="D168" s="97"/>
      <c r="E168" s="96"/>
      <c r="F168" s="96"/>
      <c r="G168" s="96"/>
      <c r="I168" s="96"/>
      <c r="J168" s="96"/>
      <c r="K168" s="96"/>
      <c r="M168" s="96"/>
      <c r="N168" s="96"/>
      <c r="O168" s="96"/>
      <c r="P168" s="96"/>
      <c r="R168" s="96"/>
      <c r="S168" s="96"/>
      <c r="T168" s="96"/>
      <c r="U168" s="96"/>
      <c r="V168" s="96"/>
      <c r="W168" s="96"/>
      <c r="X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  <c r="AK168" s="96"/>
      <c r="AL168" s="96"/>
      <c r="AM168" s="96"/>
      <c r="AN168" s="96"/>
      <c r="AO168" s="96"/>
      <c r="AP168" s="96"/>
      <c r="AQ168" s="96"/>
      <c r="AR168" s="96"/>
      <c r="AS168" s="96"/>
      <c r="AT168" s="96"/>
      <c r="AU168" s="96"/>
      <c r="AV168" s="96"/>
      <c r="AW168" s="96"/>
      <c r="AX168" s="96"/>
      <c r="AY168" s="96"/>
      <c r="AZ168" s="96"/>
      <c r="BA168" s="96"/>
      <c r="BB168" s="96"/>
      <c r="BC168" s="96"/>
      <c r="BD168" s="96"/>
    </row>
    <row r="169" spans="2:56" x14ac:dyDescent="0.2">
      <c r="B169" s="96"/>
      <c r="C169" s="97"/>
      <c r="D169" s="97"/>
      <c r="E169" s="96"/>
      <c r="F169" s="96"/>
      <c r="G169" s="96"/>
      <c r="I169" s="96"/>
      <c r="J169" s="96"/>
      <c r="K169" s="96"/>
      <c r="M169" s="96"/>
      <c r="N169" s="96"/>
      <c r="O169" s="96"/>
      <c r="P169" s="96"/>
      <c r="R169" s="96"/>
      <c r="S169" s="96"/>
      <c r="T169" s="96"/>
      <c r="U169" s="96"/>
      <c r="V169" s="96"/>
      <c r="W169" s="96"/>
      <c r="X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  <c r="AK169" s="96"/>
      <c r="AL169" s="96"/>
      <c r="AM169" s="96"/>
      <c r="AN169" s="96"/>
      <c r="AO169" s="96"/>
      <c r="AP169" s="96"/>
      <c r="AQ169" s="96"/>
      <c r="AR169" s="96"/>
      <c r="AS169" s="96"/>
      <c r="AT169" s="96"/>
      <c r="AU169" s="96"/>
      <c r="AV169" s="96"/>
      <c r="AW169" s="96"/>
      <c r="AX169" s="96"/>
      <c r="AY169" s="96"/>
      <c r="AZ169" s="96"/>
      <c r="BA169" s="96"/>
      <c r="BB169" s="96"/>
      <c r="BC169" s="96"/>
      <c r="BD169" s="96"/>
    </row>
    <row r="170" spans="2:56" x14ac:dyDescent="0.2">
      <c r="B170" s="96"/>
      <c r="C170" s="97"/>
      <c r="D170" s="97"/>
      <c r="E170" s="96"/>
      <c r="F170" s="96"/>
      <c r="G170" s="96"/>
      <c r="I170" s="96"/>
      <c r="J170" s="96"/>
      <c r="K170" s="96"/>
      <c r="M170" s="96"/>
      <c r="N170" s="96"/>
      <c r="O170" s="96"/>
      <c r="P170" s="96"/>
      <c r="R170" s="96"/>
      <c r="S170" s="96"/>
      <c r="T170" s="96"/>
      <c r="U170" s="96"/>
      <c r="V170" s="96"/>
      <c r="W170" s="96"/>
      <c r="X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  <c r="AK170" s="96"/>
      <c r="AL170" s="96"/>
      <c r="AM170" s="96"/>
      <c r="AN170" s="96"/>
      <c r="AO170" s="96"/>
      <c r="AP170" s="96"/>
      <c r="AQ170" s="96"/>
      <c r="AR170" s="96"/>
      <c r="AS170" s="96"/>
      <c r="AT170" s="96"/>
      <c r="AU170" s="96"/>
      <c r="AV170" s="96"/>
      <c r="AW170" s="96"/>
      <c r="AX170" s="96"/>
      <c r="AY170" s="96"/>
      <c r="AZ170" s="96"/>
      <c r="BA170" s="96"/>
      <c r="BB170" s="96"/>
      <c r="BC170" s="96"/>
      <c r="BD170" s="96"/>
    </row>
    <row r="171" spans="2:56" x14ac:dyDescent="0.2">
      <c r="B171" s="96"/>
      <c r="C171" s="97"/>
      <c r="D171" s="97"/>
      <c r="E171" s="96"/>
      <c r="F171" s="96"/>
      <c r="G171" s="96"/>
      <c r="I171" s="96"/>
      <c r="J171" s="96"/>
      <c r="K171" s="96"/>
      <c r="M171" s="96"/>
      <c r="N171" s="96"/>
      <c r="O171" s="96"/>
      <c r="P171" s="96"/>
      <c r="R171" s="96"/>
      <c r="S171" s="96"/>
      <c r="T171" s="96"/>
      <c r="U171" s="96"/>
      <c r="V171" s="96"/>
      <c r="W171" s="96"/>
      <c r="X171" s="96"/>
      <c r="Z171" s="96"/>
      <c r="AA171" s="96"/>
      <c r="AB171" s="96"/>
      <c r="AC171" s="96"/>
      <c r="AD171" s="96"/>
      <c r="AE171" s="96"/>
      <c r="AF171" s="96"/>
      <c r="AG171" s="96"/>
      <c r="AH171" s="96"/>
      <c r="AI171" s="96"/>
      <c r="AJ171" s="96"/>
      <c r="AK171" s="96"/>
      <c r="AL171" s="96"/>
      <c r="AM171" s="96"/>
      <c r="AN171" s="96"/>
      <c r="AO171" s="96"/>
      <c r="AP171" s="96"/>
      <c r="AQ171" s="96"/>
      <c r="AR171" s="96"/>
      <c r="AS171" s="96"/>
      <c r="AT171" s="96"/>
      <c r="AU171" s="96"/>
      <c r="AV171" s="96"/>
      <c r="AW171" s="96"/>
      <c r="AX171" s="96"/>
      <c r="AY171" s="96"/>
      <c r="AZ171" s="96"/>
      <c r="BA171" s="96"/>
      <c r="BB171" s="96"/>
      <c r="BC171" s="96"/>
      <c r="BD171" s="96"/>
    </row>
    <row r="172" spans="2:56" x14ac:dyDescent="0.2">
      <c r="B172" s="96"/>
      <c r="C172" s="97"/>
      <c r="D172" s="97"/>
      <c r="E172" s="96"/>
      <c r="F172" s="96"/>
      <c r="G172" s="96"/>
      <c r="I172" s="96"/>
      <c r="J172" s="96"/>
      <c r="K172" s="96"/>
      <c r="M172" s="96"/>
      <c r="N172" s="96"/>
      <c r="O172" s="96"/>
      <c r="P172" s="96"/>
      <c r="R172" s="96"/>
      <c r="S172" s="96"/>
      <c r="T172" s="96"/>
      <c r="U172" s="96"/>
      <c r="V172" s="96"/>
      <c r="W172" s="96"/>
      <c r="X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  <c r="AK172" s="96"/>
      <c r="AL172" s="96"/>
      <c r="AM172" s="96"/>
      <c r="AN172" s="96"/>
      <c r="AO172" s="96"/>
      <c r="AP172" s="96"/>
      <c r="AQ172" s="96"/>
      <c r="AR172" s="96"/>
      <c r="AS172" s="96"/>
      <c r="AT172" s="96"/>
      <c r="AU172" s="96"/>
      <c r="AV172" s="96"/>
      <c r="AW172" s="96"/>
      <c r="AX172" s="96"/>
      <c r="AY172" s="96"/>
      <c r="AZ172" s="96"/>
      <c r="BA172" s="96"/>
      <c r="BB172" s="96"/>
      <c r="BC172" s="96"/>
      <c r="BD172" s="96"/>
    </row>
    <row r="173" spans="2:56" x14ac:dyDescent="0.2">
      <c r="B173" s="96"/>
      <c r="C173" s="97"/>
      <c r="D173" s="97"/>
      <c r="E173" s="96"/>
      <c r="F173" s="96"/>
      <c r="G173" s="96"/>
      <c r="I173" s="96"/>
      <c r="J173" s="96"/>
      <c r="K173" s="96"/>
      <c r="M173" s="96"/>
      <c r="N173" s="96"/>
      <c r="O173" s="96"/>
      <c r="P173" s="96"/>
      <c r="R173" s="96"/>
      <c r="S173" s="96"/>
      <c r="T173" s="96"/>
      <c r="U173" s="96"/>
      <c r="V173" s="96"/>
      <c r="W173" s="96"/>
      <c r="X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96"/>
      <c r="AM173" s="96"/>
      <c r="AN173" s="96"/>
      <c r="AO173" s="96"/>
      <c r="AP173" s="96"/>
      <c r="AQ173" s="96"/>
      <c r="AR173" s="96"/>
      <c r="AS173" s="96"/>
      <c r="AT173" s="96"/>
      <c r="AU173" s="96"/>
      <c r="AV173" s="96"/>
      <c r="AW173" s="96"/>
      <c r="AX173" s="96"/>
      <c r="AY173" s="96"/>
      <c r="AZ173" s="96"/>
      <c r="BA173" s="96"/>
      <c r="BB173" s="96"/>
      <c r="BC173" s="96"/>
      <c r="BD173" s="96"/>
    </row>
    <row r="174" spans="2:56" x14ac:dyDescent="0.2">
      <c r="B174" s="96"/>
      <c r="C174" s="97"/>
      <c r="D174" s="97"/>
      <c r="E174" s="96"/>
      <c r="F174" s="96"/>
      <c r="G174" s="96"/>
      <c r="I174" s="96"/>
      <c r="J174" s="96"/>
      <c r="K174" s="96"/>
      <c r="M174" s="96"/>
      <c r="N174" s="96"/>
      <c r="O174" s="96"/>
      <c r="P174" s="96"/>
      <c r="R174" s="96"/>
      <c r="S174" s="96"/>
      <c r="T174" s="96"/>
      <c r="U174" s="96"/>
      <c r="V174" s="96"/>
      <c r="W174" s="96"/>
      <c r="X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  <c r="AK174" s="96"/>
      <c r="AL174" s="96"/>
      <c r="AM174" s="96"/>
      <c r="AN174" s="96"/>
      <c r="AO174" s="96"/>
      <c r="AP174" s="96"/>
      <c r="AQ174" s="96"/>
      <c r="AR174" s="96"/>
      <c r="AS174" s="96"/>
      <c r="AT174" s="96"/>
      <c r="AU174" s="96"/>
      <c r="AV174" s="96"/>
      <c r="AW174" s="96"/>
      <c r="AX174" s="96"/>
      <c r="AY174" s="96"/>
      <c r="AZ174" s="96"/>
      <c r="BA174" s="96"/>
      <c r="BB174" s="96"/>
      <c r="BC174" s="96"/>
      <c r="BD174" s="96"/>
    </row>
    <row r="175" spans="2:56" x14ac:dyDescent="0.2">
      <c r="B175" s="96"/>
      <c r="C175" s="97"/>
      <c r="D175" s="97"/>
      <c r="E175" s="96"/>
      <c r="F175" s="96"/>
      <c r="G175" s="96"/>
      <c r="I175" s="96"/>
      <c r="J175" s="96"/>
      <c r="K175" s="96"/>
      <c r="M175" s="96"/>
      <c r="N175" s="96"/>
      <c r="O175" s="96"/>
      <c r="P175" s="96"/>
      <c r="R175" s="96"/>
      <c r="S175" s="96"/>
      <c r="T175" s="96"/>
      <c r="U175" s="96"/>
      <c r="V175" s="96"/>
      <c r="W175" s="96"/>
      <c r="X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  <c r="AK175" s="96"/>
      <c r="AL175" s="96"/>
      <c r="AM175" s="96"/>
      <c r="AN175" s="96"/>
      <c r="AO175" s="96"/>
      <c r="AP175" s="96"/>
      <c r="AQ175" s="96"/>
      <c r="AR175" s="96"/>
      <c r="AS175" s="96"/>
      <c r="AT175" s="96"/>
      <c r="AU175" s="96"/>
      <c r="AV175" s="96"/>
      <c r="AW175" s="96"/>
      <c r="AX175" s="96"/>
      <c r="AY175" s="96"/>
      <c r="AZ175" s="96"/>
      <c r="BA175" s="96"/>
      <c r="BB175" s="96"/>
      <c r="BC175" s="96"/>
      <c r="BD175" s="96"/>
    </row>
    <row r="176" spans="2:56" x14ac:dyDescent="0.2">
      <c r="B176" s="96"/>
      <c r="C176" s="97"/>
      <c r="D176" s="97"/>
      <c r="E176" s="96"/>
      <c r="F176" s="96"/>
      <c r="G176" s="96"/>
      <c r="I176" s="96"/>
      <c r="J176" s="96"/>
      <c r="K176" s="96"/>
      <c r="M176" s="96"/>
      <c r="N176" s="96"/>
      <c r="O176" s="96"/>
      <c r="P176" s="96"/>
      <c r="R176" s="96"/>
      <c r="S176" s="96"/>
      <c r="T176" s="96"/>
      <c r="U176" s="96"/>
      <c r="V176" s="96"/>
      <c r="W176" s="96"/>
      <c r="X176" s="96"/>
      <c r="Z176" s="96"/>
      <c r="AA176" s="96"/>
      <c r="AB176" s="96"/>
      <c r="AC176" s="96"/>
      <c r="AD176" s="96"/>
      <c r="AE176" s="96"/>
      <c r="AF176" s="96"/>
      <c r="AG176" s="96"/>
      <c r="AH176" s="96"/>
      <c r="AI176" s="96"/>
      <c r="AJ176" s="96"/>
      <c r="AK176" s="96"/>
      <c r="AL176" s="96"/>
      <c r="AM176" s="96"/>
      <c r="AN176" s="96"/>
      <c r="AO176" s="96"/>
      <c r="AP176" s="96"/>
      <c r="AQ176" s="96"/>
      <c r="AR176" s="96"/>
      <c r="AS176" s="96"/>
      <c r="AT176" s="96"/>
      <c r="AU176" s="96"/>
      <c r="AV176" s="96"/>
      <c r="AW176" s="96"/>
      <c r="AX176" s="96"/>
      <c r="AY176" s="96"/>
      <c r="AZ176" s="96"/>
      <c r="BA176" s="96"/>
      <c r="BB176" s="96"/>
      <c r="BC176" s="96"/>
      <c r="BD176" s="96"/>
    </row>
    <row r="177" spans="2:56" x14ac:dyDescent="0.2">
      <c r="B177" s="96"/>
      <c r="C177" s="97"/>
      <c r="D177" s="97"/>
      <c r="E177" s="96"/>
      <c r="F177" s="96"/>
      <c r="G177" s="96"/>
      <c r="I177" s="96"/>
      <c r="J177" s="96"/>
      <c r="K177" s="96"/>
      <c r="M177" s="96"/>
      <c r="N177" s="96"/>
      <c r="O177" s="96"/>
      <c r="P177" s="96"/>
      <c r="R177" s="96"/>
      <c r="S177" s="96"/>
      <c r="T177" s="96"/>
      <c r="U177" s="96"/>
      <c r="V177" s="96"/>
      <c r="W177" s="96"/>
      <c r="X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  <c r="AK177" s="96"/>
      <c r="AL177" s="96"/>
      <c r="AM177" s="96"/>
      <c r="AN177" s="96"/>
      <c r="AO177" s="96"/>
      <c r="AP177" s="96"/>
      <c r="AQ177" s="96"/>
      <c r="AR177" s="96"/>
      <c r="AS177" s="96"/>
      <c r="AT177" s="96"/>
      <c r="AU177" s="96"/>
      <c r="AV177" s="96"/>
      <c r="AW177" s="96"/>
      <c r="AX177" s="96"/>
      <c r="AY177" s="96"/>
      <c r="AZ177" s="96"/>
      <c r="BA177" s="96"/>
      <c r="BB177" s="96"/>
      <c r="BC177" s="96"/>
      <c r="BD177" s="96"/>
    </row>
    <row r="178" spans="2:56" x14ac:dyDescent="0.2">
      <c r="B178" s="96"/>
      <c r="C178" s="97"/>
      <c r="D178" s="97"/>
      <c r="E178" s="96"/>
      <c r="F178" s="96"/>
      <c r="G178" s="96"/>
      <c r="I178" s="96"/>
      <c r="J178" s="96"/>
      <c r="K178" s="96"/>
      <c r="M178" s="96"/>
      <c r="N178" s="96"/>
      <c r="O178" s="96"/>
      <c r="P178" s="96"/>
      <c r="R178" s="96"/>
      <c r="S178" s="96"/>
      <c r="T178" s="96"/>
      <c r="U178" s="96"/>
      <c r="V178" s="96"/>
      <c r="W178" s="96"/>
      <c r="X178" s="96"/>
      <c r="Z178" s="96"/>
      <c r="AA178" s="96"/>
      <c r="AB178" s="96"/>
      <c r="AC178" s="96"/>
      <c r="AD178" s="96"/>
      <c r="AE178" s="96"/>
      <c r="AF178" s="96"/>
      <c r="AG178" s="96"/>
      <c r="AH178" s="96"/>
      <c r="AI178" s="96"/>
      <c r="AJ178" s="96"/>
      <c r="AK178" s="96"/>
      <c r="AL178" s="96"/>
      <c r="AM178" s="96"/>
      <c r="AN178" s="96"/>
      <c r="AO178" s="96"/>
      <c r="AP178" s="96"/>
      <c r="AQ178" s="96"/>
      <c r="AR178" s="96"/>
      <c r="AS178" s="96"/>
      <c r="AT178" s="96"/>
      <c r="AU178" s="96"/>
      <c r="AV178" s="96"/>
      <c r="AW178" s="96"/>
      <c r="AX178" s="96"/>
      <c r="AY178" s="96"/>
      <c r="AZ178" s="96"/>
      <c r="BA178" s="96"/>
      <c r="BB178" s="96"/>
      <c r="BC178" s="96"/>
      <c r="BD178" s="96"/>
    </row>
    <row r="179" spans="2:56" x14ac:dyDescent="0.2">
      <c r="B179" s="96"/>
      <c r="C179" s="97"/>
      <c r="D179" s="97"/>
      <c r="E179" s="96"/>
      <c r="F179" s="96"/>
      <c r="G179" s="96"/>
      <c r="I179" s="96"/>
      <c r="J179" s="96"/>
      <c r="K179" s="96"/>
      <c r="M179" s="96"/>
      <c r="N179" s="96"/>
      <c r="O179" s="96"/>
      <c r="P179" s="96"/>
      <c r="R179" s="96"/>
      <c r="S179" s="96"/>
      <c r="T179" s="96"/>
      <c r="U179" s="96"/>
      <c r="V179" s="96"/>
      <c r="W179" s="96"/>
      <c r="X179" s="96"/>
      <c r="Z179" s="96"/>
      <c r="AA179" s="96"/>
      <c r="AB179" s="96"/>
      <c r="AC179" s="96"/>
      <c r="AD179" s="96"/>
      <c r="AE179" s="96"/>
      <c r="AF179" s="96"/>
      <c r="AG179" s="96"/>
      <c r="AH179" s="96"/>
      <c r="AI179" s="96"/>
      <c r="AJ179" s="96"/>
      <c r="AK179" s="96"/>
      <c r="AL179" s="96"/>
      <c r="AM179" s="96"/>
      <c r="AN179" s="96"/>
      <c r="AO179" s="96"/>
      <c r="AP179" s="96"/>
      <c r="AQ179" s="96"/>
      <c r="AR179" s="96"/>
      <c r="AS179" s="96"/>
      <c r="AT179" s="96"/>
      <c r="AU179" s="96"/>
      <c r="AV179" s="96"/>
      <c r="AW179" s="96"/>
      <c r="AX179" s="96"/>
      <c r="AY179" s="96"/>
      <c r="AZ179" s="96"/>
      <c r="BA179" s="96"/>
      <c r="BB179" s="96"/>
      <c r="BC179" s="96"/>
      <c r="BD179" s="96"/>
    </row>
    <row r="180" spans="2:56" x14ac:dyDescent="0.2">
      <c r="B180" s="96"/>
      <c r="C180" s="97"/>
      <c r="D180" s="97"/>
      <c r="E180" s="96"/>
      <c r="F180" s="96"/>
      <c r="G180" s="96"/>
      <c r="I180" s="96"/>
      <c r="J180" s="96"/>
      <c r="K180" s="96"/>
      <c r="M180" s="96"/>
      <c r="N180" s="96"/>
      <c r="O180" s="96"/>
      <c r="P180" s="96"/>
      <c r="R180" s="96"/>
      <c r="S180" s="96"/>
      <c r="T180" s="96"/>
      <c r="U180" s="96"/>
      <c r="V180" s="96"/>
      <c r="W180" s="96"/>
      <c r="X180" s="96"/>
      <c r="Z180" s="96"/>
      <c r="AA180" s="96"/>
      <c r="AB180" s="96"/>
      <c r="AC180" s="96"/>
      <c r="AD180" s="96"/>
      <c r="AE180" s="96"/>
      <c r="AF180" s="96"/>
      <c r="AG180" s="96"/>
      <c r="AH180" s="96"/>
      <c r="AI180" s="96"/>
      <c r="AJ180" s="96"/>
      <c r="AK180" s="96"/>
      <c r="AL180" s="96"/>
      <c r="AM180" s="96"/>
      <c r="AN180" s="96"/>
      <c r="AO180" s="96"/>
      <c r="AP180" s="96"/>
      <c r="AQ180" s="96"/>
      <c r="AR180" s="96"/>
      <c r="AS180" s="96"/>
      <c r="AT180" s="96"/>
      <c r="AU180" s="96"/>
      <c r="AV180" s="96"/>
      <c r="AW180" s="96"/>
      <c r="AX180" s="96"/>
      <c r="AY180" s="96"/>
      <c r="AZ180" s="96"/>
      <c r="BA180" s="96"/>
      <c r="BB180" s="96"/>
      <c r="BC180" s="96"/>
      <c r="BD180" s="96"/>
    </row>
    <row r="181" spans="2:56" x14ac:dyDescent="0.2">
      <c r="B181" s="96"/>
      <c r="C181" s="97"/>
      <c r="D181" s="97"/>
      <c r="E181" s="96"/>
      <c r="F181" s="96"/>
      <c r="G181" s="96"/>
      <c r="I181" s="96"/>
      <c r="J181" s="96"/>
      <c r="K181" s="96"/>
      <c r="M181" s="96"/>
      <c r="N181" s="96"/>
      <c r="O181" s="96"/>
      <c r="P181" s="96"/>
      <c r="R181" s="96"/>
      <c r="S181" s="96"/>
      <c r="T181" s="96"/>
      <c r="U181" s="96"/>
      <c r="V181" s="96"/>
      <c r="W181" s="96"/>
      <c r="X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  <c r="AK181" s="96"/>
      <c r="AL181" s="96"/>
      <c r="AM181" s="96"/>
      <c r="AN181" s="96"/>
      <c r="AO181" s="96"/>
      <c r="AP181" s="96"/>
      <c r="AQ181" s="96"/>
      <c r="AR181" s="96"/>
      <c r="AS181" s="96"/>
      <c r="AT181" s="96"/>
      <c r="AU181" s="96"/>
      <c r="AV181" s="96"/>
      <c r="AW181" s="96"/>
      <c r="AX181" s="96"/>
      <c r="AY181" s="96"/>
      <c r="AZ181" s="96"/>
      <c r="BA181" s="96"/>
      <c r="BB181" s="96"/>
      <c r="BC181" s="96"/>
      <c r="BD181" s="96"/>
    </row>
    <row r="182" spans="2:56" x14ac:dyDescent="0.2">
      <c r="B182" s="96"/>
      <c r="C182" s="97"/>
      <c r="D182" s="97"/>
      <c r="E182" s="96"/>
      <c r="F182" s="96"/>
      <c r="G182" s="96"/>
      <c r="I182" s="96"/>
      <c r="J182" s="96"/>
      <c r="K182" s="96"/>
      <c r="M182" s="96"/>
      <c r="N182" s="96"/>
      <c r="O182" s="96"/>
      <c r="P182" s="96"/>
      <c r="R182" s="96"/>
      <c r="S182" s="96"/>
      <c r="T182" s="96"/>
      <c r="U182" s="96"/>
      <c r="V182" s="96"/>
      <c r="W182" s="96"/>
      <c r="X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  <c r="AK182" s="96"/>
      <c r="AL182" s="96"/>
      <c r="AM182" s="96"/>
      <c r="AN182" s="96"/>
      <c r="AO182" s="96"/>
      <c r="AP182" s="96"/>
      <c r="AQ182" s="96"/>
      <c r="AR182" s="96"/>
      <c r="AS182" s="96"/>
      <c r="AT182" s="96"/>
      <c r="AU182" s="96"/>
      <c r="AV182" s="96"/>
      <c r="AW182" s="96"/>
      <c r="AX182" s="96"/>
      <c r="AY182" s="96"/>
      <c r="AZ182" s="96"/>
      <c r="BA182" s="96"/>
      <c r="BB182" s="96"/>
      <c r="BC182" s="96"/>
      <c r="BD182" s="96"/>
    </row>
    <row r="183" spans="2:56" x14ac:dyDescent="0.2">
      <c r="B183" s="96"/>
      <c r="C183" s="97"/>
      <c r="D183" s="97"/>
      <c r="E183" s="96"/>
      <c r="F183" s="96"/>
      <c r="G183" s="96"/>
      <c r="I183" s="96"/>
      <c r="J183" s="96"/>
      <c r="K183" s="96"/>
      <c r="M183" s="96"/>
      <c r="N183" s="96"/>
      <c r="O183" s="96"/>
      <c r="P183" s="96"/>
      <c r="R183" s="96"/>
      <c r="S183" s="96"/>
      <c r="T183" s="96"/>
      <c r="U183" s="96"/>
      <c r="V183" s="96"/>
      <c r="W183" s="96"/>
      <c r="X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  <c r="AK183" s="96"/>
      <c r="AL183" s="96"/>
      <c r="AM183" s="96"/>
      <c r="AN183" s="96"/>
      <c r="AO183" s="96"/>
      <c r="AP183" s="96"/>
      <c r="AQ183" s="96"/>
      <c r="AR183" s="96"/>
      <c r="AS183" s="96"/>
      <c r="AT183" s="96"/>
      <c r="AU183" s="96"/>
      <c r="AV183" s="96"/>
      <c r="AW183" s="96"/>
      <c r="AX183" s="96"/>
      <c r="AY183" s="96"/>
      <c r="AZ183" s="96"/>
      <c r="BA183" s="96"/>
      <c r="BB183" s="96"/>
      <c r="BC183" s="96"/>
      <c r="BD183" s="96"/>
    </row>
    <row r="184" spans="2:56" x14ac:dyDescent="0.2">
      <c r="B184" s="96"/>
      <c r="C184" s="97"/>
      <c r="D184" s="97"/>
      <c r="E184" s="96"/>
      <c r="F184" s="96"/>
      <c r="G184" s="96"/>
      <c r="I184" s="96"/>
      <c r="J184" s="96"/>
      <c r="K184" s="96"/>
      <c r="M184" s="96"/>
      <c r="N184" s="96"/>
      <c r="O184" s="96"/>
      <c r="P184" s="96"/>
      <c r="R184" s="96"/>
      <c r="S184" s="96"/>
      <c r="T184" s="96"/>
      <c r="U184" s="96"/>
      <c r="V184" s="96"/>
      <c r="W184" s="96"/>
      <c r="X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  <c r="AK184" s="96"/>
      <c r="AL184" s="96"/>
      <c r="AM184" s="96"/>
      <c r="AN184" s="96"/>
      <c r="AO184" s="96"/>
      <c r="AP184" s="96"/>
      <c r="AQ184" s="96"/>
      <c r="AR184" s="96"/>
      <c r="AS184" s="96"/>
      <c r="AT184" s="96"/>
      <c r="AU184" s="96"/>
      <c r="AV184" s="96"/>
      <c r="AW184" s="96"/>
      <c r="AX184" s="96"/>
      <c r="AY184" s="96"/>
      <c r="AZ184" s="96"/>
      <c r="BA184" s="96"/>
      <c r="BB184" s="96"/>
      <c r="BC184" s="96"/>
      <c r="BD184" s="96"/>
    </row>
    <row r="185" spans="2:56" x14ac:dyDescent="0.2">
      <c r="B185" s="96"/>
      <c r="C185" s="97"/>
      <c r="D185" s="97"/>
      <c r="E185" s="96"/>
      <c r="F185" s="96"/>
      <c r="G185" s="96"/>
      <c r="I185" s="96"/>
      <c r="J185" s="96"/>
      <c r="K185" s="96"/>
      <c r="M185" s="96"/>
      <c r="N185" s="96"/>
      <c r="O185" s="96"/>
      <c r="P185" s="96"/>
      <c r="R185" s="96"/>
      <c r="S185" s="96"/>
      <c r="T185" s="96"/>
      <c r="U185" s="96"/>
      <c r="V185" s="96"/>
      <c r="W185" s="96"/>
      <c r="X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  <c r="AK185" s="96"/>
      <c r="AL185" s="96"/>
      <c r="AM185" s="96"/>
      <c r="AN185" s="96"/>
      <c r="AO185" s="96"/>
      <c r="AP185" s="96"/>
      <c r="AQ185" s="96"/>
      <c r="AR185" s="96"/>
      <c r="AS185" s="96"/>
      <c r="AT185" s="96"/>
      <c r="AU185" s="96"/>
      <c r="AV185" s="96"/>
      <c r="AW185" s="96"/>
      <c r="AX185" s="96"/>
      <c r="AY185" s="96"/>
      <c r="AZ185" s="96"/>
      <c r="BA185" s="96"/>
      <c r="BB185" s="96"/>
      <c r="BC185" s="96"/>
      <c r="BD185" s="96"/>
    </row>
    <row r="186" spans="2:56" x14ac:dyDescent="0.2">
      <c r="B186" s="96"/>
      <c r="C186" s="97"/>
      <c r="D186" s="97"/>
      <c r="E186" s="96"/>
      <c r="F186" s="96"/>
      <c r="G186" s="96"/>
      <c r="I186" s="96"/>
      <c r="J186" s="96"/>
      <c r="K186" s="96"/>
      <c r="M186" s="96"/>
      <c r="N186" s="96"/>
      <c r="O186" s="96"/>
      <c r="P186" s="96"/>
      <c r="R186" s="96"/>
      <c r="S186" s="96"/>
      <c r="T186" s="96"/>
      <c r="U186" s="96"/>
      <c r="V186" s="96"/>
      <c r="W186" s="96"/>
      <c r="X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  <c r="AK186" s="96"/>
      <c r="AL186" s="96"/>
      <c r="AM186" s="96"/>
      <c r="AN186" s="96"/>
      <c r="AO186" s="96"/>
      <c r="AP186" s="96"/>
      <c r="AQ186" s="96"/>
      <c r="AR186" s="96"/>
      <c r="AS186" s="96"/>
      <c r="AT186" s="96"/>
      <c r="AU186" s="96"/>
      <c r="AV186" s="96"/>
      <c r="AW186" s="96"/>
      <c r="AX186" s="96"/>
      <c r="AY186" s="96"/>
      <c r="AZ186" s="96"/>
      <c r="BA186" s="96"/>
      <c r="BB186" s="96"/>
      <c r="BC186" s="96"/>
      <c r="BD186" s="96"/>
    </row>
    <row r="187" spans="2:56" x14ac:dyDescent="0.2">
      <c r="B187" s="96"/>
      <c r="C187" s="97"/>
      <c r="D187" s="97"/>
      <c r="E187" s="96"/>
      <c r="F187" s="96"/>
      <c r="G187" s="96"/>
      <c r="I187" s="96"/>
      <c r="J187" s="96"/>
      <c r="K187" s="96"/>
      <c r="M187" s="96"/>
      <c r="N187" s="96"/>
      <c r="O187" s="96"/>
      <c r="P187" s="96"/>
      <c r="R187" s="96"/>
      <c r="S187" s="96"/>
      <c r="T187" s="96"/>
      <c r="U187" s="96"/>
      <c r="V187" s="96"/>
      <c r="W187" s="96"/>
      <c r="X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  <c r="AM187" s="96"/>
      <c r="AN187" s="96"/>
      <c r="AO187" s="96"/>
      <c r="AP187" s="96"/>
      <c r="AQ187" s="96"/>
      <c r="AR187" s="96"/>
      <c r="AS187" s="96"/>
      <c r="AT187" s="96"/>
      <c r="AU187" s="96"/>
      <c r="AV187" s="96"/>
      <c r="AW187" s="96"/>
      <c r="AX187" s="96"/>
      <c r="AY187" s="96"/>
      <c r="AZ187" s="96"/>
      <c r="BA187" s="96"/>
      <c r="BB187" s="96"/>
      <c r="BC187" s="96"/>
      <c r="BD187" s="96"/>
    </row>
    <row r="188" spans="2:56" x14ac:dyDescent="0.2">
      <c r="B188" s="96"/>
      <c r="C188" s="97"/>
      <c r="D188" s="97"/>
      <c r="E188" s="96"/>
      <c r="F188" s="96"/>
      <c r="G188" s="96"/>
      <c r="I188" s="96"/>
      <c r="J188" s="96"/>
      <c r="K188" s="96"/>
      <c r="M188" s="96"/>
      <c r="N188" s="96"/>
      <c r="O188" s="96"/>
      <c r="P188" s="96"/>
      <c r="R188" s="96"/>
      <c r="S188" s="96"/>
      <c r="T188" s="96"/>
      <c r="U188" s="96"/>
      <c r="V188" s="96"/>
      <c r="W188" s="96"/>
      <c r="X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  <c r="AK188" s="96"/>
      <c r="AL188" s="96"/>
      <c r="AM188" s="96"/>
      <c r="AN188" s="96"/>
      <c r="AO188" s="96"/>
      <c r="AP188" s="96"/>
      <c r="AQ188" s="96"/>
      <c r="AR188" s="96"/>
      <c r="AS188" s="96"/>
      <c r="AT188" s="96"/>
      <c r="AU188" s="96"/>
      <c r="AV188" s="96"/>
      <c r="AW188" s="96"/>
      <c r="AX188" s="96"/>
      <c r="AY188" s="96"/>
      <c r="AZ188" s="96"/>
      <c r="BA188" s="96"/>
      <c r="BB188" s="96"/>
      <c r="BC188" s="96"/>
      <c r="BD188" s="96"/>
    </row>
    <row r="189" spans="2:56" x14ac:dyDescent="0.2">
      <c r="B189" s="96"/>
      <c r="C189" s="97"/>
      <c r="D189" s="97"/>
      <c r="E189" s="96"/>
      <c r="F189" s="96"/>
      <c r="G189" s="96"/>
      <c r="I189" s="96"/>
      <c r="J189" s="96"/>
      <c r="K189" s="96"/>
      <c r="M189" s="96"/>
      <c r="N189" s="96"/>
      <c r="O189" s="96"/>
      <c r="P189" s="96"/>
      <c r="R189" s="96"/>
      <c r="S189" s="96"/>
      <c r="T189" s="96"/>
      <c r="U189" s="96"/>
      <c r="V189" s="96"/>
      <c r="W189" s="96"/>
      <c r="X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  <c r="AM189" s="96"/>
      <c r="AN189" s="96"/>
      <c r="AO189" s="96"/>
      <c r="AP189" s="96"/>
      <c r="AQ189" s="96"/>
      <c r="AR189" s="96"/>
      <c r="AS189" s="96"/>
      <c r="AT189" s="96"/>
      <c r="AU189" s="96"/>
      <c r="AV189" s="96"/>
      <c r="AW189" s="96"/>
      <c r="AX189" s="96"/>
      <c r="AY189" s="96"/>
      <c r="AZ189" s="96"/>
      <c r="BA189" s="96"/>
      <c r="BB189" s="96"/>
      <c r="BC189" s="96"/>
      <c r="BD189" s="96"/>
    </row>
    <row r="190" spans="2:56" x14ac:dyDescent="0.2">
      <c r="B190" s="96"/>
      <c r="C190" s="97"/>
      <c r="D190" s="97"/>
      <c r="E190" s="96"/>
      <c r="F190" s="96"/>
      <c r="G190" s="96"/>
      <c r="I190" s="96"/>
      <c r="J190" s="96"/>
      <c r="K190" s="96"/>
      <c r="M190" s="96"/>
      <c r="N190" s="96"/>
      <c r="O190" s="96"/>
      <c r="P190" s="96"/>
      <c r="R190" s="96"/>
      <c r="S190" s="96"/>
      <c r="T190" s="96"/>
      <c r="U190" s="96"/>
      <c r="V190" s="96"/>
      <c r="W190" s="96"/>
      <c r="X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  <c r="AK190" s="96"/>
      <c r="AL190" s="96"/>
      <c r="AM190" s="96"/>
      <c r="AN190" s="96"/>
      <c r="AO190" s="96"/>
      <c r="AP190" s="96"/>
      <c r="AQ190" s="96"/>
      <c r="AR190" s="96"/>
      <c r="AS190" s="96"/>
      <c r="AT190" s="96"/>
      <c r="AU190" s="96"/>
      <c r="AV190" s="96"/>
      <c r="AW190" s="96"/>
      <c r="AX190" s="96"/>
      <c r="AY190" s="96"/>
      <c r="AZ190" s="96"/>
      <c r="BA190" s="96"/>
      <c r="BB190" s="96"/>
      <c r="BC190" s="96"/>
      <c r="BD190" s="96"/>
    </row>
    <row r="191" spans="2:56" x14ac:dyDescent="0.2">
      <c r="B191" s="96"/>
      <c r="C191" s="97"/>
      <c r="D191" s="97"/>
      <c r="E191" s="96"/>
      <c r="F191" s="96"/>
      <c r="G191" s="96"/>
      <c r="I191" s="96"/>
      <c r="J191" s="96"/>
      <c r="K191" s="96"/>
      <c r="M191" s="96"/>
      <c r="N191" s="96"/>
      <c r="O191" s="96"/>
      <c r="P191" s="96"/>
      <c r="R191" s="96"/>
      <c r="S191" s="96"/>
      <c r="T191" s="96"/>
      <c r="U191" s="96"/>
      <c r="V191" s="96"/>
      <c r="W191" s="96"/>
      <c r="X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  <c r="AK191" s="96"/>
      <c r="AL191" s="96"/>
      <c r="AM191" s="96"/>
      <c r="AN191" s="96"/>
      <c r="AO191" s="96"/>
      <c r="AP191" s="96"/>
      <c r="AQ191" s="96"/>
      <c r="AR191" s="96"/>
      <c r="AS191" s="96"/>
      <c r="AT191" s="96"/>
      <c r="AU191" s="96"/>
      <c r="AV191" s="96"/>
      <c r="AW191" s="96"/>
      <c r="AX191" s="96"/>
      <c r="AY191" s="96"/>
      <c r="AZ191" s="96"/>
      <c r="BA191" s="96"/>
      <c r="BB191" s="96"/>
      <c r="BC191" s="96"/>
      <c r="BD191" s="96"/>
    </row>
    <row r="192" spans="2:56" x14ac:dyDescent="0.2">
      <c r="B192" s="96"/>
      <c r="C192" s="97"/>
      <c r="D192" s="97"/>
      <c r="E192" s="96"/>
      <c r="F192" s="96"/>
      <c r="G192" s="96"/>
      <c r="I192" s="96"/>
      <c r="J192" s="96"/>
      <c r="K192" s="96"/>
      <c r="M192" s="96"/>
      <c r="N192" s="96"/>
      <c r="O192" s="96"/>
      <c r="P192" s="96"/>
      <c r="R192" s="96"/>
      <c r="S192" s="96"/>
      <c r="T192" s="96"/>
      <c r="U192" s="96"/>
      <c r="V192" s="96"/>
      <c r="W192" s="96"/>
      <c r="X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  <c r="AM192" s="96"/>
      <c r="AN192" s="96"/>
      <c r="AO192" s="96"/>
      <c r="AP192" s="96"/>
      <c r="AQ192" s="96"/>
      <c r="AR192" s="96"/>
      <c r="AS192" s="96"/>
      <c r="AT192" s="96"/>
      <c r="AU192" s="96"/>
      <c r="AV192" s="96"/>
      <c r="AW192" s="96"/>
      <c r="AX192" s="96"/>
      <c r="AY192" s="96"/>
      <c r="AZ192" s="96"/>
      <c r="BA192" s="96"/>
      <c r="BB192" s="96"/>
      <c r="BC192" s="96"/>
      <c r="BD192" s="96"/>
    </row>
    <row r="193" spans="2:56" x14ac:dyDescent="0.2">
      <c r="B193" s="96"/>
      <c r="C193" s="97"/>
      <c r="D193" s="97"/>
      <c r="E193" s="96"/>
      <c r="F193" s="96"/>
      <c r="G193" s="96"/>
      <c r="I193" s="96"/>
      <c r="J193" s="96"/>
      <c r="K193" s="96"/>
      <c r="M193" s="96"/>
      <c r="N193" s="96"/>
      <c r="O193" s="96"/>
      <c r="P193" s="96"/>
      <c r="R193" s="96"/>
      <c r="S193" s="96"/>
      <c r="T193" s="96"/>
      <c r="U193" s="96"/>
      <c r="V193" s="96"/>
      <c r="W193" s="96"/>
      <c r="X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  <c r="AR193" s="96"/>
      <c r="AS193" s="96"/>
      <c r="AT193" s="96"/>
      <c r="AU193" s="96"/>
      <c r="AV193" s="96"/>
      <c r="AW193" s="96"/>
      <c r="AX193" s="96"/>
      <c r="AY193" s="96"/>
      <c r="AZ193" s="96"/>
      <c r="BA193" s="96"/>
      <c r="BB193" s="96"/>
      <c r="BC193" s="96"/>
      <c r="BD193" s="96"/>
    </row>
    <row r="194" spans="2:56" x14ac:dyDescent="0.2">
      <c r="B194" s="96"/>
      <c r="C194" s="97"/>
      <c r="D194" s="97"/>
      <c r="E194" s="96"/>
      <c r="F194" s="96"/>
      <c r="G194" s="96"/>
      <c r="I194" s="96"/>
      <c r="J194" s="96"/>
      <c r="K194" s="96"/>
      <c r="M194" s="96"/>
      <c r="N194" s="96"/>
      <c r="O194" s="96"/>
      <c r="P194" s="96"/>
      <c r="R194" s="96"/>
      <c r="S194" s="96"/>
      <c r="T194" s="96"/>
      <c r="U194" s="96"/>
      <c r="V194" s="96"/>
      <c r="W194" s="96"/>
      <c r="X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  <c r="AR194" s="96"/>
      <c r="AS194" s="96"/>
      <c r="AT194" s="96"/>
      <c r="AU194" s="96"/>
      <c r="AV194" s="96"/>
      <c r="AW194" s="96"/>
      <c r="AX194" s="96"/>
      <c r="AY194" s="96"/>
      <c r="AZ194" s="96"/>
      <c r="BA194" s="96"/>
      <c r="BB194" s="96"/>
      <c r="BC194" s="96"/>
      <c r="BD194" s="96"/>
    </row>
    <row r="195" spans="2:56" x14ac:dyDescent="0.2">
      <c r="B195" s="96"/>
      <c r="C195" s="97"/>
      <c r="D195" s="97"/>
      <c r="E195" s="96"/>
      <c r="F195" s="96"/>
      <c r="G195" s="96"/>
      <c r="I195" s="96"/>
      <c r="J195" s="96"/>
      <c r="K195" s="96"/>
      <c r="M195" s="96"/>
      <c r="N195" s="96"/>
      <c r="O195" s="96"/>
      <c r="P195" s="96"/>
      <c r="R195" s="96"/>
      <c r="S195" s="96"/>
      <c r="T195" s="96"/>
      <c r="U195" s="96"/>
      <c r="V195" s="96"/>
      <c r="W195" s="96"/>
      <c r="X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  <c r="AR195" s="96"/>
      <c r="AS195" s="96"/>
      <c r="AT195" s="96"/>
      <c r="AU195" s="96"/>
      <c r="AV195" s="96"/>
      <c r="AW195" s="96"/>
      <c r="AX195" s="96"/>
      <c r="AY195" s="96"/>
      <c r="AZ195" s="96"/>
      <c r="BA195" s="96"/>
      <c r="BB195" s="96"/>
      <c r="BC195" s="96"/>
      <c r="BD195" s="96"/>
    </row>
    <row r="196" spans="2:56" x14ac:dyDescent="0.2">
      <c r="B196" s="96"/>
      <c r="C196" s="97"/>
      <c r="D196" s="97"/>
      <c r="E196" s="96"/>
      <c r="F196" s="96"/>
      <c r="G196" s="96"/>
      <c r="I196" s="96"/>
      <c r="J196" s="96"/>
      <c r="K196" s="96"/>
      <c r="M196" s="96"/>
      <c r="N196" s="96"/>
      <c r="O196" s="96"/>
      <c r="P196" s="96"/>
      <c r="R196" s="96"/>
      <c r="S196" s="96"/>
      <c r="T196" s="96"/>
      <c r="U196" s="96"/>
      <c r="V196" s="96"/>
      <c r="W196" s="96"/>
      <c r="X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  <c r="AR196" s="96"/>
      <c r="AS196" s="96"/>
      <c r="AT196" s="96"/>
      <c r="AU196" s="96"/>
      <c r="AV196" s="96"/>
      <c r="AW196" s="96"/>
      <c r="AX196" s="96"/>
      <c r="AY196" s="96"/>
      <c r="AZ196" s="96"/>
      <c r="BA196" s="96"/>
      <c r="BB196" s="96"/>
      <c r="BC196" s="96"/>
      <c r="BD196" s="96"/>
    </row>
    <row r="197" spans="2:56" x14ac:dyDescent="0.2">
      <c r="B197" s="96"/>
      <c r="C197" s="97"/>
      <c r="D197" s="97"/>
      <c r="E197" s="96"/>
      <c r="F197" s="96"/>
      <c r="G197" s="96"/>
      <c r="I197" s="96"/>
      <c r="J197" s="96"/>
      <c r="K197" s="96"/>
      <c r="M197" s="96"/>
      <c r="N197" s="96"/>
      <c r="O197" s="96"/>
      <c r="P197" s="96"/>
      <c r="R197" s="96"/>
      <c r="S197" s="96"/>
      <c r="T197" s="96"/>
      <c r="U197" s="96"/>
      <c r="V197" s="96"/>
      <c r="W197" s="96"/>
      <c r="X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  <c r="AR197" s="96"/>
      <c r="AS197" s="96"/>
      <c r="AT197" s="96"/>
      <c r="AU197" s="96"/>
      <c r="AV197" s="96"/>
      <c r="AW197" s="96"/>
      <c r="AX197" s="96"/>
      <c r="AY197" s="96"/>
      <c r="AZ197" s="96"/>
      <c r="BA197" s="96"/>
      <c r="BB197" s="96"/>
      <c r="BC197" s="96"/>
      <c r="BD197" s="96"/>
    </row>
    <row r="198" spans="2:56" x14ac:dyDescent="0.2">
      <c r="B198" s="96"/>
      <c r="C198" s="97"/>
      <c r="D198" s="97"/>
      <c r="E198" s="96"/>
      <c r="F198" s="96"/>
      <c r="G198" s="96"/>
      <c r="I198" s="96"/>
      <c r="J198" s="96"/>
      <c r="K198" s="96"/>
      <c r="M198" s="96"/>
      <c r="N198" s="96"/>
      <c r="O198" s="96"/>
      <c r="P198" s="96"/>
      <c r="R198" s="96"/>
      <c r="S198" s="96"/>
      <c r="T198" s="96"/>
      <c r="U198" s="96"/>
      <c r="V198" s="96"/>
      <c r="W198" s="96"/>
      <c r="X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  <c r="AR198" s="96"/>
      <c r="AS198" s="96"/>
      <c r="AT198" s="96"/>
      <c r="AU198" s="96"/>
      <c r="AV198" s="96"/>
      <c r="AW198" s="96"/>
      <c r="AX198" s="96"/>
      <c r="AY198" s="96"/>
      <c r="AZ198" s="96"/>
      <c r="BA198" s="96"/>
      <c r="BB198" s="96"/>
      <c r="BC198" s="96"/>
      <c r="BD198" s="96"/>
    </row>
    <row r="199" spans="2:56" x14ac:dyDescent="0.2">
      <c r="B199" s="96"/>
      <c r="C199" s="97"/>
      <c r="D199" s="97"/>
      <c r="E199" s="96"/>
      <c r="F199" s="96"/>
      <c r="G199" s="96"/>
      <c r="I199" s="96"/>
      <c r="J199" s="96"/>
      <c r="K199" s="96"/>
      <c r="M199" s="96"/>
      <c r="N199" s="96"/>
      <c r="O199" s="96"/>
      <c r="P199" s="96"/>
      <c r="R199" s="96"/>
      <c r="S199" s="96"/>
      <c r="T199" s="96"/>
      <c r="U199" s="96"/>
      <c r="V199" s="96"/>
      <c r="W199" s="96"/>
      <c r="X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  <c r="AR199" s="96"/>
      <c r="AS199" s="96"/>
      <c r="AT199" s="96"/>
      <c r="AU199" s="96"/>
      <c r="AV199" s="96"/>
      <c r="AW199" s="96"/>
      <c r="AX199" s="96"/>
      <c r="AY199" s="96"/>
      <c r="AZ199" s="96"/>
      <c r="BA199" s="96"/>
      <c r="BB199" s="96"/>
      <c r="BC199" s="96"/>
      <c r="BD199" s="96"/>
    </row>
    <row r="200" spans="2:56" x14ac:dyDescent="0.2">
      <c r="B200" s="96"/>
      <c r="C200" s="97"/>
      <c r="D200" s="97"/>
      <c r="E200" s="96"/>
      <c r="F200" s="96"/>
      <c r="G200" s="96"/>
      <c r="I200" s="96"/>
      <c r="J200" s="96"/>
      <c r="K200" s="96"/>
      <c r="M200" s="96"/>
      <c r="N200" s="96"/>
      <c r="O200" s="96"/>
      <c r="P200" s="96"/>
      <c r="R200" s="96"/>
      <c r="S200" s="96"/>
      <c r="T200" s="96"/>
      <c r="U200" s="96"/>
      <c r="V200" s="96"/>
      <c r="W200" s="96"/>
      <c r="X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</row>
    <row r="201" spans="2:56" x14ac:dyDescent="0.2">
      <c r="B201" s="96"/>
      <c r="C201" s="97"/>
      <c r="D201" s="97"/>
      <c r="E201" s="96"/>
      <c r="F201" s="96"/>
      <c r="G201" s="96"/>
      <c r="I201" s="96"/>
      <c r="J201" s="96"/>
      <c r="K201" s="96"/>
      <c r="M201" s="96"/>
      <c r="N201" s="96"/>
      <c r="O201" s="96"/>
      <c r="P201" s="96"/>
      <c r="R201" s="96"/>
      <c r="S201" s="96"/>
      <c r="T201" s="96"/>
      <c r="U201" s="96"/>
      <c r="V201" s="96"/>
      <c r="W201" s="96"/>
      <c r="X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</row>
    <row r="202" spans="2:56" x14ac:dyDescent="0.2">
      <c r="B202" s="96"/>
      <c r="C202" s="97"/>
      <c r="D202" s="97"/>
      <c r="E202" s="96"/>
      <c r="F202" s="96"/>
      <c r="G202" s="96"/>
      <c r="I202" s="96"/>
      <c r="J202" s="96"/>
      <c r="K202" s="96"/>
      <c r="M202" s="96"/>
      <c r="N202" s="96"/>
      <c r="O202" s="96"/>
      <c r="P202" s="96"/>
      <c r="R202" s="96"/>
      <c r="S202" s="96"/>
      <c r="T202" s="96"/>
      <c r="U202" s="96"/>
      <c r="V202" s="96"/>
      <c r="W202" s="96"/>
      <c r="X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</row>
    <row r="203" spans="2:56" x14ac:dyDescent="0.2">
      <c r="B203" s="96"/>
      <c r="C203" s="97"/>
      <c r="D203" s="97"/>
      <c r="E203" s="96"/>
      <c r="F203" s="96"/>
      <c r="G203" s="96"/>
      <c r="I203" s="96"/>
      <c r="J203" s="96"/>
      <c r="K203" s="96"/>
      <c r="M203" s="96"/>
      <c r="N203" s="96"/>
      <c r="O203" s="96"/>
      <c r="P203" s="96"/>
      <c r="R203" s="96"/>
      <c r="S203" s="96"/>
      <c r="T203" s="96"/>
      <c r="U203" s="96"/>
      <c r="V203" s="96"/>
      <c r="W203" s="96"/>
      <c r="X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</row>
    <row r="204" spans="2:56" x14ac:dyDescent="0.2">
      <c r="B204" s="96"/>
      <c r="C204" s="97"/>
      <c r="D204" s="97"/>
      <c r="E204" s="96"/>
      <c r="F204" s="96"/>
      <c r="G204" s="96"/>
      <c r="I204" s="96"/>
      <c r="J204" s="96"/>
      <c r="K204" s="96"/>
      <c r="M204" s="96"/>
      <c r="N204" s="96"/>
      <c r="O204" s="96"/>
      <c r="P204" s="96"/>
      <c r="R204" s="96"/>
      <c r="S204" s="96"/>
      <c r="T204" s="96"/>
      <c r="U204" s="96"/>
      <c r="V204" s="96"/>
      <c r="W204" s="96"/>
      <c r="X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</row>
    <row r="205" spans="2:56" x14ac:dyDescent="0.2">
      <c r="B205" s="96"/>
      <c r="C205" s="97"/>
      <c r="D205" s="97"/>
      <c r="E205" s="96"/>
      <c r="F205" s="96"/>
      <c r="G205" s="96"/>
      <c r="I205" s="96"/>
      <c r="J205" s="96"/>
      <c r="K205" s="96"/>
      <c r="M205" s="96"/>
      <c r="N205" s="96"/>
      <c r="O205" s="96"/>
      <c r="P205" s="96"/>
      <c r="R205" s="96"/>
      <c r="S205" s="96"/>
      <c r="T205" s="96"/>
      <c r="U205" s="96"/>
      <c r="V205" s="96"/>
      <c r="W205" s="96"/>
      <c r="X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</row>
    <row r="206" spans="2:56" x14ac:dyDescent="0.2">
      <c r="B206" s="96"/>
      <c r="C206" s="97"/>
      <c r="D206" s="97"/>
      <c r="E206" s="96"/>
      <c r="F206" s="96"/>
      <c r="G206" s="96"/>
      <c r="I206" s="96"/>
      <c r="J206" s="96"/>
      <c r="K206" s="96"/>
      <c r="M206" s="96"/>
      <c r="N206" s="96"/>
      <c r="O206" s="96"/>
      <c r="P206" s="96"/>
      <c r="R206" s="96"/>
      <c r="S206" s="96"/>
      <c r="T206" s="96"/>
      <c r="U206" s="96"/>
      <c r="V206" s="96"/>
      <c r="W206" s="96"/>
      <c r="X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</row>
    <row r="207" spans="2:56" x14ac:dyDescent="0.2">
      <c r="B207" s="96"/>
      <c r="C207" s="97"/>
      <c r="D207" s="97"/>
      <c r="E207" s="96"/>
      <c r="F207" s="96"/>
      <c r="G207" s="96"/>
      <c r="I207" s="96"/>
      <c r="J207" s="96"/>
      <c r="K207" s="96"/>
      <c r="M207" s="96"/>
      <c r="N207" s="96"/>
      <c r="O207" s="96"/>
      <c r="P207" s="96"/>
      <c r="R207" s="96"/>
      <c r="S207" s="96"/>
      <c r="T207" s="96"/>
      <c r="U207" s="96"/>
      <c r="V207" s="96"/>
      <c r="W207" s="96"/>
      <c r="X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</row>
    <row r="208" spans="2:56" x14ac:dyDescent="0.2">
      <c r="B208" s="96"/>
      <c r="C208" s="97"/>
      <c r="D208" s="97"/>
      <c r="E208" s="96"/>
      <c r="F208" s="96"/>
      <c r="G208" s="96"/>
      <c r="I208" s="96"/>
      <c r="J208" s="96"/>
      <c r="K208" s="96"/>
      <c r="M208" s="96"/>
      <c r="N208" s="96"/>
      <c r="O208" s="96"/>
      <c r="P208" s="96"/>
      <c r="R208" s="96"/>
      <c r="S208" s="96"/>
      <c r="T208" s="96"/>
      <c r="U208" s="96"/>
      <c r="V208" s="96"/>
      <c r="W208" s="96"/>
      <c r="X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</row>
    <row r="209" spans="2:56" x14ac:dyDescent="0.2">
      <c r="B209" s="96"/>
      <c r="C209" s="97"/>
      <c r="D209" s="97"/>
      <c r="E209" s="96"/>
      <c r="F209" s="96"/>
      <c r="G209" s="96"/>
      <c r="I209" s="96"/>
      <c r="J209" s="96"/>
      <c r="K209" s="96"/>
      <c r="M209" s="96"/>
      <c r="N209" s="96"/>
      <c r="O209" s="96"/>
      <c r="P209" s="96"/>
      <c r="R209" s="96"/>
      <c r="S209" s="96"/>
      <c r="T209" s="96"/>
      <c r="U209" s="96"/>
      <c r="V209" s="96"/>
      <c r="W209" s="96"/>
      <c r="X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</row>
    <row r="210" spans="2:56" x14ac:dyDescent="0.2">
      <c r="B210" s="96"/>
      <c r="C210" s="97"/>
      <c r="D210" s="97"/>
      <c r="E210" s="96"/>
      <c r="F210" s="96"/>
      <c r="G210" s="96"/>
      <c r="I210" s="96"/>
      <c r="J210" s="96"/>
      <c r="K210" s="96"/>
      <c r="M210" s="96"/>
      <c r="N210" s="96"/>
      <c r="O210" s="96"/>
      <c r="P210" s="96"/>
      <c r="R210" s="96"/>
      <c r="S210" s="96"/>
      <c r="T210" s="96"/>
      <c r="U210" s="96"/>
      <c r="V210" s="96"/>
      <c r="W210" s="96"/>
      <c r="X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</row>
    <row r="211" spans="2:56" x14ac:dyDescent="0.2">
      <c r="B211" s="96"/>
      <c r="C211" s="97"/>
      <c r="D211" s="97"/>
      <c r="E211" s="96"/>
      <c r="F211" s="96"/>
      <c r="G211" s="96"/>
      <c r="I211" s="96"/>
      <c r="J211" s="96"/>
      <c r="K211" s="96"/>
      <c r="M211" s="96"/>
      <c r="N211" s="96"/>
      <c r="O211" s="96"/>
      <c r="P211" s="96"/>
      <c r="R211" s="96"/>
      <c r="S211" s="96"/>
      <c r="T211" s="96"/>
      <c r="U211" s="96"/>
      <c r="V211" s="96"/>
      <c r="W211" s="96"/>
      <c r="X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  <c r="AM211" s="96"/>
      <c r="AN211" s="96"/>
      <c r="AO211" s="96"/>
      <c r="AP211" s="96"/>
      <c r="AQ211" s="96"/>
      <c r="AR211" s="96"/>
      <c r="AS211" s="96"/>
      <c r="AT211" s="96"/>
      <c r="AU211" s="96"/>
      <c r="AV211" s="96"/>
      <c r="AW211" s="96"/>
      <c r="AX211" s="96"/>
      <c r="AY211" s="96"/>
      <c r="AZ211" s="96"/>
      <c r="BA211" s="96"/>
      <c r="BB211" s="96"/>
      <c r="BC211" s="96"/>
      <c r="BD211" s="96"/>
    </row>
    <row r="212" spans="2:56" x14ac:dyDescent="0.2">
      <c r="B212" s="96"/>
      <c r="C212" s="97"/>
      <c r="D212" s="97"/>
      <c r="E212" s="96"/>
      <c r="F212" s="96"/>
      <c r="G212" s="96"/>
      <c r="I212" s="96"/>
      <c r="J212" s="96"/>
      <c r="K212" s="96"/>
      <c r="M212" s="96"/>
      <c r="N212" s="96"/>
      <c r="O212" s="96"/>
      <c r="P212" s="96"/>
      <c r="R212" s="96"/>
      <c r="S212" s="96"/>
      <c r="T212" s="96"/>
      <c r="U212" s="96"/>
      <c r="V212" s="96"/>
      <c r="W212" s="96"/>
      <c r="X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  <c r="AM212" s="96"/>
      <c r="AN212" s="96"/>
      <c r="AO212" s="96"/>
      <c r="AP212" s="96"/>
      <c r="AQ212" s="96"/>
      <c r="AR212" s="96"/>
      <c r="AS212" s="96"/>
      <c r="AT212" s="96"/>
      <c r="AU212" s="96"/>
      <c r="AV212" s="96"/>
      <c r="AW212" s="96"/>
      <c r="AX212" s="96"/>
      <c r="AY212" s="96"/>
      <c r="AZ212" s="96"/>
      <c r="BA212" s="96"/>
      <c r="BB212" s="96"/>
      <c r="BC212" s="96"/>
      <c r="BD212" s="96"/>
    </row>
    <row r="213" spans="2:56" x14ac:dyDescent="0.2">
      <c r="B213" s="96"/>
      <c r="C213" s="97"/>
      <c r="D213" s="97"/>
      <c r="E213" s="96"/>
      <c r="F213" s="96"/>
      <c r="G213" s="96"/>
      <c r="I213" s="96"/>
      <c r="J213" s="96"/>
      <c r="K213" s="96"/>
      <c r="M213" s="96"/>
      <c r="N213" s="96"/>
      <c r="O213" s="96"/>
      <c r="P213" s="96"/>
      <c r="R213" s="96"/>
      <c r="S213" s="96"/>
      <c r="T213" s="96"/>
      <c r="U213" s="96"/>
      <c r="V213" s="96"/>
      <c r="W213" s="96"/>
      <c r="X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6"/>
      <c r="AM213" s="96"/>
      <c r="AN213" s="96"/>
      <c r="AO213" s="96"/>
      <c r="AP213" s="96"/>
      <c r="AQ213" s="96"/>
      <c r="AR213" s="96"/>
      <c r="AS213" s="96"/>
      <c r="AT213" s="96"/>
      <c r="AU213" s="96"/>
      <c r="AV213" s="96"/>
      <c r="AW213" s="96"/>
      <c r="AX213" s="96"/>
      <c r="AY213" s="96"/>
      <c r="AZ213" s="96"/>
      <c r="BA213" s="96"/>
      <c r="BB213" s="96"/>
      <c r="BC213" s="96"/>
      <c r="BD213" s="96"/>
    </row>
    <row r="214" spans="2:56" x14ac:dyDescent="0.2">
      <c r="B214" s="96"/>
      <c r="C214" s="97"/>
      <c r="D214" s="97"/>
      <c r="E214" s="96"/>
      <c r="F214" s="96"/>
      <c r="G214" s="96"/>
      <c r="I214" s="96"/>
      <c r="J214" s="96"/>
      <c r="K214" s="96"/>
      <c r="M214" s="96"/>
      <c r="N214" s="96"/>
      <c r="O214" s="96"/>
      <c r="P214" s="96"/>
      <c r="R214" s="96"/>
      <c r="S214" s="96"/>
      <c r="T214" s="96"/>
      <c r="U214" s="96"/>
      <c r="V214" s="96"/>
      <c r="W214" s="96"/>
      <c r="X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6"/>
      <c r="AM214" s="96"/>
      <c r="AN214" s="96"/>
      <c r="AO214" s="96"/>
      <c r="AP214" s="96"/>
      <c r="AQ214" s="96"/>
      <c r="AR214" s="96"/>
      <c r="AS214" s="96"/>
      <c r="AT214" s="96"/>
      <c r="AU214" s="96"/>
      <c r="AV214" s="96"/>
      <c r="AW214" s="96"/>
      <c r="AX214" s="96"/>
      <c r="AY214" s="96"/>
      <c r="AZ214" s="96"/>
      <c r="BA214" s="96"/>
      <c r="BB214" s="96"/>
      <c r="BC214" s="96"/>
      <c r="BD214" s="96"/>
    </row>
    <row r="215" spans="2:56" x14ac:dyDescent="0.2">
      <c r="B215" s="96"/>
      <c r="C215" s="97"/>
      <c r="D215" s="97"/>
      <c r="E215" s="96"/>
      <c r="F215" s="96"/>
      <c r="G215" s="96"/>
      <c r="I215" s="96"/>
      <c r="J215" s="96"/>
      <c r="K215" s="96"/>
      <c r="M215" s="96"/>
      <c r="N215" s="96"/>
      <c r="O215" s="96"/>
      <c r="P215" s="96"/>
      <c r="R215" s="96"/>
      <c r="S215" s="96"/>
      <c r="T215" s="96"/>
      <c r="U215" s="96"/>
      <c r="V215" s="96"/>
      <c r="W215" s="96"/>
      <c r="X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  <c r="AM215" s="96"/>
      <c r="AN215" s="96"/>
      <c r="AO215" s="96"/>
      <c r="AP215" s="96"/>
      <c r="AQ215" s="96"/>
      <c r="AR215" s="96"/>
      <c r="AS215" s="96"/>
      <c r="AT215" s="96"/>
      <c r="AU215" s="96"/>
      <c r="AV215" s="96"/>
      <c r="AW215" s="96"/>
      <c r="AX215" s="96"/>
      <c r="AY215" s="96"/>
      <c r="AZ215" s="96"/>
      <c r="BA215" s="96"/>
      <c r="BB215" s="96"/>
      <c r="BC215" s="96"/>
      <c r="BD215" s="96"/>
    </row>
    <row r="216" spans="2:56" x14ac:dyDescent="0.2">
      <c r="B216" s="96"/>
      <c r="C216" s="97"/>
      <c r="D216" s="97"/>
      <c r="E216" s="96"/>
      <c r="F216" s="96"/>
      <c r="G216" s="96"/>
      <c r="I216" s="96"/>
      <c r="J216" s="96"/>
      <c r="K216" s="96"/>
      <c r="M216" s="96"/>
      <c r="N216" s="96"/>
      <c r="O216" s="96"/>
      <c r="P216" s="96"/>
      <c r="R216" s="96"/>
      <c r="S216" s="96"/>
      <c r="T216" s="96"/>
      <c r="U216" s="96"/>
      <c r="V216" s="96"/>
      <c r="W216" s="96"/>
      <c r="X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  <c r="AM216" s="96"/>
      <c r="AN216" s="96"/>
      <c r="AO216" s="96"/>
      <c r="AP216" s="96"/>
      <c r="AQ216" s="96"/>
      <c r="AR216" s="96"/>
      <c r="AS216" s="96"/>
      <c r="AT216" s="96"/>
      <c r="AU216" s="96"/>
      <c r="AV216" s="96"/>
      <c r="AW216" s="96"/>
      <c r="AX216" s="96"/>
      <c r="AY216" s="96"/>
      <c r="AZ216" s="96"/>
      <c r="BA216" s="96"/>
      <c r="BB216" s="96"/>
      <c r="BC216" s="96"/>
      <c r="BD216" s="96"/>
    </row>
    <row r="217" spans="2:56" x14ac:dyDescent="0.2">
      <c r="B217" s="96"/>
      <c r="C217" s="97"/>
      <c r="D217" s="97"/>
      <c r="E217" s="96"/>
      <c r="F217" s="96"/>
      <c r="G217" s="96"/>
      <c r="I217" s="96"/>
      <c r="J217" s="96"/>
      <c r="K217" s="96"/>
      <c r="M217" s="96"/>
      <c r="N217" s="96"/>
      <c r="O217" s="96"/>
      <c r="P217" s="96"/>
      <c r="R217" s="96"/>
      <c r="S217" s="96"/>
      <c r="T217" s="96"/>
      <c r="U217" s="96"/>
      <c r="V217" s="96"/>
      <c r="W217" s="96"/>
      <c r="X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96"/>
      <c r="AO217" s="96"/>
      <c r="AP217" s="96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</row>
    <row r="218" spans="2:56" x14ac:dyDescent="0.2">
      <c r="B218" s="96"/>
      <c r="C218" s="97"/>
      <c r="D218" s="97"/>
      <c r="E218" s="96"/>
      <c r="F218" s="96"/>
      <c r="G218" s="96"/>
      <c r="I218" s="96"/>
      <c r="J218" s="96"/>
      <c r="K218" s="96"/>
      <c r="M218" s="96"/>
      <c r="N218" s="96"/>
      <c r="O218" s="96"/>
      <c r="P218" s="96"/>
      <c r="R218" s="96"/>
      <c r="S218" s="96"/>
      <c r="T218" s="96"/>
      <c r="U218" s="96"/>
      <c r="V218" s="96"/>
      <c r="W218" s="96"/>
      <c r="X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6"/>
      <c r="AM218" s="96"/>
      <c r="AN218" s="96"/>
      <c r="AO218" s="96"/>
      <c r="AP218" s="96"/>
      <c r="AQ218" s="96"/>
      <c r="AR218" s="96"/>
      <c r="AS218" s="96"/>
      <c r="AT218" s="96"/>
      <c r="AU218" s="96"/>
      <c r="AV218" s="96"/>
      <c r="AW218" s="96"/>
      <c r="AX218" s="96"/>
      <c r="AY218" s="96"/>
      <c r="AZ218" s="96"/>
      <c r="BA218" s="96"/>
      <c r="BB218" s="96"/>
      <c r="BC218" s="96"/>
      <c r="BD218" s="96"/>
    </row>
    <row r="219" spans="2:56" x14ac:dyDescent="0.2">
      <c r="B219" s="96"/>
      <c r="C219" s="97"/>
      <c r="D219" s="97"/>
      <c r="E219" s="96"/>
      <c r="F219" s="96"/>
      <c r="G219" s="96"/>
      <c r="I219" s="96"/>
      <c r="J219" s="96"/>
      <c r="K219" s="96"/>
      <c r="M219" s="96"/>
      <c r="N219" s="96"/>
      <c r="O219" s="96"/>
      <c r="P219" s="96"/>
      <c r="R219" s="96"/>
      <c r="S219" s="96"/>
      <c r="T219" s="96"/>
      <c r="U219" s="96"/>
      <c r="V219" s="96"/>
      <c r="W219" s="96"/>
      <c r="X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AR219" s="96"/>
      <c r="AS219" s="96"/>
      <c r="AT219" s="96"/>
      <c r="AU219" s="96"/>
      <c r="AV219" s="96"/>
      <c r="AW219" s="96"/>
      <c r="AX219" s="96"/>
      <c r="AY219" s="96"/>
      <c r="AZ219" s="96"/>
      <c r="BA219" s="96"/>
      <c r="BB219" s="96"/>
      <c r="BC219" s="96"/>
      <c r="BD219" s="96"/>
    </row>
    <row r="220" spans="2:56" x14ac:dyDescent="0.2">
      <c r="B220" s="96"/>
      <c r="C220" s="97"/>
      <c r="D220" s="97"/>
      <c r="E220" s="96"/>
      <c r="F220" s="96"/>
      <c r="G220" s="96"/>
      <c r="I220" s="96"/>
      <c r="J220" s="96"/>
      <c r="K220" s="96"/>
      <c r="M220" s="96"/>
      <c r="N220" s="96"/>
      <c r="O220" s="96"/>
      <c r="P220" s="96"/>
      <c r="R220" s="96"/>
      <c r="S220" s="96"/>
      <c r="T220" s="96"/>
      <c r="U220" s="96"/>
      <c r="V220" s="96"/>
      <c r="W220" s="96"/>
      <c r="X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AR220" s="96"/>
      <c r="AS220" s="96"/>
      <c r="AT220" s="96"/>
      <c r="AU220" s="96"/>
      <c r="AV220" s="96"/>
      <c r="AW220" s="96"/>
      <c r="AX220" s="96"/>
      <c r="AY220" s="96"/>
      <c r="AZ220" s="96"/>
      <c r="BA220" s="96"/>
      <c r="BB220" s="96"/>
      <c r="BC220" s="96"/>
      <c r="BD220" s="96"/>
    </row>
    <row r="221" spans="2:56" x14ac:dyDescent="0.2">
      <c r="B221" s="96"/>
      <c r="C221" s="97"/>
      <c r="D221" s="97"/>
      <c r="E221" s="96"/>
      <c r="F221" s="96"/>
      <c r="G221" s="96"/>
      <c r="I221" s="96"/>
      <c r="J221" s="96"/>
      <c r="K221" s="96"/>
      <c r="M221" s="96"/>
      <c r="N221" s="96"/>
      <c r="O221" s="96"/>
      <c r="P221" s="96"/>
      <c r="R221" s="96"/>
      <c r="S221" s="96"/>
      <c r="T221" s="96"/>
      <c r="U221" s="96"/>
      <c r="V221" s="96"/>
      <c r="W221" s="96"/>
      <c r="X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AR221" s="96"/>
      <c r="AS221" s="96"/>
      <c r="AT221" s="96"/>
      <c r="AU221" s="96"/>
      <c r="AV221" s="96"/>
      <c r="AW221" s="96"/>
      <c r="AX221" s="96"/>
      <c r="AY221" s="96"/>
      <c r="AZ221" s="96"/>
      <c r="BA221" s="96"/>
      <c r="BB221" s="96"/>
      <c r="BC221" s="96"/>
      <c r="BD221" s="96"/>
    </row>
    <row r="222" spans="2:56" x14ac:dyDescent="0.2">
      <c r="B222" s="96"/>
      <c r="C222" s="97"/>
      <c r="D222" s="97"/>
      <c r="E222" s="96"/>
      <c r="F222" s="96"/>
      <c r="G222" s="96"/>
      <c r="I222" s="96"/>
      <c r="J222" s="96"/>
      <c r="K222" s="96"/>
      <c r="M222" s="96"/>
      <c r="N222" s="96"/>
      <c r="O222" s="96"/>
      <c r="P222" s="96"/>
      <c r="R222" s="96"/>
      <c r="S222" s="96"/>
      <c r="T222" s="96"/>
      <c r="U222" s="96"/>
      <c r="V222" s="96"/>
      <c r="W222" s="96"/>
      <c r="X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AR222" s="96"/>
      <c r="AS222" s="96"/>
      <c r="AT222" s="96"/>
      <c r="AU222" s="96"/>
      <c r="AV222" s="96"/>
      <c r="AW222" s="96"/>
      <c r="AX222" s="96"/>
      <c r="AY222" s="96"/>
      <c r="AZ222" s="96"/>
      <c r="BA222" s="96"/>
      <c r="BB222" s="96"/>
      <c r="BC222" s="96"/>
      <c r="BD222" s="96"/>
    </row>
    <row r="223" spans="2:56" x14ac:dyDescent="0.2">
      <c r="B223" s="96"/>
      <c r="C223" s="97"/>
      <c r="D223" s="97"/>
      <c r="E223" s="96"/>
      <c r="F223" s="96"/>
      <c r="G223" s="96"/>
      <c r="I223" s="96"/>
      <c r="J223" s="96"/>
      <c r="K223" s="96"/>
      <c r="M223" s="96"/>
      <c r="N223" s="96"/>
      <c r="O223" s="96"/>
      <c r="P223" s="96"/>
      <c r="R223" s="96"/>
      <c r="S223" s="96"/>
      <c r="T223" s="96"/>
      <c r="U223" s="96"/>
      <c r="V223" s="96"/>
      <c r="W223" s="96"/>
      <c r="X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  <c r="AR223" s="96"/>
      <c r="AS223" s="96"/>
      <c r="AT223" s="96"/>
      <c r="AU223" s="96"/>
      <c r="AV223" s="96"/>
      <c r="AW223" s="96"/>
      <c r="AX223" s="96"/>
      <c r="AY223" s="96"/>
      <c r="AZ223" s="96"/>
      <c r="BA223" s="96"/>
      <c r="BB223" s="96"/>
      <c r="BC223" s="96"/>
      <c r="BD223" s="96"/>
    </row>
    <row r="224" spans="2:56" x14ac:dyDescent="0.2">
      <c r="B224" s="96"/>
      <c r="C224" s="97"/>
      <c r="D224" s="97"/>
      <c r="E224" s="96"/>
      <c r="F224" s="96"/>
      <c r="G224" s="96"/>
      <c r="I224" s="96"/>
      <c r="J224" s="96"/>
      <c r="K224" s="96"/>
      <c r="M224" s="96"/>
      <c r="N224" s="96"/>
      <c r="O224" s="96"/>
      <c r="P224" s="96"/>
      <c r="R224" s="96"/>
      <c r="S224" s="96"/>
      <c r="T224" s="96"/>
      <c r="U224" s="96"/>
      <c r="V224" s="96"/>
      <c r="W224" s="96"/>
      <c r="X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  <c r="AR224" s="96"/>
      <c r="AS224" s="96"/>
      <c r="AT224" s="96"/>
      <c r="AU224" s="96"/>
      <c r="AV224" s="96"/>
      <c r="AW224" s="96"/>
      <c r="AX224" s="96"/>
      <c r="AY224" s="96"/>
      <c r="AZ224" s="96"/>
      <c r="BA224" s="96"/>
      <c r="BB224" s="96"/>
      <c r="BC224" s="96"/>
      <c r="BD224" s="96"/>
    </row>
    <row r="225" spans="2:56" x14ac:dyDescent="0.2">
      <c r="B225" s="96"/>
      <c r="C225" s="97"/>
      <c r="D225" s="97"/>
      <c r="E225" s="96"/>
      <c r="F225" s="96"/>
      <c r="G225" s="96"/>
      <c r="I225" s="96"/>
      <c r="J225" s="96"/>
      <c r="K225" s="96"/>
      <c r="M225" s="96"/>
      <c r="N225" s="96"/>
      <c r="O225" s="96"/>
      <c r="P225" s="96"/>
      <c r="R225" s="96"/>
      <c r="S225" s="96"/>
      <c r="T225" s="96"/>
      <c r="U225" s="96"/>
      <c r="V225" s="96"/>
      <c r="W225" s="96"/>
      <c r="X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  <c r="AR225" s="96"/>
      <c r="AS225" s="96"/>
      <c r="AT225" s="96"/>
      <c r="AU225" s="96"/>
      <c r="AV225" s="96"/>
      <c r="AW225" s="96"/>
      <c r="AX225" s="96"/>
      <c r="AY225" s="96"/>
      <c r="AZ225" s="96"/>
      <c r="BA225" s="96"/>
      <c r="BB225" s="96"/>
      <c r="BC225" s="96"/>
      <c r="BD225" s="96"/>
    </row>
    <row r="226" spans="2:56" x14ac:dyDescent="0.2">
      <c r="B226" s="96"/>
      <c r="C226" s="97"/>
      <c r="D226" s="97"/>
      <c r="E226" s="96"/>
      <c r="F226" s="96"/>
      <c r="G226" s="96"/>
      <c r="I226" s="96"/>
      <c r="J226" s="96"/>
      <c r="K226" s="96"/>
      <c r="M226" s="96"/>
      <c r="N226" s="96"/>
      <c r="O226" s="96"/>
      <c r="P226" s="96"/>
      <c r="R226" s="96"/>
      <c r="S226" s="96"/>
      <c r="T226" s="96"/>
      <c r="U226" s="96"/>
      <c r="V226" s="96"/>
      <c r="W226" s="96"/>
      <c r="X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AR226" s="96"/>
      <c r="AS226" s="96"/>
      <c r="AT226" s="96"/>
      <c r="AU226" s="96"/>
      <c r="AV226" s="96"/>
      <c r="AW226" s="96"/>
      <c r="AX226" s="96"/>
      <c r="AY226" s="96"/>
      <c r="AZ226" s="96"/>
      <c r="BA226" s="96"/>
      <c r="BB226" s="96"/>
      <c r="BC226" s="96"/>
      <c r="BD226" s="96"/>
    </row>
    <row r="227" spans="2:56" x14ac:dyDescent="0.2">
      <c r="B227" s="96"/>
      <c r="C227" s="97"/>
      <c r="D227" s="97"/>
      <c r="E227" s="96"/>
      <c r="F227" s="96"/>
      <c r="G227" s="96"/>
      <c r="I227" s="96"/>
      <c r="J227" s="96"/>
      <c r="K227" s="96"/>
      <c r="M227" s="96"/>
      <c r="N227" s="96"/>
      <c r="O227" s="96"/>
      <c r="P227" s="96"/>
      <c r="R227" s="96"/>
      <c r="S227" s="96"/>
      <c r="T227" s="96"/>
      <c r="U227" s="96"/>
      <c r="V227" s="96"/>
      <c r="W227" s="96"/>
      <c r="X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  <c r="AR227" s="96"/>
      <c r="AS227" s="96"/>
      <c r="AT227" s="96"/>
      <c r="AU227" s="96"/>
      <c r="AV227" s="96"/>
      <c r="AW227" s="96"/>
      <c r="AX227" s="96"/>
      <c r="AY227" s="96"/>
      <c r="AZ227" s="96"/>
      <c r="BA227" s="96"/>
      <c r="BB227" s="96"/>
      <c r="BC227" s="96"/>
      <c r="BD227" s="96"/>
    </row>
    <row r="228" spans="2:56" x14ac:dyDescent="0.2">
      <c r="B228" s="96"/>
      <c r="C228" s="97"/>
      <c r="D228" s="97"/>
      <c r="E228" s="96"/>
      <c r="F228" s="96"/>
      <c r="G228" s="96"/>
      <c r="I228" s="96"/>
      <c r="J228" s="96"/>
      <c r="K228" s="96"/>
      <c r="M228" s="96"/>
      <c r="N228" s="96"/>
      <c r="O228" s="96"/>
      <c r="P228" s="96"/>
      <c r="R228" s="96"/>
      <c r="S228" s="96"/>
      <c r="T228" s="96"/>
      <c r="U228" s="96"/>
      <c r="V228" s="96"/>
      <c r="W228" s="96"/>
      <c r="X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AR228" s="96"/>
      <c r="AS228" s="96"/>
      <c r="AT228" s="96"/>
      <c r="AU228" s="96"/>
      <c r="AV228" s="96"/>
      <c r="AW228" s="96"/>
      <c r="AX228" s="96"/>
      <c r="AY228" s="96"/>
      <c r="AZ228" s="96"/>
      <c r="BA228" s="96"/>
      <c r="BB228" s="96"/>
      <c r="BC228" s="96"/>
      <c r="BD228" s="96"/>
    </row>
    <row r="229" spans="2:56" x14ac:dyDescent="0.2">
      <c r="B229" s="96"/>
      <c r="C229" s="97"/>
      <c r="D229" s="97"/>
      <c r="E229" s="96"/>
      <c r="F229" s="96"/>
      <c r="G229" s="96"/>
      <c r="I229" s="96"/>
      <c r="J229" s="96"/>
      <c r="K229" s="96"/>
      <c r="M229" s="96"/>
      <c r="N229" s="96"/>
      <c r="O229" s="96"/>
      <c r="P229" s="96"/>
      <c r="R229" s="96"/>
      <c r="S229" s="96"/>
      <c r="T229" s="96"/>
      <c r="U229" s="96"/>
      <c r="V229" s="96"/>
      <c r="W229" s="96"/>
      <c r="X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  <c r="AR229" s="96"/>
      <c r="AS229" s="96"/>
      <c r="AT229" s="96"/>
      <c r="AU229" s="96"/>
      <c r="AV229" s="96"/>
      <c r="AW229" s="96"/>
      <c r="AX229" s="96"/>
      <c r="AY229" s="96"/>
      <c r="AZ229" s="96"/>
      <c r="BA229" s="96"/>
      <c r="BB229" s="96"/>
      <c r="BC229" s="96"/>
      <c r="BD229" s="96"/>
    </row>
    <row r="230" spans="2:56" x14ac:dyDescent="0.2">
      <c r="B230" s="96"/>
      <c r="C230" s="97"/>
      <c r="D230" s="97"/>
      <c r="E230" s="96"/>
      <c r="F230" s="96"/>
      <c r="G230" s="96"/>
      <c r="I230" s="96"/>
      <c r="J230" s="96"/>
      <c r="K230" s="96"/>
      <c r="M230" s="96"/>
      <c r="N230" s="96"/>
      <c r="O230" s="96"/>
      <c r="P230" s="96"/>
      <c r="R230" s="96"/>
      <c r="S230" s="96"/>
      <c r="T230" s="96"/>
      <c r="U230" s="96"/>
      <c r="V230" s="96"/>
      <c r="W230" s="96"/>
      <c r="X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  <c r="AR230" s="96"/>
      <c r="AS230" s="96"/>
      <c r="AT230" s="96"/>
      <c r="AU230" s="96"/>
      <c r="AV230" s="96"/>
      <c r="AW230" s="96"/>
      <c r="AX230" s="96"/>
      <c r="AY230" s="96"/>
      <c r="AZ230" s="96"/>
      <c r="BA230" s="96"/>
      <c r="BB230" s="96"/>
      <c r="BC230" s="96"/>
      <c r="BD230" s="96"/>
    </row>
    <row r="231" spans="2:56" x14ac:dyDescent="0.2">
      <c r="B231" s="96"/>
      <c r="C231" s="97"/>
      <c r="D231" s="97"/>
      <c r="E231" s="96"/>
      <c r="F231" s="96"/>
      <c r="G231" s="96"/>
      <c r="I231" s="96"/>
      <c r="J231" s="96"/>
      <c r="K231" s="96"/>
      <c r="M231" s="96"/>
      <c r="N231" s="96"/>
      <c r="O231" s="96"/>
      <c r="P231" s="96"/>
      <c r="R231" s="96"/>
      <c r="S231" s="96"/>
      <c r="T231" s="96"/>
      <c r="U231" s="96"/>
      <c r="V231" s="96"/>
      <c r="W231" s="96"/>
      <c r="X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AR231" s="96"/>
      <c r="AS231" s="96"/>
      <c r="AT231" s="96"/>
      <c r="AU231" s="96"/>
      <c r="AV231" s="96"/>
      <c r="AW231" s="96"/>
      <c r="AX231" s="96"/>
      <c r="AY231" s="96"/>
      <c r="AZ231" s="96"/>
      <c r="BA231" s="96"/>
      <c r="BB231" s="96"/>
      <c r="BC231" s="96"/>
      <c r="BD231" s="96"/>
    </row>
    <row r="232" spans="2:56" x14ac:dyDescent="0.2">
      <c r="B232" s="96"/>
      <c r="C232" s="97"/>
      <c r="D232" s="97"/>
      <c r="E232" s="96"/>
      <c r="F232" s="96"/>
      <c r="G232" s="96"/>
      <c r="I232" s="96"/>
      <c r="J232" s="96"/>
      <c r="K232" s="96"/>
      <c r="M232" s="96"/>
      <c r="N232" s="96"/>
      <c r="O232" s="96"/>
      <c r="P232" s="96"/>
      <c r="R232" s="96"/>
      <c r="S232" s="96"/>
      <c r="T232" s="96"/>
      <c r="U232" s="96"/>
      <c r="V232" s="96"/>
      <c r="W232" s="96"/>
      <c r="X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  <c r="AR232" s="96"/>
      <c r="AS232" s="96"/>
      <c r="AT232" s="96"/>
      <c r="AU232" s="96"/>
      <c r="AV232" s="96"/>
      <c r="AW232" s="96"/>
      <c r="AX232" s="96"/>
      <c r="AY232" s="96"/>
      <c r="AZ232" s="96"/>
      <c r="BA232" s="96"/>
      <c r="BB232" s="96"/>
      <c r="BC232" s="96"/>
      <c r="BD232" s="96"/>
    </row>
    <row r="233" spans="2:56" x14ac:dyDescent="0.2">
      <c r="B233" s="96"/>
      <c r="C233" s="97"/>
      <c r="D233" s="97"/>
      <c r="E233" s="96"/>
      <c r="F233" s="96"/>
      <c r="G233" s="96"/>
      <c r="I233" s="96"/>
      <c r="J233" s="96"/>
      <c r="K233" s="96"/>
      <c r="M233" s="96"/>
      <c r="N233" s="96"/>
      <c r="O233" s="96"/>
      <c r="P233" s="96"/>
      <c r="R233" s="96"/>
      <c r="S233" s="96"/>
      <c r="T233" s="96"/>
      <c r="U233" s="96"/>
      <c r="V233" s="96"/>
      <c r="W233" s="96"/>
      <c r="X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AR233" s="96"/>
      <c r="AS233" s="96"/>
      <c r="AT233" s="96"/>
      <c r="AU233" s="96"/>
      <c r="AV233" s="96"/>
      <c r="AW233" s="96"/>
      <c r="AX233" s="96"/>
      <c r="AY233" s="96"/>
      <c r="AZ233" s="96"/>
      <c r="BA233" s="96"/>
      <c r="BB233" s="96"/>
      <c r="BC233" s="96"/>
      <c r="BD233" s="96"/>
    </row>
    <row r="234" spans="2:56" x14ac:dyDescent="0.2">
      <c r="B234" s="96"/>
      <c r="C234" s="97"/>
      <c r="D234" s="97"/>
      <c r="E234" s="96"/>
      <c r="F234" s="96"/>
      <c r="G234" s="96"/>
      <c r="I234" s="96"/>
      <c r="J234" s="96"/>
      <c r="K234" s="96"/>
      <c r="M234" s="96"/>
      <c r="N234" s="96"/>
      <c r="O234" s="96"/>
      <c r="P234" s="96"/>
      <c r="R234" s="96"/>
      <c r="S234" s="96"/>
      <c r="T234" s="96"/>
      <c r="U234" s="96"/>
      <c r="V234" s="96"/>
      <c r="W234" s="96"/>
      <c r="X234" s="96"/>
      <c r="Z234" s="96"/>
      <c r="AA234" s="96"/>
      <c r="AB234" s="96"/>
      <c r="AC234" s="96"/>
      <c r="AD234" s="96"/>
      <c r="AE234" s="96"/>
      <c r="AF234" s="96"/>
      <c r="AG234" s="96"/>
      <c r="AH234" s="96"/>
      <c r="AI234" s="96"/>
      <c r="AJ234" s="96"/>
      <c r="AK234" s="96"/>
      <c r="AL234" s="96"/>
      <c r="AM234" s="96"/>
      <c r="AN234" s="96"/>
      <c r="AO234" s="96"/>
      <c r="AP234" s="96"/>
      <c r="AQ234" s="96"/>
      <c r="AR234" s="96"/>
      <c r="AS234" s="96"/>
      <c r="AT234" s="96"/>
      <c r="AU234" s="96"/>
      <c r="AV234" s="96"/>
      <c r="AW234" s="96"/>
      <c r="AX234" s="96"/>
      <c r="AY234" s="96"/>
      <c r="AZ234" s="96"/>
      <c r="BA234" s="96"/>
      <c r="BB234" s="96"/>
      <c r="BC234" s="96"/>
      <c r="BD234" s="96"/>
    </row>
    <row r="235" spans="2:56" x14ac:dyDescent="0.2">
      <c r="B235" s="96"/>
      <c r="C235" s="97"/>
      <c r="D235" s="97"/>
      <c r="E235" s="96"/>
      <c r="F235" s="96"/>
      <c r="G235" s="96"/>
      <c r="I235" s="96"/>
      <c r="J235" s="96"/>
      <c r="K235" s="96"/>
      <c r="M235" s="96"/>
      <c r="N235" s="96"/>
      <c r="O235" s="96"/>
      <c r="P235" s="96"/>
      <c r="R235" s="96"/>
      <c r="S235" s="96"/>
      <c r="T235" s="96"/>
      <c r="U235" s="96"/>
      <c r="V235" s="96"/>
      <c r="W235" s="96"/>
      <c r="X235" s="96"/>
      <c r="Z235" s="96"/>
      <c r="AA235" s="96"/>
      <c r="AB235" s="96"/>
      <c r="AC235" s="96"/>
      <c r="AD235" s="96"/>
      <c r="AE235" s="96"/>
      <c r="AF235" s="96"/>
      <c r="AG235" s="96"/>
      <c r="AH235" s="96"/>
      <c r="AI235" s="96"/>
      <c r="AJ235" s="96"/>
      <c r="AK235" s="96"/>
      <c r="AL235" s="96"/>
      <c r="AM235" s="96"/>
      <c r="AN235" s="96"/>
      <c r="AO235" s="96"/>
      <c r="AP235" s="96"/>
      <c r="AQ235" s="96"/>
      <c r="AR235" s="96"/>
      <c r="AS235" s="96"/>
      <c r="AT235" s="96"/>
      <c r="AU235" s="96"/>
      <c r="AV235" s="96"/>
      <c r="AW235" s="96"/>
      <c r="AX235" s="96"/>
      <c r="AY235" s="96"/>
      <c r="AZ235" s="96"/>
      <c r="BA235" s="96"/>
      <c r="BB235" s="96"/>
      <c r="BC235" s="96"/>
      <c r="BD235" s="96"/>
    </row>
    <row r="236" spans="2:56" x14ac:dyDescent="0.2">
      <c r="B236" s="96"/>
      <c r="C236" s="97"/>
      <c r="D236" s="97"/>
      <c r="E236" s="96"/>
      <c r="F236" s="96"/>
      <c r="G236" s="96"/>
      <c r="I236" s="96"/>
      <c r="J236" s="96"/>
      <c r="K236" s="96"/>
      <c r="M236" s="96"/>
      <c r="N236" s="96"/>
      <c r="O236" s="96"/>
      <c r="P236" s="96"/>
      <c r="R236" s="96"/>
      <c r="S236" s="96"/>
      <c r="T236" s="96"/>
      <c r="U236" s="96"/>
      <c r="V236" s="96"/>
      <c r="W236" s="96"/>
      <c r="X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96"/>
      <c r="AS236" s="96"/>
      <c r="AT236" s="96"/>
      <c r="AU236" s="96"/>
      <c r="AV236" s="96"/>
      <c r="AW236" s="96"/>
      <c r="AX236" s="96"/>
      <c r="AY236" s="96"/>
      <c r="AZ236" s="96"/>
      <c r="BA236" s="96"/>
      <c r="BB236" s="96"/>
      <c r="BC236" s="96"/>
      <c r="BD236" s="96"/>
    </row>
    <row r="237" spans="2:56" x14ac:dyDescent="0.2">
      <c r="B237" s="96"/>
      <c r="C237" s="97"/>
      <c r="D237" s="97"/>
      <c r="E237" s="96"/>
      <c r="F237" s="96"/>
      <c r="G237" s="96"/>
      <c r="I237" s="96"/>
      <c r="J237" s="96"/>
      <c r="K237" s="96"/>
      <c r="M237" s="96"/>
      <c r="N237" s="96"/>
      <c r="O237" s="96"/>
      <c r="P237" s="96"/>
      <c r="R237" s="96"/>
      <c r="S237" s="96"/>
      <c r="T237" s="96"/>
      <c r="U237" s="96"/>
      <c r="V237" s="96"/>
      <c r="W237" s="96"/>
      <c r="X237" s="96"/>
      <c r="Z237" s="96"/>
      <c r="AA237" s="96"/>
      <c r="AB237" s="96"/>
      <c r="AC237" s="96"/>
      <c r="AD237" s="96"/>
      <c r="AE237" s="96"/>
      <c r="AF237" s="96"/>
      <c r="AG237" s="96"/>
      <c r="AH237" s="96"/>
      <c r="AI237" s="96"/>
      <c r="AJ237" s="96"/>
      <c r="AK237" s="96"/>
      <c r="AL237" s="96"/>
      <c r="AM237" s="96"/>
      <c r="AN237" s="96"/>
      <c r="AO237" s="96"/>
      <c r="AP237" s="96"/>
      <c r="AQ237" s="96"/>
      <c r="AR237" s="96"/>
      <c r="AS237" s="96"/>
      <c r="AT237" s="96"/>
      <c r="AU237" s="96"/>
      <c r="AV237" s="96"/>
      <c r="AW237" s="96"/>
      <c r="AX237" s="96"/>
      <c r="AY237" s="96"/>
      <c r="AZ237" s="96"/>
      <c r="BA237" s="96"/>
      <c r="BB237" s="96"/>
      <c r="BC237" s="96"/>
      <c r="BD237" s="96"/>
    </row>
    <row r="238" spans="2:56" x14ac:dyDescent="0.2">
      <c r="B238" s="96"/>
      <c r="C238" s="97"/>
      <c r="D238" s="97"/>
      <c r="E238" s="96"/>
      <c r="F238" s="96"/>
      <c r="G238" s="96"/>
      <c r="I238" s="96"/>
      <c r="J238" s="96"/>
      <c r="K238" s="96"/>
      <c r="M238" s="96"/>
      <c r="N238" s="96"/>
      <c r="O238" s="96"/>
      <c r="P238" s="96"/>
      <c r="R238" s="96"/>
      <c r="S238" s="96"/>
      <c r="T238" s="96"/>
      <c r="U238" s="96"/>
      <c r="V238" s="96"/>
      <c r="W238" s="96"/>
      <c r="X238" s="96"/>
      <c r="Z238" s="96"/>
      <c r="AA238" s="96"/>
      <c r="AB238" s="96"/>
      <c r="AC238" s="96"/>
      <c r="AD238" s="96"/>
      <c r="AE238" s="96"/>
      <c r="AF238" s="96"/>
      <c r="AG238" s="96"/>
      <c r="AH238" s="96"/>
      <c r="AI238" s="96"/>
      <c r="AJ238" s="96"/>
      <c r="AK238" s="96"/>
      <c r="AL238" s="96"/>
      <c r="AM238" s="96"/>
      <c r="AN238" s="96"/>
      <c r="AO238" s="96"/>
      <c r="AP238" s="96"/>
      <c r="AQ238" s="96"/>
      <c r="AR238" s="96"/>
      <c r="AS238" s="96"/>
      <c r="AT238" s="96"/>
      <c r="AU238" s="96"/>
      <c r="AV238" s="96"/>
      <c r="AW238" s="96"/>
      <c r="AX238" s="96"/>
      <c r="AY238" s="96"/>
      <c r="AZ238" s="96"/>
      <c r="BA238" s="96"/>
      <c r="BB238" s="96"/>
      <c r="BC238" s="96"/>
      <c r="BD238" s="96"/>
    </row>
    <row r="239" spans="2:56" x14ac:dyDescent="0.2">
      <c r="B239" s="96"/>
      <c r="C239" s="97"/>
      <c r="D239" s="97"/>
      <c r="E239" s="96"/>
      <c r="F239" s="96"/>
      <c r="G239" s="96"/>
      <c r="I239" s="96"/>
      <c r="J239" s="96"/>
      <c r="K239" s="96"/>
      <c r="M239" s="96"/>
      <c r="N239" s="96"/>
      <c r="O239" s="96"/>
      <c r="P239" s="96"/>
      <c r="R239" s="96"/>
      <c r="S239" s="96"/>
      <c r="T239" s="96"/>
      <c r="U239" s="96"/>
      <c r="V239" s="96"/>
      <c r="W239" s="96"/>
      <c r="X239" s="96"/>
      <c r="Z239" s="96"/>
      <c r="AA239" s="96"/>
      <c r="AB239" s="96"/>
      <c r="AC239" s="96"/>
      <c r="AD239" s="96"/>
      <c r="AE239" s="96"/>
      <c r="AF239" s="96"/>
      <c r="AG239" s="96"/>
      <c r="AH239" s="96"/>
      <c r="AI239" s="96"/>
      <c r="AJ239" s="96"/>
      <c r="AK239" s="96"/>
      <c r="AL239" s="96"/>
      <c r="AM239" s="96"/>
      <c r="AN239" s="96"/>
      <c r="AO239" s="96"/>
      <c r="AP239" s="96"/>
      <c r="AQ239" s="96"/>
      <c r="AR239" s="96"/>
      <c r="AS239" s="96"/>
      <c r="AT239" s="96"/>
      <c r="AU239" s="96"/>
      <c r="AV239" s="96"/>
      <c r="AW239" s="96"/>
      <c r="AX239" s="96"/>
      <c r="AY239" s="96"/>
      <c r="AZ239" s="96"/>
      <c r="BA239" s="96"/>
      <c r="BB239" s="96"/>
      <c r="BC239" s="96"/>
      <c r="BD239" s="96"/>
    </row>
    <row r="240" spans="2:56" x14ac:dyDescent="0.2">
      <c r="B240" s="96"/>
      <c r="C240" s="97"/>
      <c r="D240" s="97"/>
      <c r="E240" s="96"/>
      <c r="F240" s="96"/>
      <c r="G240" s="96"/>
      <c r="I240" s="96"/>
      <c r="J240" s="96"/>
      <c r="K240" s="96"/>
      <c r="M240" s="96"/>
      <c r="N240" s="96"/>
      <c r="O240" s="96"/>
      <c r="P240" s="96"/>
      <c r="R240" s="96"/>
      <c r="S240" s="96"/>
      <c r="T240" s="96"/>
      <c r="U240" s="96"/>
      <c r="V240" s="96"/>
      <c r="W240" s="96"/>
      <c r="X240" s="96"/>
      <c r="Z240" s="96"/>
      <c r="AA240" s="96"/>
      <c r="AB240" s="96"/>
      <c r="AC240" s="96"/>
      <c r="AD240" s="96"/>
      <c r="AE240" s="96"/>
      <c r="AF240" s="96"/>
      <c r="AG240" s="96"/>
      <c r="AH240" s="96"/>
      <c r="AI240" s="96"/>
      <c r="AJ240" s="96"/>
      <c r="AK240" s="96"/>
      <c r="AL240" s="96"/>
      <c r="AM240" s="96"/>
      <c r="AN240" s="96"/>
      <c r="AO240" s="96"/>
      <c r="AP240" s="96"/>
      <c r="AQ240" s="96"/>
      <c r="AR240" s="96"/>
      <c r="AS240" s="96"/>
      <c r="AT240" s="96"/>
      <c r="AU240" s="96"/>
      <c r="AV240" s="96"/>
      <c r="AW240" s="96"/>
      <c r="AX240" s="96"/>
      <c r="AY240" s="96"/>
      <c r="AZ240" s="96"/>
      <c r="BA240" s="96"/>
      <c r="BB240" s="96"/>
      <c r="BC240" s="96"/>
      <c r="BD240" s="96"/>
    </row>
    <row r="241" spans="2:56" x14ac:dyDescent="0.2">
      <c r="B241" s="96"/>
      <c r="C241" s="97"/>
      <c r="D241" s="97"/>
      <c r="E241" s="96"/>
      <c r="F241" s="96"/>
      <c r="G241" s="96"/>
      <c r="I241" s="96"/>
      <c r="J241" s="96"/>
      <c r="K241" s="96"/>
      <c r="M241" s="96"/>
      <c r="N241" s="96"/>
      <c r="O241" s="96"/>
      <c r="P241" s="96"/>
      <c r="R241" s="96"/>
      <c r="S241" s="96"/>
      <c r="T241" s="96"/>
      <c r="U241" s="96"/>
      <c r="V241" s="96"/>
      <c r="W241" s="96"/>
      <c r="X241" s="96"/>
      <c r="Z241" s="96"/>
      <c r="AA241" s="96"/>
      <c r="AB241" s="96"/>
      <c r="AC241" s="96"/>
      <c r="AD241" s="96"/>
      <c r="AE241" s="96"/>
      <c r="AF241" s="96"/>
      <c r="AG241" s="96"/>
      <c r="AH241" s="96"/>
      <c r="AI241" s="96"/>
      <c r="AJ241" s="96"/>
      <c r="AK241" s="96"/>
      <c r="AL241" s="96"/>
      <c r="AM241" s="96"/>
      <c r="AN241" s="96"/>
      <c r="AO241" s="96"/>
      <c r="AP241" s="96"/>
      <c r="AQ241" s="96"/>
      <c r="AR241" s="96"/>
      <c r="AS241" s="96"/>
      <c r="AT241" s="96"/>
      <c r="AU241" s="96"/>
      <c r="AV241" s="96"/>
      <c r="AW241" s="96"/>
      <c r="AX241" s="96"/>
      <c r="AY241" s="96"/>
      <c r="AZ241" s="96"/>
      <c r="BA241" s="96"/>
      <c r="BB241" s="96"/>
      <c r="BC241" s="96"/>
      <c r="BD241" s="96"/>
    </row>
    <row r="242" spans="2:56" x14ac:dyDescent="0.2">
      <c r="B242" s="96"/>
      <c r="C242" s="97"/>
      <c r="D242" s="97"/>
      <c r="E242" s="96"/>
      <c r="F242" s="96"/>
      <c r="G242" s="96"/>
      <c r="I242" s="96"/>
      <c r="J242" s="96"/>
      <c r="K242" s="96"/>
      <c r="M242" s="96"/>
      <c r="N242" s="96"/>
      <c r="O242" s="96"/>
      <c r="P242" s="96"/>
      <c r="R242" s="96"/>
      <c r="S242" s="96"/>
      <c r="T242" s="96"/>
      <c r="U242" s="96"/>
      <c r="V242" s="96"/>
      <c r="W242" s="96"/>
      <c r="X242" s="96"/>
      <c r="Z242" s="96"/>
      <c r="AA242" s="96"/>
      <c r="AB242" s="96"/>
      <c r="AC242" s="96"/>
      <c r="AD242" s="96"/>
      <c r="AE242" s="96"/>
      <c r="AF242" s="96"/>
      <c r="AG242" s="96"/>
      <c r="AH242" s="96"/>
      <c r="AI242" s="96"/>
      <c r="AJ242" s="96"/>
      <c r="AK242" s="96"/>
      <c r="AL242" s="96"/>
      <c r="AM242" s="96"/>
      <c r="AN242" s="96"/>
      <c r="AO242" s="96"/>
      <c r="AP242" s="96"/>
      <c r="AQ242" s="96"/>
      <c r="AR242" s="96"/>
      <c r="AS242" s="96"/>
      <c r="AT242" s="96"/>
      <c r="AU242" s="96"/>
      <c r="AV242" s="96"/>
      <c r="AW242" s="96"/>
      <c r="AX242" s="96"/>
      <c r="AY242" s="96"/>
      <c r="AZ242" s="96"/>
      <c r="BA242" s="96"/>
      <c r="BB242" s="96"/>
      <c r="BC242" s="96"/>
      <c r="BD242" s="96"/>
    </row>
    <row r="243" spans="2:56" x14ac:dyDescent="0.2">
      <c r="B243" s="96"/>
      <c r="C243" s="97"/>
      <c r="D243" s="97"/>
      <c r="E243" s="96"/>
      <c r="F243" s="96"/>
      <c r="G243" s="96"/>
      <c r="I243" s="96"/>
      <c r="J243" s="96"/>
      <c r="K243" s="96"/>
      <c r="M243" s="96"/>
      <c r="N243" s="96"/>
      <c r="O243" s="96"/>
      <c r="P243" s="96"/>
      <c r="R243" s="96"/>
      <c r="S243" s="96"/>
      <c r="T243" s="96"/>
      <c r="U243" s="96"/>
      <c r="V243" s="96"/>
      <c r="W243" s="96"/>
      <c r="X243" s="96"/>
      <c r="Z243" s="96"/>
      <c r="AA243" s="96"/>
      <c r="AB243" s="96"/>
      <c r="AC243" s="96"/>
      <c r="AD243" s="96"/>
      <c r="AE243" s="96"/>
      <c r="AF243" s="96"/>
      <c r="AG243" s="96"/>
      <c r="AH243" s="96"/>
      <c r="AI243" s="96"/>
      <c r="AJ243" s="96"/>
      <c r="AK243" s="96"/>
      <c r="AL243" s="96"/>
      <c r="AM243" s="96"/>
      <c r="AN243" s="96"/>
      <c r="AO243" s="96"/>
      <c r="AP243" s="96"/>
      <c r="AQ243" s="96"/>
      <c r="AR243" s="96"/>
      <c r="AS243" s="96"/>
      <c r="AT243" s="96"/>
      <c r="AU243" s="96"/>
      <c r="AV243" s="96"/>
      <c r="AW243" s="96"/>
      <c r="AX243" s="96"/>
      <c r="AY243" s="96"/>
      <c r="AZ243" s="96"/>
      <c r="BA243" s="96"/>
      <c r="BB243" s="96"/>
      <c r="BC243" s="96"/>
      <c r="BD243" s="96"/>
    </row>
    <row r="244" spans="2:56" x14ac:dyDescent="0.2">
      <c r="B244" s="96"/>
      <c r="C244" s="97"/>
      <c r="D244" s="97"/>
      <c r="E244" s="96"/>
      <c r="F244" s="96"/>
      <c r="G244" s="96"/>
      <c r="I244" s="96"/>
      <c r="J244" s="96"/>
      <c r="K244" s="96"/>
      <c r="M244" s="96"/>
      <c r="N244" s="96"/>
      <c r="O244" s="96"/>
      <c r="P244" s="96"/>
      <c r="R244" s="96"/>
      <c r="S244" s="96"/>
      <c r="T244" s="96"/>
      <c r="U244" s="96"/>
      <c r="V244" s="96"/>
      <c r="W244" s="96"/>
      <c r="X244" s="96"/>
      <c r="Z244" s="96"/>
      <c r="AA244" s="96"/>
      <c r="AB244" s="96"/>
      <c r="AC244" s="96"/>
      <c r="AD244" s="96"/>
      <c r="AE244" s="96"/>
      <c r="AF244" s="96"/>
      <c r="AG244" s="96"/>
      <c r="AH244" s="96"/>
      <c r="AI244" s="96"/>
      <c r="AJ244" s="96"/>
      <c r="AK244" s="96"/>
      <c r="AL244" s="96"/>
      <c r="AM244" s="96"/>
      <c r="AN244" s="96"/>
      <c r="AO244" s="96"/>
      <c r="AP244" s="96"/>
      <c r="AQ244" s="96"/>
      <c r="AR244" s="96"/>
      <c r="AS244" s="96"/>
      <c r="AT244" s="96"/>
      <c r="AU244" s="96"/>
      <c r="AV244" s="96"/>
      <c r="AW244" s="96"/>
      <c r="AX244" s="96"/>
      <c r="AY244" s="96"/>
      <c r="AZ244" s="96"/>
      <c r="BA244" s="96"/>
      <c r="BB244" s="96"/>
      <c r="BC244" s="96"/>
      <c r="BD244" s="96"/>
    </row>
    <row r="245" spans="2:56" x14ac:dyDescent="0.2">
      <c r="B245" s="96"/>
      <c r="C245" s="97"/>
      <c r="D245" s="97"/>
      <c r="E245" s="96"/>
      <c r="F245" s="96"/>
      <c r="G245" s="96"/>
      <c r="I245" s="96"/>
      <c r="J245" s="96"/>
      <c r="K245" s="96"/>
      <c r="M245" s="96"/>
      <c r="N245" s="96"/>
      <c r="O245" s="96"/>
      <c r="P245" s="96"/>
      <c r="R245" s="96"/>
      <c r="S245" s="96"/>
      <c r="T245" s="96"/>
      <c r="U245" s="96"/>
      <c r="V245" s="96"/>
      <c r="W245" s="96"/>
      <c r="X245" s="96"/>
      <c r="Z245" s="96"/>
      <c r="AA245" s="96"/>
      <c r="AB245" s="96"/>
      <c r="AC245" s="96"/>
      <c r="AD245" s="96"/>
      <c r="AE245" s="96"/>
      <c r="AF245" s="96"/>
      <c r="AG245" s="96"/>
      <c r="AH245" s="96"/>
      <c r="AI245" s="96"/>
      <c r="AJ245" s="96"/>
      <c r="AK245" s="96"/>
      <c r="AL245" s="96"/>
      <c r="AM245" s="96"/>
      <c r="AN245" s="96"/>
      <c r="AO245" s="96"/>
      <c r="AP245" s="96"/>
      <c r="AQ245" s="96"/>
      <c r="AR245" s="96"/>
      <c r="AS245" s="96"/>
      <c r="AT245" s="96"/>
      <c r="AU245" s="96"/>
      <c r="AV245" s="96"/>
      <c r="AW245" s="96"/>
      <c r="AX245" s="96"/>
      <c r="AY245" s="96"/>
      <c r="AZ245" s="96"/>
      <c r="BA245" s="96"/>
      <c r="BB245" s="96"/>
      <c r="BC245" s="96"/>
      <c r="BD245" s="96"/>
    </row>
    <row r="246" spans="2:56" x14ac:dyDescent="0.2">
      <c r="B246" s="96"/>
      <c r="C246" s="97"/>
      <c r="D246" s="97"/>
      <c r="E246" s="96"/>
      <c r="F246" s="96"/>
      <c r="G246" s="96"/>
      <c r="I246" s="96"/>
      <c r="J246" s="96"/>
      <c r="K246" s="96"/>
      <c r="M246" s="96"/>
      <c r="N246" s="96"/>
      <c r="O246" s="96"/>
      <c r="P246" s="96"/>
      <c r="R246" s="96"/>
      <c r="S246" s="96"/>
      <c r="T246" s="96"/>
      <c r="U246" s="96"/>
      <c r="V246" s="96"/>
      <c r="W246" s="96"/>
      <c r="X246" s="96"/>
      <c r="Z246" s="96"/>
      <c r="AA246" s="96"/>
      <c r="AB246" s="96"/>
      <c r="AC246" s="96"/>
      <c r="AD246" s="96"/>
      <c r="AE246" s="96"/>
      <c r="AF246" s="96"/>
      <c r="AG246" s="96"/>
      <c r="AH246" s="96"/>
      <c r="AI246" s="96"/>
      <c r="AJ246" s="96"/>
      <c r="AK246" s="96"/>
      <c r="AL246" s="96"/>
      <c r="AM246" s="96"/>
      <c r="AN246" s="96"/>
      <c r="AO246" s="96"/>
      <c r="AP246" s="96"/>
      <c r="AQ246" s="96"/>
      <c r="AR246" s="96"/>
      <c r="AS246" s="96"/>
      <c r="AT246" s="96"/>
      <c r="AU246" s="96"/>
      <c r="AV246" s="96"/>
      <c r="AW246" s="96"/>
      <c r="AX246" s="96"/>
      <c r="AY246" s="96"/>
      <c r="AZ246" s="96"/>
      <c r="BA246" s="96"/>
      <c r="BB246" s="96"/>
      <c r="BC246" s="96"/>
      <c r="BD246" s="96"/>
    </row>
    <row r="247" spans="2:56" x14ac:dyDescent="0.2">
      <c r="B247" s="96"/>
      <c r="C247" s="97"/>
      <c r="D247" s="97"/>
      <c r="E247" s="96"/>
      <c r="F247" s="96"/>
      <c r="G247" s="96"/>
      <c r="I247" s="96"/>
      <c r="J247" s="96"/>
      <c r="K247" s="96"/>
      <c r="M247" s="96"/>
      <c r="N247" s="96"/>
      <c r="O247" s="96"/>
      <c r="P247" s="96"/>
      <c r="R247" s="96"/>
      <c r="S247" s="96"/>
      <c r="T247" s="96"/>
      <c r="U247" s="96"/>
      <c r="V247" s="96"/>
      <c r="W247" s="96"/>
      <c r="X247" s="96"/>
      <c r="Z247" s="96"/>
      <c r="AA247" s="96"/>
      <c r="AB247" s="96"/>
      <c r="AC247" s="96"/>
      <c r="AD247" s="96"/>
      <c r="AE247" s="96"/>
      <c r="AF247" s="96"/>
      <c r="AG247" s="96"/>
      <c r="AH247" s="96"/>
      <c r="AI247" s="96"/>
      <c r="AJ247" s="96"/>
      <c r="AK247" s="96"/>
      <c r="AL247" s="96"/>
      <c r="AM247" s="96"/>
      <c r="AN247" s="96"/>
      <c r="AO247" s="96"/>
      <c r="AP247" s="96"/>
      <c r="AQ247" s="96"/>
      <c r="AR247" s="96"/>
      <c r="AS247" s="96"/>
      <c r="AT247" s="96"/>
      <c r="AU247" s="96"/>
      <c r="AV247" s="96"/>
      <c r="AW247" s="96"/>
      <c r="AX247" s="96"/>
      <c r="AY247" s="96"/>
      <c r="AZ247" s="96"/>
      <c r="BA247" s="96"/>
      <c r="BB247" s="96"/>
      <c r="BC247" s="96"/>
      <c r="BD247" s="96"/>
    </row>
    <row r="248" spans="2:56" x14ac:dyDescent="0.2">
      <c r="B248" s="96"/>
      <c r="C248" s="97"/>
      <c r="D248" s="97"/>
      <c r="E248" s="96"/>
      <c r="F248" s="96"/>
      <c r="G248" s="96"/>
      <c r="I248" s="96"/>
      <c r="J248" s="96"/>
      <c r="K248" s="96"/>
      <c r="M248" s="96"/>
      <c r="N248" s="96"/>
      <c r="O248" s="96"/>
      <c r="P248" s="96"/>
      <c r="R248" s="96"/>
      <c r="S248" s="96"/>
      <c r="T248" s="96"/>
      <c r="U248" s="96"/>
      <c r="V248" s="96"/>
      <c r="W248" s="96"/>
      <c r="X248" s="96"/>
      <c r="Z248" s="96"/>
      <c r="AA248" s="96"/>
      <c r="AB248" s="96"/>
      <c r="AC248" s="96"/>
      <c r="AD248" s="96"/>
      <c r="AE248" s="96"/>
      <c r="AF248" s="96"/>
      <c r="AG248" s="96"/>
      <c r="AH248" s="96"/>
      <c r="AI248" s="96"/>
      <c r="AJ248" s="96"/>
      <c r="AK248" s="96"/>
      <c r="AL248" s="96"/>
      <c r="AM248" s="96"/>
      <c r="AN248" s="96"/>
      <c r="AO248" s="96"/>
      <c r="AP248" s="96"/>
      <c r="AQ248" s="96"/>
      <c r="AR248" s="96"/>
      <c r="AS248" s="96"/>
      <c r="AT248" s="96"/>
      <c r="AU248" s="96"/>
      <c r="AV248" s="96"/>
      <c r="AW248" s="96"/>
      <c r="AX248" s="96"/>
      <c r="AY248" s="96"/>
      <c r="AZ248" s="96"/>
      <c r="BA248" s="96"/>
      <c r="BB248" s="96"/>
      <c r="BC248" s="96"/>
      <c r="BD248" s="96"/>
    </row>
    <row r="249" spans="2:56" x14ac:dyDescent="0.2">
      <c r="B249" s="96"/>
      <c r="C249" s="97"/>
      <c r="D249" s="97"/>
      <c r="E249" s="96"/>
      <c r="F249" s="96"/>
      <c r="G249" s="96"/>
      <c r="I249" s="96"/>
      <c r="J249" s="96"/>
      <c r="K249" s="96"/>
      <c r="M249" s="96"/>
      <c r="N249" s="96"/>
      <c r="O249" s="96"/>
      <c r="P249" s="96"/>
      <c r="R249" s="96"/>
      <c r="S249" s="96"/>
      <c r="T249" s="96"/>
      <c r="U249" s="96"/>
      <c r="V249" s="96"/>
      <c r="W249" s="96"/>
      <c r="X249" s="96"/>
      <c r="Z249" s="96"/>
      <c r="AA249" s="96"/>
      <c r="AB249" s="96"/>
      <c r="AC249" s="96"/>
      <c r="AD249" s="96"/>
      <c r="AE249" s="96"/>
      <c r="AF249" s="96"/>
      <c r="AG249" s="96"/>
      <c r="AH249" s="96"/>
      <c r="AI249" s="96"/>
      <c r="AJ249" s="96"/>
      <c r="AK249" s="96"/>
      <c r="AL249" s="96"/>
      <c r="AM249" s="96"/>
      <c r="AN249" s="96"/>
      <c r="AO249" s="96"/>
      <c r="AP249" s="96"/>
      <c r="AQ249" s="96"/>
      <c r="AR249" s="96"/>
      <c r="AS249" s="96"/>
      <c r="AT249" s="96"/>
      <c r="AU249" s="96"/>
      <c r="AV249" s="96"/>
      <c r="AW249" s="96"/>
      <c r="AX249" s="96"/>
      <c r="AY249" s="96"/>
      <c r="AZ249" s="96"/>
      <c r="BA249" s="96"/>
      <c r="BB249" s="96"/>
      <c r="BC249" s="96"/>
      <c r="BD249" s="96"/>
    </row>
    <row r="250" spans="2:56" x14ac:dyDescent="0.2">
      <c r="B250" s="96"/>
      <c r="C250" s="97"/>
      <c r="D250" s="97"/>
      <c r="E250" s="96"/>
      <c r="F250" s="96"/>
      <c r="G250" s="96"/>
      <c r="I250" s="96"/>
      <c r="J250" s="96"/>
      <c r="K250" s="96"/>
      <c r="M250" s="96"/>
      <c r="N250" s="96"/>
      <c r="O250" s="96"/>
      <c r="P250" s="96"/>
      <c r="R250" s="96"/>
      <c r="S250" s="96"/>
      <c r="T250" s="96"/>
      <c r="U250" s="96"/>
      <c r="V250" s="96"/>
      <c r="W250" s="96"/>
      <c r="X250" s="96"/>
      <c r="Z250" s="96"/>
      <c r="AA250" s="96"/>
      <c r="AB250" s="96"/>
      <c r="AC250" s="96"/>
      <c r="AD250" s="96"/>
      <c r="AE250" s="96"/>
      <c r="AF250" s="96"/>
      <c r="AG250" s="96"/>
      <c r="AH250" s="96"/>
      <c r="AI250" s="96"/>
      <c r="AJ250" s="96"/>
      <c r="AK250" s="96"/>
      <c r="AL250" s="96"/>
      <c r="AM250" s="96"/>
      <c r="AN250" s="96"/>
      <c r="AO250" s="96"/>
      <c r="AP250" s="96"/>
      <c r="AQ250" s="96"/>
      <c r="AR250" s="96"/>
      <c r="AS250" s="96"/>
      <c r="AT250" s="96"/>
      <c r="AU250" s="96"/>
      <c r="AV250" s="96"/>
      <c r="AW250" s="96"/>
      <c r="AX250" s="96"/>
      <c r="AY250" s="96"/>
      <c r="AZ250" s="96"/>
      <c r="BA250" s="96"/>
      <c r="BB250" s="96"/>
      <c r="BC250" s="96"/>
      <c r="BD250" s="96"/>
    </row>
    <row r="251" spans="2:56" x14ac:dyDescent="0.2">
      <c r="B251" s="96"/>
      <c r="C251" s="97"/>
      <c r="D251" s="97"/>
      <c r="E251" s="96"/>
      <c r="F251" s="96"/>
      <c r="G251" s="96"/>
      <c r="I251" s="96"/>
      <c r="J251" s="96"/>
      <c r="K251" s="96"/>
      <c r="M251" s="96"/>
      <c r="N251" s="96"/>
      <c r="O251" s="96"/>
      <c r="P251" s="96"/>
      <c r="R251" s="96"/>
      <c r="S251" s="96"/>
      <c r="T251" s="96"/>
      <c r="U251" s="96"/>
      <c r="V251" s="96"/>
      <c r="W251" s="96"/>
      <c r="X251" s="96"/>
      <c r="Z251" s="96"/>
      <c r="AA251" s="96"/>
      <c r="AB251" s="96"/>
      <c r="AC251" s="96"/>
      <c r="AD251" s="96"/>
      <c r="AE251" s="96"/>
      <c r="AF251" s="96"/>
      <c r="AG251" s="96"/>
      <c r="AH251" s="96"/>
      <c r="AI251" s="96"/>
      <c r="AJ251" s="96"/>
      <c r="AK251" s="96"/>
      <c r="AL251" s="96"/>
      <c r="AM251" s="96"/>
      <c r="AN251" s="96"/>
      <c r="AO251" s="96"/>
      <c r="AP251" s="96"/>
      <c r="AQ251" s="96"/>
      <c r="AR251" s="96"/>
      <c r="AS251" s="96"/>
      <c r="AT251" s="96"/>
      <c r="AU251" s="96"/>
      <c r="AV251" s="96"/>
      <c r="AW251" s="96"/>
      <c r="AX251" s="96"/>
      <c r="AY251" s="96"/>
      <c r="AZ251" s="96"/>
      <c r="BA251" s="96"/>
      <c r="BB251" s="96"/>
      <c r="BC251" s="96"/>
      <c r="BD251" s="96"/>
    </row>
    <row r="252" spans="2:56" x14ac:dyDescent="0.2">
      <c r="B252" s="96"/>
      <c r="C252" s="97"/>
      <c r="D252" s="97"/>
      <c r="E252" s="96"/>
      <c r="F252" s="96"/>
      <c r="G252" s="96"/>
      <c r="I252" s="96"/>
      <c r="J252" s="96"/>
      <c r="K252" s="96"/>
      <c r="M252" s="96"/>
      <c r="N252" s="96"/>
      <c r="O252" s="96"/>
      <c r="P252" s="96"/>
      <c r="R252" s="96"/>
      <c r="S252" s="96"/>
      <c r="T252" s="96"/>
      <c r="U252" s="96"/>
      <c r="V252" s="96"/>
      <c r="W252" s="96"/>
      <c r="X252" s="96"/>
      <c r="Z252" s="96"/>
      <c r="AA252" s="96"/>
      <c r="AB252" s="96"/>
      <c r="AC252" s="96"/>
      <c r="AD252" s="96"/>
      <c r="AE252" s="96"/>
      <c r="AF252" s="96"/>
      <c r="AG252" s="96"/>
      <c r="AH252" s="96"/>
      <c r="AI252" s="96"/>
      <c r="AJ252" s="96"/>
      <c r="AK252" s="96"/>
      <c r="AL252" s="96"/>
      <c r="AM252" s="96"/>
      <c r="AN252" s="96"/>
      <c r="AO252" s="96"/>
      <c r="AP252" s="96"/>
      <c r="AQ252" s="96"/>
      <c r="AR252" s="96"/>
      <c r="AS252" s="96"/>
      <c r="AT252" s="96"/>
      <c r="AU252" s="96"/>
      <c r="AV252" s="96"/>
      <c r="AW252" s="96"/>
      <c r="AX252" s="96"/>
      <c r="AY252" s="96"/>
      <c r="AZ252" s="96"/>
      <c r="BA252" s="96"/>
      <c r="BB252" s="96"/>
      <c r="BC252" s="96"/>
      <c r="BD252" s="96"/>
    </row>
    <row r="253" spans="2:56" x14ac:dyDescent="0.2">
      <c r="B253" s="96"/>
      <c r="C253" s="97"/>
      <c r="D253" s="97"/>
      <c r="E253" s="96"/>
      <c r="F253" s="96"/>
      <c r="G253" s="96"/>
      <c r="I253" s="96"/>
      <c r="J253" s="96"/>
      <c r="K253" s="96"/>
      <c r="M253" s="96"/>
      <c r="N253" s="96"/>
      <c r="O253" s="96"/>
      <c r="P253" s="96"/>
      <c r="R253" s="96"/>
      <c r="S253" s="96"/>
      <c r="T253" s="96"/>
      <c r="U253" s="96"/>
      <c r="V253" s="96"/>
      <c r="W253" s="96"/>
      <c r="X253" s="96"/>
      <c r="Z253" s="96"/>
      <c r="AA253" s="96"/>
      <c r="AB253" s="96"/>
      <c r="AC253" s="96"/>
      <c r="AD253" s="96"/>
      <c r="AE253" s="96"/>
      <c r="AF253" s="96"/>
      <c r="AG253" s="96"/>
      <c r="AH253" s="96"/>
      <c r="AI253" s="96"/>
      <c r="AJ253" s="96"/>
      <c r="AK253" s="96"/>
      <c r="AL253" s="96"/>
      <c r="AM253" s="96"/>
      <c r="AN253" s="96"/>
      <c r="AO253" s="96"/>
      <c r="AP253" s="96"/>
      <c r="AQ253" s="96"/>
      <c r="AR253" s="96"/>
      <c r="AS253" s="96"/>
      <c r="AT253" s="96"/>
      <c r="AU253" s="96"/>
      <c r="AV253" s="96"/>
      <c r="AW253" s="96"/>
      <c r="AX253" s="96"/>
      <c r="AY253" s="96"/>
      <c r="AZ253" s="96"/>
      <c r="BA253" s="96"/>
      <c r="BB253" s="96"/>
      <c r="BC253" s="96"/>
      <c r="BD253" s="96"/>
    </row>
    <row r="254" spans="2:56" x14ac:dyDescent="0.2">
      <c r="B254" s="96"/>
      <c r="C254" s="97"/>
      <c r="D254" s="97"/>
      <c r="E254" s="96"/>
      <c r="F254" s="96"/>
      <c r="G254" s="96"/>
      <c r="I254" s="96"/>
      <c r="J254" s="96"/>
      <c r="K254" s="96"/>
      <c r="M254" s="96"/>
      <c r="N254" s="96"/>
      <c r="O254" s="96"/>
      <c r="P254" s="96"/>
      <c r="R254" s="96"/>
      <c r="S254" s="96"/>
      <c r="T254" s="96"/>
      <c r="U254" s="96"/>
      <c r="V254" s="96"/>
      <c r="W254" s="96"/>
      <c r="X254" s="96"/>
      <c r="Z254" s="96"/>
      <c r="AA254" s="96"/>
      <c r="AB254" s="96"/>
      <c r="AC254" s="96"/>
      <c r="AD254" s="96"/>
      <c r="AE254" s="96"/>
      <c r="AF254" s="96"/>
      <c r="AG254" s="96"/>
      <c r="AH254" s="96"/>
      <c r="AI254" s="96"/>
      <c r="AJ254" s="96"/>
      <c r="AK254" s="96"/>
      <c r="AL254" s="96"/>
      <c r="AM254" s="96"/>
      <c r="AN254" s="96"/>
      <c r="AO254" s="96"/>
      <c r="AP254" s="96"/>
      <c r="AQ254" s="96"/>
      <c r="AR254" s="96"/>
      <c r="AS254" s="96"/>
      <c r="AT254" s="96"/>
      <c r="AU254" s="96"/>
      <c r="AV254" s="96"/>
      <c r="AW254" s="96"/>
      <c r="AX254" s="96"/>
      <c r="AY254" s="96"/>
      <c r="AZ254" s="96"/>
      <c r="BA254" s="96"/>
      <c r="BB254" s="96"/>
      <c r="BC254" s="96"/>
      <c r="BD254" s="96"/>
    </row>
    <row r="255" spans="2:56" x14ac:dyDescent="0.2">
      <c r="B255" s="96"/>
      <c r="C255" s="97"/>
      <c r="D255" s="97"/>
      <c r="E255" s="96"/>
      <c r="F255" s="96"/>
      <c r="G255" s="96"/>
      <c r="I255" s="96"/>
      <c r="J255" s="96"/>
      <c r="K255" s="96"/>
      <c r="M255" s="96"/>
      <c r="N255" s="96"/>
      <c r="O255" s="96"/>
      <c r="P255" s="96"/>
      <c r="R255" s="96"/>
      <c r="S255" s="96"/>
      <c r="T255" s="96"/>
      <c r="U255" s="96"/>
      <c r="V255" s="96"/>
      <c r="W255" s="96"/>
      <c r="X255" s="96"/>
      <c r="Z255" s="96"/>
      <c r="AA255" s="96"/>
      <c r="AB255" s="96"/>
      <c r="AC255" s="96"/>
      <c r="AD255" s="96"/>
      <c r="AE255" s="96"/>
      <c r="AF255" s="96"/>
      <c r="AG255" s="96"/>
      <c r="AH255" s="96"/>
      <c r="AI255" s="96"/>
      <c r="AJ255" s="96"/>
      <c r="AK255" s="96"/>
      <c r="AL255" s="96"/>
      <c r="AM255" s="96"/>
      <c r="AN255" s="96"/>
      <c r="AO255" s="96"/>
      <c r="AP255" s="96"/>
      <c r="AQ255" s="96"/>
      <c r="AR255" s="96"/>
      <c r="AS255" s="96"/>
      <c r="AT255" s="96"/>
      <c r="AU255" s="96"/>
      <c r="AV255" s="96"/>
      <c r="AW255" s="96"/>
      <c r="AX255" s="96"/>
      <c r="AY255" s="96"/>
      <c r="AZ255" s="96"/>
      <c r="BA255" s="96"/>
      <c r="BB255" s="96"/>
      <c r="BC255" s="96"/>
      <c r="BD255" s="96"/>
    </row>
    <row r="256" spans="2:56" x14ac:dyDescent="0.2">
      <c r="B256" s="96"/>
      <c r="C256" s="97"/>
      <c r="D256" s="97"/>
      <c r="E256" s="96"/>
      <c r="F256" s="96"/>
      <c r="G256" s="96"/>
      <c r="I256" s="96"/>
      <c r="J256" s="96"/>
      <c r="K256" s="96"/>
      <c r="M256" s="96"/>
      <c r="N256" s="96"/>
      <c r="O256" s="96"/>
      <c r="P256" s="96"/>
      <c r="R256" s="96"/>
      <c r="S256" s="96"/>
      <c r="T256" s="96"/>
      <c r="U256" s="96"/>
      <c r="V256" s="96"/>
      <c r="W256" s="96"/>
      <c r="X256" s="96"/>
      <c r="Z256" s="96"/>
      <c r="AA256" s="96"/>
      <c r="AB256" s="96"/>
      <c r="AC256" s="96"/>
      <c r="AD256" s="96"/>
      <c r="AE256" s="96"/>
      <c r="AF256" s="96"/>
      <c r="AG256" s="96"/>
      <c r="AH256" s="96"/>
      <c r="AI256" s="96"/>
      <c r="AJ256" s="96"/>
      <c r="AK256" s="96"/>
      <c r="AL256" s="96"/>
      <c r="AM256" s="96"/>
      <c r="AN256" s="96"/>
      <c r="AO256" s="96"/>
      <c r="AP256" s="96"/>
      <c r="AQ256" s="96"/>
      <c r="AR256" s="96"/>
      <c r="AS256" s="96"/>
      <c r="AT256" s="96"/>
      <c r="AU256" s="96"/>
      <c r="AV256" s="96"/>
      <c r="AW256" s="96"/>
      <c r="AX256" s="96"/>
      <c r="AY256" s="96"/>
      <c r="AZ256" s="96"/>
      <c r="BA256" s="96"/>
      <c r="BB256" s="96"/>
      <c r="BC256" s="96"/>
      <c r="BD256" s="96"/>
    </row>
    <row r="257" spans="2:56" x14ac:dyDescent="0.2">
      <c r="B257" s="96"/>
      <c r="C257" s="97"/>
      <c r="D257" s="97"/>
      <c r="E257" s="96"/>
      <c r="F257" s="96"/>
      <c r="G257" s="96"/>
      <c r="I257" s="96"/>
      <c r="J257" s="96"/>
      <c r="K257" s="96"/>
      <c r="M257" s="96"/>
      <c r="N257" s="96"/>
      <c r="O257" s="96"/>
      <c r="P257" s="96"/>
      <c r="R257" s="96"/>
      <c r="S257" s="96"/>
      <c r="T257" s="96"/>
      <c r="U257" s="96"/>
      <c r="V257" s="96"/>
      <c r="W257" s="96"/>
      <c r="X257" s="96"/>
      <c r="Z257" s="96"/>
      <c r="AA257" s="96"/>
      <c r="AB257" s="96"/>
      <c r="AC257" s="96"/>
      <c r="AD257" s="96"/>
      <c r="AE257" s="96"/>
      <c r="AF257" s="96"/>
      <c r="AG257" s="96"/>
      <c r="AH257" s="96"/>
      <c r="AI257" s="96"/>
      <c r="AJ257" s="96"/>
      <c r="AK257" s="96"/>
      <c r="AL257" s="96"/>
      <c r="AM257" s="96"/>
      <c r="AN257" s="96"/>
      <c r="AO257" s="96"/>
      <c r="AP257" s="96"/>
      <c r="AQ257" s="96"/>
      <c r="AR257" s="96"/>
      <c r="AS257" s="96"/>
      <c r="AT257" s="96"/>
      <c r="AU257" s="96"/>
      <c r="AV257" s="96"/>
      <c r="AW257" s="96"/>
      <c r="AX257" s="96"/>
      <c r="AY257" s="96"/>
      <c r="AZ257" s="96"/>
      <c r="BA257" s="96"/>
      <c r="BB257" s="96"/>
      <c r="BC257" s="96"/>
      <c r="BD257" s="96"/>
    </row>
    <row r="258" spans="2:56" x14ac:dyDescent="0.2">
      <c r="B258" s="96"/>
      <c r="C258" s="97"/>
      <c r="D258" s="97"/>
      <c r="E258" s="96"/>
      <c r="F258" s="96"/>
      <c r="G258" s="96"/>
      <c r="I258" s="96"/>
      <c r="J258" s="96"/>
      <c r="K258" s="96"/>
      <c r="M258" s="96"/>
      <c r="N258" s="96"/>
      <c r="O258" s="96"/>
      <c r="P258" s="96"/>
      <c r="R258" s="96"/>
      <c r="S258" s="96"/>
      <c r="T258" s="96"/>
      <c r="U258" s="96"/>
      <c r="V258" s="96"/>
      <c r="W258" s="96"/>
      <c r="X258" s="96"/>
      <c r="Z258" s="96"/>
      <c r="AA258" s="96"/>
      <c r="AB258" s="96"/>
      <c r="AC258" s="96"/>
      <c r="AD258" s="96"/>
      <c r="AE258" s="96"/>
      <c r="AF258" s="96"/>
      <c r="AG258" s="96"/>
      <c r="AH258" s="96"/>
      <c r="AI258" s="96"/>
      <c r="AJ258" s="96"/>
      <c r="AK258" s="96"/>
      <c r="AL258" s="96"/>
      <c r="AM258" s="96"/>
      <c r="AN258" s="96"/>
      <c r="AO258" s="96"/>
      <c r="AP258" s="96"/>
      <c r="AQ258" s="96"/>
      <c r="AR258" s="96"/>
      <c r="AS258" s="96"/>
      <c r="AT258" s="96"/>
      <c r="AU258" s="96"/>
      <c r="AV258" s="96"/>
      <c r="AW258" s="96"/>
      <c r="AX258" s="96"/>
      <c r="AY258" s="96"/>
      <c r="AZ258" s="96"/>
      <c r="BA258" s="96"/>
      <c r="BB258" s="96"/>
      <c r="BC258" s="96"/>
      <c r="BD258" s="96"/>
    </row>
    <row r="259" spans="2:56" x14ac:dyDescent="0.2">
      <c r="B259" s="96"/>
      <c r="C259" s="97"/>
      <c r="D259" s="97"/>
      <c r="E259" s="96"/>
      <c r="F259" s="96"/>
      <c r="G259" s="96"/>
      <c r="I259" s="96"/>
      <c r="J259" s="96"/>
      <c r="K259" s="96"/>
      <c r="M259" s="96"/>
      <c r="N259" s="96"/>
      <c r="O259" s="96"/>
      <c r="P259" s="96"/>
      <c r="R259" s="96"/>
      <c r="S259" s="96"/>
      <c r="T259" s="96"/>
      <c r="U259" s="96"/>
      <c r="V259" s="96"/>
      <c r="W259" s="96"/>
      <c r="X259" s="96"/>
      <c r="Z259" s="96"/>
      <c r="AA259" s="96"/>
      <c r="AB259" s="96"/>
      <c r="AC259" s="96"/>
      <c r="AD259" s="96"/>
      <c r="AE259" s="96"/>
      <c r="AF259" s="96"/>
      <c r="AG259" s="96"/>
      <c r="AH259" s="96"/>
      <c r="AI259" s="96"/>
      <c r="AJ259" s="96"/>
      <c r="AK259" s="96"/>
      <c r="AL259" s="96"/>
      <c r="AM259" s="96"/>
      <c r="AN259" s="96"/>
      <c r="AO259" s="96"/>
      <c r="AP259" s="96"/>
      <c r="AQ259" s="96"/>
      <c r="AR259" s="96"/>
      <c r="AS259" s="96"/>
      <c r="AT259" s="96"/>
      <c r="AU259" s="96"/>
      <c r="AV259" s="96"/>
      <c r="AW259" s="96"/>
      <c r="AX259" s="96"/>
      <c r="AY259" s="96"/>
      <c r="AZ259" s="96"/>
      <c r="BA259" s="96"/>
      <c r="BB259" s="96"/>
      <c r="BC259" s="96"/>
      <c r="BD259" s="96"/>
    </row>
    <row r="260" spans="2:56" x14ac:dyDescent="0.2">
      <c r="B260" s="96"/>
      <c r="C260" s="97"/>
      <c r="D260" s="97"/>
      <c r="E260" s="96"/>
      <c r="F260" s="96"/>
      <c r="G260" s="96"/>
      <c r="I260" s="96"/>
      <c r="J260" s="96"/>
      <c r="K260" s="96"/>
      <c r="M260" s="96"/>
      <c r="N260" s="96"/>
      <c r="O260" s="96"/>
      <c r="P260" s="96"/>
      <c r="R260" s="96"/>
      <c r="S260" s="96"/>
      <c r="T260" s="96"/>
      <c r="U260" s="96"/>
      <c r="V260" s="96"/>
      <c r="W260" s="96"/>
      <c r="X260" s="96"/>
      <c r="Z260" s="96"/>
      <c r="AA260" s="96"/>
      <c r="AB260" s="96"/>
      <c r="AC260" s="96"/>
      <c r="AD260" s="96"/>
      <c r="AE260" s="96"/>
      <c r="AF260" s="96"/>
      <c r="AG260" s="96"/>
      <c r="AH260" s="96"/>
      <c r="AI260" s="96"/>
      <c r="AJ260" s="96"/>
      <c r="AK260" s="96"/>
      <c r="AL260" s="96"/>
      <c r="AM260" s="96"/>
      <c r="AN260" s="96"/>
      <c r="AO260" s="96"/>
      <c r="AP260" s="96"/>
      <c r="AQ260" s="96"/>
      <c r="AR260" s="96"/>
      <c r="AS260" s="96"/>
      <c r="AT260" s="96"/>
      <c r="AU260" s="96"/>
      <c r="AV260" s="96"/>
      <c r="AW260" s="96"/>
      <c r="AX260" s="96"/>
      <c r="AY260" s="96"/>
      <c r="AZ260" s="96"/>
      <c r="BA260" s="96"/>
      <c r="BB260" s="96"/>
      <c r="BC260" s="96"/>
      <c r="BD260" s="96"/>
    </row>
    <row r="261" spans="2:56" x14ac:dyDescent="0.2">
      <c r="B261" s="96"/>
      <c r="C261" s="97"/>
      <c r="D261" s="97"/>
      <c r="E261" s="96"/>
      <c r="F261" s="96"/>
      <c r="G261" s="96"/>
      <c r="I261" s="96"/>
      <c r="J261" s="96"/>
      <c r="K261" s="96"/>
      <c r="M261" s="96"/>
      <c r="N261" s="96"/>
      <c r="O261" s="96"/>
      <c r="P261" s="96"/>
      <c r="R261" s="96"/>
      <c r="S261" s="96"/>
      <c r="T261" s="96"/>
      <c r="U261" s="96"/>
      <c r="V261" s="96"/>
      <c r="W261" s="96"/>
      <c r="X261" s="96"/>
      <c r="Z261" s="96"/>
      <c r="AA261" s="96"/>
      <c r="AB261" s="96"/>
      <c r="AC261" s="96"/>
      <c r="AD261" s="96"/>
      <c r="AE261" s="96"/>
      <c r="AF261" s="96"/>
      <c r="AG261" s="96"/>
      <c r="AH261" s="96"/>
      <c r="AI261" s="96"/>
      <c r="AJ261" s="96"/>
      <c r="AK261" s="96"/>
      <c r="AL261" s="96"/>
      <c r="AM261" s="96"/>
      <c r="AN261" s="96"/>
      <c r="AO261" s="96"/>
      <c r="AP261" s="96"/>
      <c r="AQ261" s="96"/>
      <c r="AR261" s="96"/>
      <c r="AS261" s="96"/>
      <c r="AT261" s="96"/>
      <c r="AU261" s="96"/>
      <c r="AV261" s="96"/>
      <c r="AW261" s="96"/>
      <c r="AX261" s="96"/>
      <c r="AY261" s="96"/>
      <c r="AZ261" s="96"/>
      <c r="BA261" s="96"/>
      <c r="BB261" s="96"/>
      <c r="BC261" s="96"/>
      <c r="BD261" s="96"/>
    </row>
    <row r="262" spans="2:56" x14ac:dyDescent="0.2">
      <c r="B262" s="96"/>
      <c r="C262" s="97"/>
      <c r="D262" s="97"/>
      <c r="E262" s="96"/>
      <c r="F262" s="96"/>
      <c r="G262" s="96"/>
      <c r="I262" s="96"/>
      <c r="J262" s="96"/>
      <c r="K262" s="96"/>
      <c r="M262" s="96"/>
      <c r="N262" s="96"/>
      <c r="O262" s="96"/>
      <c r="P262" s="96"/>
      <c r="R262" s="96"/>
      <c r="S262" s="96"/>
      <c r="T262" s="96"/>
      <c r="U262" s="96"/>
      <c r="V262" s="96"/>
      <c r="W262" s="96"/>
      <c r="X262" s="96"/>
      <c r="Z262" s="96"/>
      <c r="AA262" s="96"/>
      <c r="AB262" s="96"/>
      <c r="AC262" s="96"/>
      <c r="AD262" s="96"/>
      <c r="AE262" s="96"/>
      <c r="AF262" s="96"/>
      <c r="AG262" s="96"/>
      <c r="AH262" s="96"/>
      <c r="AI262" s="96"/>
      <c r="AJ262" s="96"/>
      <c r="AK262" s="96"/>
      <c r="AL262" s="96"/>
      <c r="AM262" s="96"/>
      <c r="AN262" s="96"/>
      <c r="AO262" s="96"/>
      <c r="AP262" s="96"/>
      <c r="AQ262" s="96"/>
      <c r="AR262" s="96"/>
      <c r="AS262" s="96"/>
      <c r="AT262" s="96"/>
      <c r="AU262" s="96"/>
      <c r="AV262" s="96"/>
      <c r="AW262" s="96"/>
      <c r="AX262" s="96"/>
      <c r="AY262" s="96"/>
      <c r="AZ262" s="96"/>
      <c r="BA262" s="96"/>
      <c r="BB262" s="96"/>
      <c r="BC262" s="96"/>
      <c r="BD262" s="96"/>
    </row>
    <row r="263" spans="2:56" x14ac:dyDescent="0.2">
      <c r="B263" s="96"/>
      <c r="C263" s="97"/>
      <c r="D263" s="97"/>
      <c r="E263" s="96"/>
      <c r="F263" s="96"/>
      <c r="G263" s="96"/>
      <c r="I263" s="96"/>
      <c r="J263" s="96"/>
      <c r="K263" s="96"/>
      <c r="M263" s="96"/>
      <c r="N263" s="96"/>
      <c r="O263" s="96"/>
      <c r="P263" s="96"/>
      <c r="R263" s="96"/>
      <c r="S263" s="96"/>
      <c r="T263" s="96"/>
      <c r="U263" s="96"/>
      <c r="V263" s="96"/>
      <c r="W263" s="96"/>
      <c r="X263" s="96"/>
      <c r="Z263" s="96"/>
      <c r="AA263" s="96"/>
      <c r="AB263" s="96"/>
      <c r="AC263" s="96"/>
      <c r="AD263" s="96"/>
      <c r="AE263" s="96"/>
      <c r="AF263" s="96"/>
      <c r="AG263" s="96"/>
      <c r="AH263" s="96"/>
      <c r="AI263" s="96"/>
      <c r="AJ263" s="96"/>
      <c r="AK263" s="96"/>
      <c r="AL263" s="96"/>
      <c r="AM263" s="96"/>
      <c r="AN263" s="96"/>
      <c r="AO263" s="96"/>
      <c r="AP263" s="96"/>
      <c r="AQ263" s="96"/>
      <c r="AR263" s="96"/>
      <c r="AS263" s="96"/>
      <c r="AT263" s="96"/>
      <c r="AU263" s="96"/>
      <c r="AV263" s="96"/>
      <c r="AW263" s="96"/>
      <c r="AX263" s="96"/>
      <c r="AY263" s="96"/>
      <c r="AZ263" s="96"/>
      <c r="BA263" s="96"/>
      <c r="BB263" s="96"/>
      <c r="BC263" s="96"/>
      <c r="BD263" s="96"/>
    </row>
    <row r="264" spans="2:56" x14ac:dyDescent="0.2">
      <c r="B264" s="96"/>
      <c r="C264" s="97"/>
      <c r="D264" s="97"/>
      <c r="E264" s="96"/>
      <c r="F264" s="96"/>
      <c r="G264" s="96"/>
      <c r="I264" s="96"/>
      <c r="J264" s="96"/>
      <c r="K264" s="96"/>
      <c r="M264" s="96"/>
      <c r="N264" s="96"/>
      <c r="O264" s="96"/>
      <c r="P264" s="96"/>
      <c r="R264" s="96"/>
      <c r="S264" s="96"/>
      <c r="T264" s="96"/>
      <c r="U264" s="96"/>
      <c r="V264" s="96"/>
      <c r="W264" s="96"/>
      <c r="X264" s="96"/>
      <c r="Z264" s="96"/>
      <c r="AA264" s="96"/>
      <c r="AB264" s="96"/>
      <c r="AC264" s="96"/>
      <c r="AD264" s="96"/>
      <c r="AE264" s="96"/>
      <c r="AF264" s="96"/>
      <c r="AG264" s="96"/>
      <c r="AH264" s="96"/>
      <c r="AI264" s="96"/>
      <c r="AJ264" s="96"/>
      <c r="AK264" s="96"/>
      <c r="AL264" s="96"/>
      <c r="AM264" s="96"/>
      <c r="AN264" s="96"/>
      <c r="AO264" s="96"/>
      <c r="AP264" s="96"/>
      <c r="AQ264" s="96"/>
      <c r="AR264" s="96"/>
      <c r="AS264" s="96"/>
      <c r="AT264" s="96"/>
      <c r="AU264" s="96"/>
      <c r="AV264" s="96"/>
      <c r="AW264" s="96"/>
      <c r="AX264" s="96"/>
      <c r="AY264" s="96"/>
      <c r="AZ264" s="96"/>
      <c r="BA264" s="96"/>
      <c r="BB264" s="96"/>
      <c r="BC264" s="96"/>
      <c r="BD264" s="96"/>
    </row>
    <row r="265" spans="2:56" x14ac:dyDescent="0.2">
      <c r="B265" s="96"/>
      <c r="C265" s="97"/>
      <c r="D265" s="97"/>
      <c r="E265" s="96"/>
      <c r="F265" s="96"/>
      <c r="G265" s="96"/>
      <c r="I265" s="96"/>
      <c r="J265" s="96"/>
      <c r="K265" s="96"/>
      <c r="M265" s="96"/>
      <c r="N265" s="96"/>
      <c r="O265" s="96"/>
      <c r="P265" s="96"/>
      <c r="R265" s="96"/>
      <c r="S265" s="96"/>
      <c r="T265" s="96"/>
      <c r="U265" s="96"/>
      <c r="V265" s="96"/>
      <c r="W265" s="96"/>
      <c r="X265" s="96"/>
      <c r="Z265" s="96"/>
      <c r="AA265" s="96"/>
      <c r="AB265" s="96"/>
      <c r="AC265" s="96"/>
      <c r="AD265" s="96"/>
      <c r="AE265" s="96"/>
      <c r="AF265" s="96"/>
      <c r="AG265" s="96"/>
      <c r="AH265" s="96"/>
      <c r="AI265" s="96"/>
      <c r="AJ265" s="96"/>
      <c r="AK265" s="96"/>
      <c r="AL265" s="96"/>
      <c r="AM265" s="96"/>
      <c r="AN265" s="96"/>
      <c r="AO265" s="96"/>
      <c r="AP265" s="96"/>
      <c r="AQ265" s="96"/>
      <c r="AR265" s="96"/>
      <c r="AS265" s="96"/>
      <c r="AT265" s="96"/>
      <c r="AU265" s="96"/>
      <c r="AV265" s="96"/>
      <c r="AW265" s="96"/>
      <c r="AX265" s="96"/>
      <c r="AY265" s="96"/>
      <c r="AZ265" s="96"/>
      <c r="BA265" s="96"/>
      <c r="BB265" s="96"/>
      <c r="BC265" s="96"/>
      <c r="BD265" s="96"/>
    </row>
    <row r="266" spans="2:56" x14ac:dyDescent="0.2">
      <c r="B266" s="96"/>
      <c r="C266" s="97"/>
      <c r="D266" s="97"/>
      <c r="E266" s="96"/>
      <c r="F266" s="96"/>
      <c r="G266" s="96"/>
      <c r="I266" s="96"/>
      <c r="J266" s="96"/>
      <c r="K266" s="96"/>
      <c r="M266" s="96"/>
      <c r="N266" s="96"/>
      <c r="O266" s="96"/>
      <c r="P266" s="96"/>
      <c r="R266" s="96"/>
      <c r="S266" s="96"/>
      <c r="T266" s="96"/>
      <c r="U266" s="96"/>
      <c r="V266" s="96"/>
      <c r="W266" s="96"/>
      <c r="X266" s="96"/>
      <c r="Z266" s="96"/>
      <c r="AA266" s="96"/>
      <c r="AB266" s="96"/>
      <c r="AC266" s="96"/>
      <c r="AD266" s="96"/>
      <c r="AE266" s="96"/>
      <c r="AF266" s="96"/>
      <c r="AG266" s="96"/>
      <c r="AH266" s="96"/>
      <c r="AI266" s="96"/>
      <c r="AJ266" s="96"/>
      <c r="AK266" s="96"/>
      <c r="AL266" s="96"/>
      <c r="AM266" s="96"/>
      <c r="AN266" s="96"/>
      <c r="AO266" s="96"/>
      <c r="AP266" s="96"/>
      <c r="AQ266" s="96"/>
      <c r="AR266" s="96"/>
      <c r="AS266" s="96"/>
      <c r="AT266" s="96"/>
      <c r="AU266" s="96"/>
      <c r="AV266" s="96"/>
      <c r="AW266" s="96"/>
      <c r="AX266" s="96"/>
      <c r="AY266" s="96"/>
      <c r="AZ266" s="96"/>
      <c r="BA266" s="96"/>
      <c r="BB266" s="96"/>
      <c r="BC266" s="96"/>
      <c r="BD266" s="96"/>
    </row>
    <row r="267" spans="2:56" x14ac:dyDescent="0.2">
      <c r="B267" s="96"/>
      <c r="C267" s="97"/>
      <c r="D267" s="97"/>
      <c r="E267" s="96"/>
      <c r="F267" s="96"/>
      <c r="G267" s="96"/>
      <c r="I267" s="96"/>
      <c r="J267" s="96"/>
      <c r="K267" s="96"/>
      <c r="M267" s="96"/>
      <c r="N267" s="96"/>
      <c r="O267" s="96"/>
      <c r="P267" s="96"/>
      <c r="R267" s="96"/>
      <c r="S267" s="96"/>
      <c r="T267" s="96"/>
      <c r="U267" s="96"/>
      <c r="V267" s="96"/>
      <c r="W267" s="96"/>
      <c r="X267" s="96"/>
      <c r="Z267" s="96"/>
      <c r="AA267" s="96"/>
      <c r="AB267" s="96"/>
      <c r="AC267" s="96"/>
      <c r="AD267" s="96"/>
      <c r="AE267" s="96"/>
      <c r="AF267" s="96"/>
      <c r="AG267" s="96"/>
      <c r="AH267" s="96"/>
      <c r="AI267" s="96"/>
      <c r="AJ267" s="96"/>
      <c r="AK267" s="96"/>
      <c r="AL267" s="96"/>
      <c r="AM267" s="96"/>
      <c r="AN267" s="96"/>
      <c r="AO267" s="96"/>
      <c r="AP267" s="96"/>
      <c r="AQ267" s="96"/>
      <c r="AR267" s="96"/>
      <c r="AS267" s="96"/>
      <c r="AT267" s="96"/>
      <c r="AU267" s="96"/>
      <c r="AV267" s="96"/>
      <c r="AW267" s="96"/>
      <c r="AX267" s="96"/>
      <c r="AY267" s="96"/>
      <c r="AZ267" s="96"/>
      <c r="BA267" s="96"/>
      <c r="BB267" s="96"/>
      <c r="BC267" s="96"/>
      <c r="BD267" s="96"/>
    </row>
    <row r="268" spans="2:56" x14ac:dyDescent="0.2">
      <c r="B268" s="96"/>
      <c r="C268" s="97"/>
      <c r="D268" s="97"/>
      <c r="E268" s="96"/>
      <c r="F268" s="96"/>
      <c r="G268" s="96"/>
      <c r="I268" s="96"/>
      <c r="J268" s="96"/>
      <c r="K268" s="96"/>
      <c r="M268" s="96"/>
      <c r="N268" s="96"/>
      <c r="O268" s="96"/>
      <c r="P268" s="96"/>
      <c r="R268" s="96"/>
      <c r="S268" s="96"/>
      <c r="T268" s="96"/>
      <c r="U268" s="96"/>
      <c r="V268" s="96"/>
      <c r="W268" s="96"/>
      <c r="X268" s="96"/>
      <c r="Z268" s="96"/>
      <c r="AA268" s="96"/>
      <c r="AB268" s="96"/>
      <c r="AC268" s="96"/>
      <c r="AD268" s="96"/>
      <c r="AE268" s="96"/>
      <c r="AF268" s="96"/>
      <c r="AG268" s="96"/>
      <c r="AH268" s="96"/>
      <c r="AI268" s="96"/>
      <c r="AJ268" s="96"/>
      <c r="AK268" s="96"/>
      <c r="AL268" s="96"/>
      <c r="AM268" s="96"/>
      <c r="AN268" s="96"/>
      <c r="AO268" s="96"/>
      <c r="AP268" s="96"/>
      <c r="AQ268" s="96"/>
      <c r="AR268" s="96"/>
      <c r="AS268" s="96"/>
      <c r="AT268" s="96"/>
      <c r="AU268" s="96"/>
      <c r="AV268" s="96"/>
      <c r="AW268" s="96"/>
      <c r="AX268" s="96"/>
      <c r="AY268" s="96"/>
      <c r="AZ268" s="96"/>
      <c r="BA268" s="96"/>
      <c r="BB268" s="96"/>
      <c r="BC268" s="96"/>
      <c r="BD268" s="96"/>
    </row>
    <row r="269" spans="2:56" x14ac:dyDescent="0.2">
      <c r="B269" s="96"/>
      <c r="C269" s="97"/>
      <c r="D269" s="97"/>
      <c r="E269" s="96"/>
      <c r="F269" s="96"/>
      <c r="G269" s="96"/>
      <c r="I269" s="96"/>
      <c r="J269" s="96"/>
      <c r="K269" s="96"/>
      <c r="M269" s="96"/>
      <c r="N269" s="96"/>
      <c r="O269" s="96"/>
      <c r="P269" s="96"/>
      <c r="R269" s="96"/>
      <c r="S269" s="96"/>
      <c r="T269" s="96"/>
      <c r="U269" s="96"/>
      <c r="V269" s="96"/>
      <c r="W269" s="96"/>
      <c r="X269" s="96"/>
      <c r="Z269" s="96"/>
      <c r="AA269" s="96"/>
      <c r="AB269" s="96"/>
      <c r="AC269" s="96"/>
      <c r="AD269" s="96"/>
      <c r="AE269" s="96"/>
      <c r="AF269" s="96"/>
      <c r="AG269" s="96"/>
      <c r="AH269" s="96"/>
      <c r="AI269" s="96"/>
      <c r="AJ269" s="96"/>
      <c r="AK269" s="96"/>
      <c r="AL269" s="96"/>
      <c r="AM269" s="96"/>
      <c r="AN269" s="96"/>
      <c r="AO269" s="96"/>
      <c r="AP269" s="96"/>
      <c r="AQ269" s="96"/>
      <c r="AR269" s="96"/>
      <c r="AS269" s="96"/>
      <c r="AT269" s="96"/>
      <c r="AU269" s="96"/>
      <c r="AV269" s="96"/>
      <c r="AW269" s="96"/>
      <c r="AX269" s="96"/>
      <c r="AY269" s="96"/>
      <c r="AZ269" s="96"/>
      <c r="BA269" s="96"/>
      <c r="BB269" s="96"/>
      <c r="BC269" s="96"/>
      <c r="BD269" s="96"/>
    </row>
    <row r="270" spans="2:56" x14ac:dyDescent="0.2">
      <c r="B270" s="96"/>
      <c r="C270" s="97"/>
      <c r="D270" s="97"/>
      <c r="E270" s="96"/>
      <c r="F270" s="96"/>
      <c r="G270" s="96"/>
      <c r="I270" s="96"/>
      <c r="J270" s="96"/>
      <c r="K270" s="96"/>
      <c r="M270" s="96"/>
      <c r="N270" s="96"/>
      <c r="O270" s="96"/>
      <c r="P270" s="96"/>
      <c r="R270" s="96"/>
      <c r="S270" s="96"/>
      <c r="T270" s="96"/>
      <c r="U270" s="96"/>
      <c r="V270" s="96"/>
      <c r="W270" s="96"/>
      <c r="X270" s="96"/>
      <c r="Z270" s="96"/>
      <c r="AA270" s="96"/>
      <c r="AB270" s="96"/>
      <c r="AC270" s="96"/>
      <c r="AD270" s="96"/>
      <c r="AE270" s="96"/>
      <c r="AF270" s="96"/>
      <c r="AG270" s="96"/>
      <c r="AH270" s="96"/>
      <c r="AI270" s="96"/>
      <c r="AJ270" s="96"/>
      <c r="AK270" s="96"/>
      <c r="AL270" s="96"/>
      <c r="AM270" s="96"/>
      <c r="AN270" s="96"/>
      <c r="AO270" s="96"/>
      <c r="AP270" s="96"/>
      <c r="AQ270" s="96"/>
      <c r="AR270" s="96"/>
      <c r="AS270" s="96"/>
      <c r="AT270" s="96"/>
      <c r="AU270" s="96"/>
      <c r="AV270" s="96"/>
      <c r="AW270" s="96"/>
      <c r="AX270" s="96"/>
      <c r="AY270" s="96"/>
      <c r="AZ270" s="96"/>
      <c r="BA270" s="96"/>
      <c r="BB270" s="96"/>
      <c r="BC270" s="96"/>
      <c r="BD270" s="96"/>
    </row>
    <row r="271" spans="2:56" x14ac:dyDescent="0.2">
      <c r="B271" s="96"/>
      <c r="C271" s="97"/>
      <c r="D271" s="97"/>
      <c r="E271" s="96"/>
      <c r="F271" s="96"/>
      <c r="G271" s="96"/>
      <c r="I271" s="96"/>
      <c r="J271" s="96"/>
      <c r="K271" s="96"/>
      <c r="M271" s="96"/>
      <c r="N271" s="96"/>
      <c r="O271" s="96"/>
      <c r="P271" s="96"/>
      <c r="R271" s="96"/>
      <c r="S271" s="96"/>
      <c r="T271" s="96"/>
      <c r="U271" s="96"/>
      <c r="V271" s="96"/>
      <c r="W271" s="96"/>
      <c r="X271" s="96"/>
      <c r="Z271" s="96"/>
      <c r="AA271" s="96"/>
      <c r="AB271" s="96"/>
      <c r="AC271" s="96"/>
      <c r="AD271" s="96"/>
      <c r="AE271" s="96"/>
      <c r="AF271" s="96"/>
      <c r="AG271" s="96"/>
      <c r="AH271" s="96"/>
      <c r="AI271" s="96"/>
      <c r="AJ271" s="96"/>
      <c r="AK271" s="96"/>
      <c r="AL271" s="96"/>
      <c r="AM271" s="96"/>
      <c r="AN271" s="96"/>
      <c r="AO271" s="96"/>
      <c r="AP271" s="96"/>
      <c r="AQ271" s="96"/>
      <c r="AR271" s="96"/>
      <c r="AS271" s="96"/>
      <c r="AT271" s="96"/>
      <c r="AU271" s="96"/>
      <c r="AV271" s="96"/>
      <c r="AW271" s="96"/>
      <c r="AX271" s="96"/>
      <c r="AY271" s="96"/>
      <c r="AZ271" s="96"/>
      <c r="BA271" s="96"/>
      <c r="BB271" s="96"/>
      <c r="BC271" s="96"/>
      <c r="BD271" s="96"/>
    </row>
    <row r="272" spans="2:56" x14ac:dyDescent="0.2">
      <c r="B272" s="96"/>
      <c r="C272" s="97"/>
      <c r="D272" s="97"/>
      <c r="E272" s="96"/>
      <c r="F272" s="96"/>
      <c r="G272" s="96"/>
      <c r="I272" s="96"/>
      <c r="J272" s="96"/>
      <c r="K272" s="96"/>
      <c r="M272" s="96"/>
      <c r="N272" s="96"/>
      <c r="O272" s="96"/>
      <c r="P272" s="96"/>
      <c r="R272" s="96"/>
      <c r="S272" s="96"/>
      <c r="T272" s="96"/>
      <c r="U272" s="96"/>
      <c r="V272" s="96"/>
      <c r="W272" s="96"/>
      <c r="X272" s="96"/>
      <c r="Z272" s="96"/>
      <c r="AA272" s="96"/>
      <c r="AB272" s="96"/>
      <c r="AC272" s="96"/>
      <c r="AD272" s="96"/>
      <c r="AE272" s="96"/>
      <c r="AF272" s="96"/>
      <c r="AG272" s="96"/>
      <c r="AH272" s="96"/>
      <c r="AI272" s="96"/>
      <c r="AJ272" s="96"/>
      <c r="AK272" s="96"/>
      <c r="AL272" s="96"/>
      <c r="AM272" s="96"/>
      <c r="AN272" s="96"/>
      <c r="AO272" s="96"/>
      <c r="AP272" s="96"/>
      <c r="AQ272" s="96"/>
      <c r="AR272" s="96"/>
      <c r="AS272" s="96"/>
      <c r="AT272" s="96"/>
      <c r="AU272" s="96"/>
      <c r="AV272" s="96"/>
      <c r="AW272" s="96"/>
      <c r="AX272" s="96"/>
      <c r="AY272" s="96"/>
      <c r="AZ272" s="96"/>
      <c r="BA272" s="96"/>
      <c r="BB272" s="96"/>
      <c r="BC272" s="96"/>
      <c r="BD272" s="96"/>
    </row>
    <row r="273" spans="2:56" x14ac:dyDescent="0.2">
      <c r="B273" s="96"/>
      <c r="C273" s="97"/>
      <c r="D273" s="97"/>
      <c r="E273" s="96"/>
      <c r="F273" s="96"/>
      <c r="G273" s="96"/>
      <c r="I273" s="96"/>
      <c r="J273" s="96"/>
      <c r="K273" s="96"/>
      <c r="M273" s="96"/>
      <c r="N273" s="96"/>
      <c r="O273" s="96"/>
      <c r="P273" s="96"/>
      <c r="R273" s="96"/>
      <c r="S273" s="96"/>
      <c r="T273" s="96"/>
      <c r="U273" s="96"/>
      <c r="V273" s="96"/>
      <c r="W273" s="96"/>
      <c r="X273" s="96"/>
      <c r="Z273" s="96"/>
      <c r="AA273" s="96"/>
      <c r="AB273" s="96"/>
      <c r="AC273" s="96"/>
      <c r="AD273" s="96"/>
      <c r="AE273" s="96"/>
      <c r="AF273" s="96"/>
      <c r="AG273" s="96"/>
      <c r="AH273" s="96"/>
      <c r="AI273" s="96"/>
      <c r="AJ273" s="96"/>
      <c r="AK273" s="96"/>
      <c r="AL273" s="96"/>
      <c r="AM273" s="96"/>
      <c r="AN273" s="96"/>
      <c r="AO273" s="96"/>
      <c r="AP273" s="96"/>
      <c r="AQ273" s="96"/>
      <c r="AR273" s="96"/>
      <c r="AS273" s="96"/>
      <c r="AT273" s="96"/>
      <c r="AU273" s="96"/>
      <c r="AV273" s="96"/>
      <c r="AW273" s="96"/>
      <c r="AX273" s="96"/>
      <c r="AY273" s="96"/>
      <c r="AZ273" s="96"/>
      <c r="BA273" s="96"/>
      <c r="BB273" s="96"/>
      <c r="BC273" s="96"/>
      <c r="BD273" s="96"/>
    </row>
    <row r="274" spans="2:56" x14ac:dyDescent="0.2">
      <c r="B274" s="96"/>
      <c r="C274" s="97"/>
      <c r="D274" s="97"/>
      <c r="E274" s="96"/>
      <c r="F274" s="96"/>
      <c r="G274" s="96"/>
      <c r="I274" s="96"/>
      <c r="J274" s="96"/>
      <c r="K274" s="96"/>
      <c r="M274" s="96"/>
      <c r="N274" s="96"/>
      <c r="O274" s="96"/>
      <c r="P274" s="96"/>
      <c r="R274" s="96"/>
      <c r="S274" s="96"/>
      <c r="T274" s="96"/>
      <c r="U274" s="96"/>
      <c r="V274" s="96"/>
      <c r="W274" s="96"/>
      <c r="X274" s="96"/>
      <c r="Z274" s="96"/>
      <c r="AA274" s="96"/>
      <c r="AB274" s="96"/>
      <c r="AC274" s="96"/>
      <c r="AD274" s="96"/>
      <c r="AE274" s="96"/>
      <c r="AF274" s="96"/>
      <c r="AG274" s="96"/>
      <c r="AH274" s="96"/>
      <c r="AI274" s="96"/>
      <c r="AJ274" s="96"/>
      <c r="AK274" s="96"/>
      <c r="AL274" s="96"/>
      <c r="AM274" s="96"/>
      <c r="AN274" s="96"/>
      <c r="AO274" s="96"/>
      <c r="AP274" s="96"/>
      <c r="AQ274" s="96"/>
      <c r="AR274" s="96"/>
      <c r="AS274" s="96"/>
      <c r="AT274" s="96"/>
      <c r="AU274" s="96"/>
      <c r="AV274" s="96"/>
      <c r="AW274" s="96"/>
      <c r="AX274" s="96"/>
      <c r="AY274" s="96"/>
      <c r="AZ274" s="96"/>
      <c r="BA274" s="96"/>
      <c r="BB274" s="96"/>
      <c r="BC274" s="96"/>
      <c r="BD274" s="96"/>
    </row>
    <row r="275" spans="2:56" x14ac:dyDescent="0.2">
      <c r="B275" s="96"/>
      <c r="C275" s="97"/>
      <c r="D275" s="97"/>
      <c r="E275" s="96"/>
      <c r="F275" s="96"/>
      <c r="G275" s="96"/>
      <c r="I275" s="96"/>
      <c r="J275" s="96"/>
      <c r="K275" s="96"/>
      <c r="M275" s="96"/>
      <c r="N275" s="96"/>
      <c r="O275" s="96"/>
      <c r="P275" s="96"/>
      <c r="R275" s="96"/>
      <c r="S275" s="96"/>
      <c r="T275" s="96"/>
      <c r="U275" s="96"/>
      <c r="V275" s="96"/>
      <c r="W275" s="96"/>
      <c r="X275" s="96"/>
      <c r="Z275" s="96"/>
      <c r="AA275" s="96"/>
      <c r="AB275" s="96"/>
      <c r="AC275" s="96"/>
      <c r="AD275" s="96"/>
      <c r="AE275" s="96"/>
      <c r="AF275" s="96"/>
      <c r="AG275" s="96"/>
      <c r="AH275" s="96"/>
      <c r="AI275" s="96"/>
      <c r="AJ275" s="96"/>
      <c r="AK275" s="96"/>
      <c r="AL275" s="96"/>
      <c r="AM275" s="96"/>
      <c r="AN275" s="96"/>
      <c r="AO275" s="96"/>
      <c r="AP275" s="96"/>
      <c r="AQ275" s="96"/>
      <c r="AR275" s="96"/>
      <c r="AS275" s="96"/>
      <c r="AT275" s="96"/>
      <c r="AU275" s="96"/>
      <c r="AV275" s="96"/>
      <c r="AW275" s="96"/>
      <c r="AX275" s="96"/>
      <c r="AY275" s="96"/>
      <c r="AZ275" s="96"/>
      <c r="BA275" s="96"/>
      <c r="BB275" s="96"/>
      <c r="BC275" s="96"/>
      <c r="BD275" s="96"/>
    </row>
    <row r="276" spans="2:56" x14ac:dyDescent="0.2">
      <c r="B276" s="96"/>
      <c r="C276" s="97"/>
      <c r="D276" s="97"/>
      <c r="E276" s="96"/>
      <c r="F276" s="96"/>
      <c r="G276" s="96"/>
      <c r="I276" s="96"/>
      <c r="J276" s="96"/>
      <c r="K276" s="96"/>
      <c r="M276" s="96"/>
      <c r="N276" s="96"/>
      <c r="O276" s="96"/>
      <c r="P276" s="96"/>
      <c r="R276" s="96"/>
      <c r="S276" s="96"/>
      <c r="T276" s="96"/>
      <c r="U276" s="96"/>
      <c r="V276" s="96"/>
      <c r="W276" s="96"/>
      <c r="X276" s="96"/>
      <c r="Z276" s="96"/>
      <c r="AA276" s="96"/>
      <c r="AB276" s="96"/>
      <c r="AC276" s="96"/>
      <c r="AD276" s="96"/>
      <c r="AE276" s="96"/>
      <c r="AF276" s="96"/>
      <c r="AG276" s="96"/>
      <c r="AH276" s="96"/>
      <c r="AI276" s="96"/>
      <c r="AJ276" s="96"/>
      <c r="AK276" s="96"/>
      <c r="AL276" s="96"/>
      <c r="AM276" s="96"/>
      <c r="AN276" s="96"/>
      <c r="AO276" s="96"/>
      <c r="AP276" s="96"/>
      <c r="AQ276" s="96"/>
      <c r="AR276" s="96"/>
      <c r="AS276" s="96"/>
      <c r="AT276" s="96"/>
      <c r="AU276" s="96"/>
      <c r="AV276" s="96"/>
      <c r="AW276" s="96"/>
      <c r="AX276" s="96"/>
      <c r="AY276" s="96"/>
      <c r="AZ276" s="96"/>
      <c r="BA276" s="96"/>
      <c r="BB276" s="96"/>
      <c r="BC276" s="96"/>
      <c r="BD276" s="96"/>
    </row>
    <row r="277" spans="2:56" x14ac:dyDescent="0.2">
      <c r="B277" s="96"/>
      <c r="C277" s="97"/>
      <c r="D277" s="97"/>
      <c r="E277" s="96"/>
      <c r="F277" s="96"/>
      <c r="G277" s="96"/>
      <c r="I277" s="96"/>
      <c r="J277" s="96"/>
      <c r="K277" s="96"/>
      <c r="M277" s="96"/>
      <c r="N277" s="96"/>
      <c r="O277" s="96"/>
      <c r="P277" s="96"/>
      <c r="R277" s="96"/>
      <c r="S277" s="96"/>
      <c r="T277" s="96"/>
      <c r="U277" s="96"/>
      <c r="V277" s="96"/>
      <c r="W277" s="96"/>
      <c r="X277" s="96"/>
      <c r="Z277" s="96"/>
      <c r="AA277" s="96"/>
      <c r="AB277" s="96"/>
      <c r="AC277" s="96"/>
      <c r="AD277" s="96"/>
      <c r="AE277" s="96"/>
      <c r="AF277" s="96"/>
      <c r="AG277" s="96"/>
      <c r="AH277" s="96"/>
      <c r="AI277" s="96"/>
      <c r="AJ277" s="96"/>
      <c r="AK277" s="96"/>
      <c r="AL277" s="96"/>
      <c r="AM277" s="96"/>
      <c r="AN277" s="96"/>
      <c r="AO277" s="96"/>
      <c r="AP277" s="96"/>
      <c r="AQ277" s="96"/>
      <c r="AR277" s="96"/>
      <c r="AS277" s="96"/>
      <c r="AT277" s="96"/>
      <c r="AU277" s="96"/>
      <c r="AV277" s="96"/>
      <c r="AW277" s="96"/>
      <c r="AX277" s="96"/>
      <c r="AY277" s="96"/>
      <c r="AZ277" s="96"/>
      <c r="BA277" s="96"/>
      <c r="BB277" s="96"/>
      <c r="BC277" s="96"/>
      <c r="BD277" s="96"/>
    </row>
    <row r="278" spans="2:56" x14ac:dyDescent="0.2">
      <c r="B278" s="96"/>
      <c r="C278" s="97"/>
      <c r="D278" s="97"/>
      <c r="E278" s="96"/>
      <c r="F278" s="96"/>
      <c r="G278" s="96"/>
      <c r="I278" s="96"/>
      <c r="J278" s="96"/>
      <c r="K278" s="96"/>
      <c r="M278" s="96"/>
      <c r="N278" s="96"/>
      <c r="O278" s="96"/>
      <c r="P278" s="96"/>
      <c r="R278" s="96"/>
      <c r="S278" s="96"/>
      <c r="T278" s="96"/>
      <c r="U278" s="96"/>
      <c r="V278" s="96"/>
      <c r="W278" s="96"/>
      <c r="X278" s="96"/>
      <c r="Z278" s="96"/>
      <c r="AA278" s="96"/>
      <c r="AB278" s="96"/>
      <c r="AC278" s="96"/>
      <c r="AD278" s="96"/>
      <c r="AE278" s="96"/>
      <c r="AF278" s="96"/>
      <c r="AG278" s="96"/>
      <c r="AH278" s="96"/>
      <c r="AI278" s="96"/>
      <c r="AJ278" s="96"/>
      <c r="AK278" s="96"/>
      <c r="AL278" s="96"/>
      <c r="AM278" s="96"/>
      <c r="AN278" s="96"/>
      <c r="AO278" s="96"/>
      <c r="AP278" s="96"/>
      <c r="AQ278" s="96"/>
      <c r="AR278" s="96"/>
      <c r="AS278" s="96"/>
      <c r="AT278" s="96"/>
      <c r="AU278" s="96"/>
      <c r="AV278" s="96"/>
      <c r="AW278" s="96"/>
      <c r="AX278" s="96"/>
      <c r="AY278" s="96"/>
      <c r="AZ278" s="96"/>
      <c r="BA278" s="96"/>
      <c r="BB278" s="96"/>
      <c r="BC278" s="96"/>
      <c r="BD278" s="96"/>
    </row>
    <row r="279" spans="2:56" x14ac:dyDescent="0.2">
      <c r="B279" s="96"/>
      <c r="C279" s="97"/>
      <c r="D279" s="97"/>
      <c r="E279" s="96"/>
      <c r="F279" s="96"/>
      <c r="G279" s="96"/>
      <c r="I279" s="96"/>
      <c r="J279" s="96"/>
      <c r="K279" s="96"/>
      <c r="M279" s="96"/>
      <c r="N279" s="96"/>
      <c r="O279" s="96"/>
      <c r="P279" s="96"/>
      <c r="R279" s="96"/>
      <c r="S279" s="96"/>
      <c r="T279" s="96"/>
      <c r="U279" s="96"/>
      <c r="V279" s="96"/>
      <c r="W279" s="96"/>
      <c r="X279" s="96"/>
      <c r="Z279" s="96"/>
      <c r="AA279" s="96"/>
      <c r="AB279" s="96"/>
      <c r="AC279" s="96"/>
      <c r="AD279" s="96"/>
      <c r="AE279" s="96"/>
      <c r="AF279" s="96"/>
      <c r="AG279" s="96"/>
      <c r="AH279" s="96"/>
      <c r="AI279" s="96"/>
      <c r="AJ279" s="96"/>
      <c r="AK279" s="96"/>
      <c r="AL279" s="96"/>
      <c r="AM279" s="96"/>
      <c r="AN279" s="96"/>
      <c r="AO279" s="96"/>
      <c r="AP279" s="96"/>
      <c r="AQ279" s="96"/>
      <c r="AR279" s="96"/>
      <c r="AS279" s="96"/>
      <c r="AT279" s="96"/>
      <c r="AU279" s="96"/>
      <c r="AV279" s="96"/>
      <c r="AW279" s="96"/>
      <c r="AX279" s="96"/>
      <c r="AY279" s="96"/>
      <c r="AZ279" s="96"/>
      <c r="BA279" s="96"/>
      <c r="BB279" s="96"/>
      <c r="BC279" s="96"/>
      <c r="BD279" s="96"/>
    </row>
    <row r="280" spans="2:56" x14ac:dyDescent="0.2">
      <c r="B280" s="96"/>
      <c r="C280" s="97"/>
      <c r="D280" s="97"/>
      <c r="E280" s="96"/>
      <c r="F280" s="96"/>
      <c r="G280" s="96"/>
      <c r="I280" s="96"/>
      <c r="J280" s="96"/>
      <c r="K280" s="96"/>
      <c r="M280" s="96"/>
      <c r="N280" s="96"/>
      <c r="O280" s="96"/>
      <c r="P280" s="96"/>
      <c r="R280" s="96"/>
      <c r="S280" s="96"/>
      <c r="T280" s="96"/>
      <c r="U280" s="96"/>
      <c r="V280" s="96"/>
      <c r="W280" s="96"/>
      <c r="X280" s="96"/>
      <c r="Z280" s="96"/>
      <c r="AA280" s="96"/>
      <c r="AB280" s="96"/>
      <c r="AC280" s="96"/>
      <c r="AD280" s="96"/>
      <c r="AE280" s="96"/>
      <c r="AF280" s="96"/>
      <c r="AG280" s="96"/>
      <c r="AH280" s="96"/>
      <c r="AI280" s="96"/>
      <c r="AJ280" s="96"/>
      <c r="AK280" s="96"/>
      <c r="AL280" s="96"/>
      <c r="AM280" s="96"/>
      <c r="AN280" s="96"/>
      <c r="AO280" s="96"/>
      <c r="AP280" s="96"/>
      <c r="AQ280" s="96"/>
      <c r="AR280" s="96"/>
      <c r="AS280" s="96"/>
      <c r="AT280" s="96"/>
      <c r="AU280" s="96"/>
      <c r="AV280" s="96"/>
      <c r="AW280" s="96"/>
      <c r="AX280" s="96"/>
      <c r="AY280" s="96"/>
      <c r="AZ280" s="96"/>
      <c r="BA280" s="96"/>
      <c r="BB280" s="96"/>
      <c r="BC280" s="96"/>
      <c r="BD280" s="96"/>
    </row>
    <row r="281" spans="2:56" x14ac:dyDescent="0.2">
      <c r="B281" s="96"/>
      <c r="C281" s="97"/>
      <c r="D281" s="97"/>
      <c r="E281" s="96"/>
      <c r="F281" s="96"/>
      <c r="G281" s="96"/>
      <c r="I281" s="96"/>
      <c r="J281" s="96"/>
      <c r="K281" s="96"/>
      <c r="M281" s="96"/>
      <c r="N281" s="96"/>
      <c r="O281" s="96"/>
      <c r="P281" s="96"/>
      <c r="R281" s="96"/>
      <c r="S281" s="96"/>
      <c r="T281" s="96"/>
      <c r="U281" s="96"/>
      <c r="V281" s="96"/>
      <c r="W281" s="96"/>
      <c r="X281" s="96"/>
      <c r="Z281" s="96"/>
      <c r="AA281" s="96"/>
      <c r="AB281" s="96"/>
      <c r="AC281" s="96"/>
      <c r="AD281" s="96"/>
      <c r="AE281" s="96"/>
      <c r="AF281" s="96"/>
      <c r="AG281" s="96"/>
      <c r="AH281" s="96"/>
      <c r="AI281" s="96"/>
      <c r="AJ281" s="96"/>
      <c r="AK281" s="96"/>
      <c r="AL281" s="96"/>
      <c r="AM281" s="96"/>
      <c r="AN281" s="96"/>
      <c r="AO281" s="96"/>
      <c r="AP281" s="96"/>
      <c r="AQ281" s="96"/>
      <c r="AR281" s="96"/>
      <c r="AS281" s="96"/>
      <c r="AT281" s="96"/>
      <c r="AU281" s="96"/>
      <c r="AV281" s="96"/>
      <c r="AW281" s="96"/>
      <c r="AX281" s="96"/>
      <c r="AY281" s="96"/>
      <c r="AZ281" s="96"/>
      <c r="BA281" s="96"/>
      <c r="BB281" s="96"/>
      <c r="BC281" s="96"/>
      <c r="BD281" s="96"/>
    </row>
    <row r="282" spans="2:56" x14ac:dyDescent="0.2">
      <c r="B282" s="96"/>
      <c r="C282" s="97"/>
      <c r="D282" s="97"/>
      <c r="E282" s="96"/>
      <c r="F282" s="96"/>
      <c r="G282" s="96"/>
      <c r="I282" s="96"/>
      <c r="J282" s="96"/>
      <c r="K282" s="96"/>
      <c r="M282" s="96"/>
      <c r="N282" s="96"/>
      <c r="O282" s="96"/>
      <c r="P282" s="96"/>
      <c r="R282" s="96"/>
      <c r="S282" s="96"/>
      <c r="T282" s="96"/>
      <c r="U282" s="96"/>
      <c r="V282" s="96"/>
      <c r="W282" s="96"/>
      <c r="X282" s="96"/>
      <c r="Z282" s="96"/>
      <c r="AA282" s="96"/>
      <c r="AB282" s="96"/>
      <c r="AC282" s="96"/>
      <c r="AD282" s="96"/>
      <c r="AE282" s="96"/>
      <c r="AF282" s="96"/>
      <c r="AG282" s="96"/>
      <c r="AH282" s="96"/>
      <c r="AI282" s="96"/>
      <c r="AJ282" s="96"/>
      <c r="AK282" s="96"/>
      <c r="AL282" s="96"/>
      <c r="AM282" s="96"/>
      <c r="AN282" s="96"/>
      <c r="AO282" s="96"/>
      <c r="AP282" s="96"/>
      <c r="AQ282" s="96"/>
      <c r="AR282" s="96"/>
      <c r="AS282" s="96"/>
      <c r="AT282" s="96"/>
      <c r="AU282" s="96"/>
      <c r="AV282" s="96"/>
      <c r="AW282" s="96"/>
      <c r="AX282" s="96"/>
      <c r="AY282" s="96"/>
      <c r="AZ282" s="96"/>
      <c r="BA282" s="96"/>
      <c r="BB282" s="96"/>
      <c r="BC282" s="96"/>
      <c r="BD282" s="96"/>
    </row>
    <row r="283" spans="2:56" x14ac:dyDescent="0.2">
      <c r="B283" s="96"/>
      <c r="C283" s="97"/>
      <c r="D283" s="97"/>
      <c r="E283" s="96"/>
      <c r="F283" s="96"/>
      <c r="G283" s="96"/>
      <c r="I283" s="96"/>
      <c r="J283" s="96"/>
      <c r="K283" s="96"/>
      <c r="M283" s="96"/>
      <c r="N283" s="96"/>
      <c r="O283" s="96"/>
      <c r="P283" s="96"/>
      <c r="R283" s="96"/>
      <c r="S283" s="96"/>
      <c r="T283" s="96"/>
      <c r="U283" s="96"/>
      <c r="V283" s="96"/>
      <c r="W283" s="96"/>
      <c r="X283" s="96"/>
      <c r="Z283" s="96"/>
      <c r="AA283" s="96"/>
      <c r="AB283" s="96"/>
      <c r="AC283" s="96"/>
      <c r="AD283" s="96"/>
      <c r="AE283" s="96"/>
      <c r="AF283" s="96"/>
      <c r="AG283" s="96"/>
      <c r="AH283" s="96"/>
      <c r="AI283" s="96"/>
      <c r="AJ283" s="96"/>
      <c r="AK283" s="96"/>
      <c r="AL283" s="96"/>
      <c r="AM283" s="96"/>
      <c r="AN283" s="96"/>
      <c r="AO283" s="96"/>
      <c r="AP283" s="96"/>
      <c r="AQ283" s="96"/>
      <c r="AR283" s="96"/>
      <c r="AS283" s="96"/>
      <c r="AT283" s="96"/>
      <c r="AU283" s="96"/>
      <c r="AV283" s="96"/>
      <c r="AW283" s="96"/>
      <c r="AX283" s="96"/>
      <c r="AY283" s="96"/>
      <c r="AZ283" s="96"/>
      <c r="BA283" s="96"/>
      <c r="BB283" s="96"/>
      <c r="BC283" s="96"/>
      <c r="BD283" s="96"/>
    </row>
    <row r="284" spans="2:56" x14ac:dyDescent="0.2">
      <c r="B284" s="96"/>
      <c r="C284" s="97"/>
      <c r="D284" s="97"/>
      <c r="E284" s="96"/>
      <c r="F284" s="96"/>
      <c r="G284" s="96"/>
      <c r="I284" s="96"/>
      <c r="J284" s="96"/>
      <c r="K284" s="96"/>
      <c r="M284" s="96"/>
      <c r="N284" s="96"/>
      <c r="O284" s="96"/>
      <c r="P284" s="96"/>
      <c r="R284" s="96"/>
      <c r="S284" s="96"/>
      <c r="T284" s="96"/>
      <c r="U284" s="96"/>
      <c r="V284" s="96"/>
      <c r="W284" s="96"/>
      <c r="X284" s="96"/>
      <c r="Z284" s="96"/>
      <c r="AA284" s="96"/>
      <c r="AB284" s="96"/>
      <c r="AC284" s="96"/>
      <c r="AD284" s="96"/>
      <c r="AE284" s="96"/>
      <c r="AF284" s="96"/>
      <c r="AG284" s="96"/>
      <c r="AH284" s="96"/>
      <c r="AI284" s="96"/>
      <c r="AJ284" s="96"/>
      <c r="AK284" s="96"/>
      <c r="AL284" s="96"/>
      <c r="AM284" s="96"/>
      <c r="AN284" s="96"/>
      <c r="AO284" s="96"/>
      <c r="AP284" s="96"/>
      <c r="AQ284" s="96"/>
      <c r="AR284" s="96"/>
      <c r="AS284" s="96"/>
      <c r="AT284" s="96"/>
      <c r="AU284" s="96"/>
      <c r="AV284" s="96"/>
      <c r="AW284" s="96"/>
      <c r="AX284" s="96"/>
      <c r="AY284" s="96"/>
      <c r="AZ284" s="96"/>
      <c r="BA284" s="96"/>
      <c r="BB284" s="96"/>
      <c r="BC284" s="96"/>
      <c r="BD284" s="96"/>
    </row>
    <row r="285" spans="2:56" x14ac:dyDescent="0.2">
      <c r="B285" s="96"/>
      <c r="C285" s="97"/>
      <c r="D285" s="97"/>
      <c r="E285" s="96"/>
      <c r="F285" s="96"/>
      <c r="G285" s="96"/>
      <c r="I285" s="96"/>
      <c r="J285" s="96"/>
      <c r="K285" s="96"/>
      <c r="M285" s="96"/>
      <c r="N285" s="96"/>
      <c r="O285" s="96"/>
      <c r="P285" s="96"/>
      <c r="R285" s="96"/>
      <c r="S285" s="96"/>
      <c r="T285" s="96"/>
      <c r="U285" s="96"/>
      <c r="V285" s="96"/>
      <c r="W285" s="96"/>
      <c r="X285" s="96"/>
      <c r="Z285" s="96"/>
      <c r="AA285" s="96"/>
      <c r="AB285" s="96"/>
      <c r="AC285" s="96"/>
      <c r="AD285" s="96"/>
      <c r="AE285" s="96"/>
      <c r="AF285" s="96"/>
      <c r="AG285" s="96"/>
      <c r="AH285" s="96"/>
      <c r="AI285" s="96"/>
      <c r="AJ285" s="96"/>
      <c r="AK285" s="96"/>
      <c r="AL285" s="96"/>
      <c r="AM285" s="96"/>
      <c r="AN285" s="96"/>
      <c r="AO285" s="96"/>
      <c r="AP285" s="96"/>
      <c r="AQ285" s="96"/>
      <c r="AR285" s="96"/>
      <c r="AS285" s="96"/>
      <c r="AT285" s="96"/>
      <c r="AU285" s="96"/>
      <c r="AV285" s="96"/>
      <c r="AW285" s="96"/>
      <c r="AX285" s="96"/>
      <c r="AY285" s="96"/>
      <c r="AZ285" s="96"/>
      <c r="BA285" s="96"/>
      <c r="BB285" s="96"/>
      <c r="BC285" s="96"/>
      <c r="BD285" s="96"/>
    </row>
    <row r="286" spans="2:56" x14ac:dyDescent="0.2">
      <c r="B286" s="96"/>
      <c r="C286" s="97"/>
      <c r="D286" s="97"/>
      <c r="E286" s="96"/>
      <c r="F286" s="96"/>
      <c r="G286" s="96"/>
      <c r="I286" s="96"/>
      <c r="J286" s="96"/>
      <c r="K286" s="96"/>
      <c r="M286" s="96"/>
      <c r="N286" s="96"/>
      <c r="O286" s="96"/>
      <c r="P286" s="96"/>
      <c r="R286" s="96"/>
      <c r="S286" s="96"/>
      <c r="T286" s="96"/>
      <c r="U286" s="96"/>
      <c r="V286" s="96"/>
      <c r="W286" s="96"/>
      <c r="X286" s="96"/>
      <c r="Z286" s="96"/>
      <c r="AA286" s="96"/>
      <c r="AB286" s="96"/>
      <c r="AC286" s="96"/>
      <c r="AD286" s="96"/>
      <c r="AE286" s="96"/>
      <c r="AF286" s="96"/>
      <c r="AG286" s="96"/>
      <c r="AH286" s="96"/>
      <c r="AI286" s="96"/>
      <c r="AJ286" s="96"/>
      <c r="AK286" s="96"/>
      <c r="AL286" s="96"/>
      <c r="AM286" s="96"/>
      <c r="AN286" s="96"/>
      <c r="AO286" s="96"/>
      <c r="AP286" s="96"/>
      <c r="AQ286" s="96"/>
      <c r="AR286" s="96"/>
      <c r="AS286" s="96"/>
      <c r="AT286" s="96"/>
      <c r="AU286" s="96"/>
      <c r="AV286" s="96"/>
      <c r="AW286" s="96"/>
      <c r="AX286" s="96"/>
      <c r="AY286" s="96"/>
      <c r="AZ286" s="96"/>
      <c r="BA286" s="96"/>
      <c r="BB286" s="96"/>
      <c r="BC286" s="96"/>
      <c r="BD286" s="96"/>
    </row>
    <row r="287" spans="2:56" x14ac:dyDescent="0.2">
      <c r="B287" s="96"/>
      <c r="C287" s="97"/>
      <c r="D287" s="97"/>
      <c r="E287" s="96"/>
      <c r="F287" s="96"/>
      <c r="G287" s="96"/>
      <c r="I287" s="96"/>
      <c r="J287" s="96"/>
      <c r="K287" s="96"/>
      <c r="M287" s="96"/>
      <c r="N287" s="96"/>
      <c r="O287" s="96"/>
      <c r="P287" s="96"/>
      <c r="R287" s="96"/>
      <c r="S287" s="96"/>
      <c r="T287" s="96"/>
      <c r="U287" s="96"/>
      <c r="V287" s="96"/>
      <c r="W287" s="96"/>
      <c r="X287" s="96"/>
      <c r="Z287" s="96"/>
      <c r="AA287" s="96"/>
      <c r="AB287" s="96"/>
      <c r="AC287" s="96"/>
      <c r="AD287" s="96"/>
      <c r="AE287" s="96"/>
      <c r="AF287" s="96"/>
      <c r="AG287" s="96"/>
      <c r="AH287" s="96"/>
      <c r="AI287" s="96"/>
      <c r="AJ287" s="96"/>
      <c r="AK287" s="96"/>
      <c r="AL287" s="96"/>
      <c r="AM287" s="96"/>
      <c r="AN287" s="96"/>
      <c r="AO287" s="96"/>
      <c r="AP287" s="96"/>
      <c r="AQ287" s="96"/>
      <c r="AR287" s="96"/>
      <c r="AS287" s="96"/>
      <c r="AT287" s="96"/>
      <c r="AU287" s="96"/>
      <c r="AV287" s="96"/>
      <c r="AW287" s="96"/>
      <c r="AX287" s="96"/>
      <c r="AY287" s="96"/>
      <c r="AZ287" s="96"/>
      <c r="BA287" s="96"/>
      <c r="BB287" s="96"/>
      <c r="BC287" s="96"/>
      <c r="BD287" s="96"/>
    </row>
    <row r="288" spans="2:56" x14ac:dyDescent="0.2">
      <c r="B288" s="96"/>
      <c r="C288" s="97"/>
      <c r="D288" s="97"/>
      <c r="E288" s="96"/>
      <c r="F288" s="96"/>
      <c r="G288" s="96"/>
      <c r="I288" s="96"/>
      <c r="J288" s="96"/>
      <c r="K288" s="96"/>
      <c r="M288" s="96"/>
      <c r="N288" s="96"/>
      <c r="O288" s="96"/>
      <c r="P288" s="96"/>
      <c r="R288" s="96"/>
      <c r="S288" s="96"/>
      <c r="T288" s="96"/>
      <c r="U288" s="96"/>
      <c r="V288" s="96"/>
      <c r="W288" s="96"/>
      <c r="X288" s="96"/>
      <c r="Z288" s="96"/>
      <c r="AA288" s="96"/>
      <c r="AB288" s="96"/>
      <c r="AC288" s="96"/>
      <c r="AD288" s="96"/>
      <c r="AE288" s="96"/>
      <c r="AF288" s="96"/>
      <c r="AG288" s="96"/>
      <c r="AH288" s="96"/>
      <c r="AI288" s="96"/>
      <c r="AJ288" s="96"/>
      <c r="AK288" s="96"/>
      <c r="AL288" s="96"/>
      <c r="AM288" s="96"/>
      <c r="AN288" s="96"/>
      <c r="AO288" s="96"/>
      <c r="AP288" s="96"/>
      <c r="AQ288" s="96"/>
      <c r="AR288" s="96"/>
      <c r="AS288" s="96"/>
      <c r="AT288" s="96"/>
      <c r="AU288" s="96"/>
      <c r="AV288" s="96"/>
      <c r="AW288" s="96"/>
      <c r="AX288" s="96"/>
      <c r="AY288" s="96"/>
      <c r="AZ288" s="96"/>
      <c r="BA288" s="96"/>
      <c r="BB288" s="96"/>
      <c r="BC288" s="96"/>
      <c r="BD288" s="96"/>
    </row>
    <row r="289" spans="2:56" x14ac:dyDescent="0.2">
      <c r="B289" s="96"/>
      <c r="C289" s="97"/>
      <c r="D289" s="97"/>
      <c r="E289" s="96"/>
      <c r="F289" s="96"/>
      <c r="G289" s="96"/>
      <c r="I289" s="96"/>
      <c r="J289" s="96"/>
      <c r="K289" s="96"/>
      <c r="M289" s="96"/>
      <c r="N289" s="96"/>
      <c r="O289" s="96"/>
      <c r="P289" s="96"/>
      <c r="R289" s="96"/>
      <c r="S289" s="96"/>
      <c r="T289" s="96"/>
      <c r="U289" s="96"/>
      <c r="V289" s="96"/>
      <c r="W289" s="96"/>
      <c r="X289" s="96"/>
      <c r="Z289" s="96"/>
      <c r="AA289" s="96"/>
      <c r="AB289" s="96"/>
      <c r="AC289" s="96"/>
      <c r="AD289" s="96"/>
      <c r="AE289" s="96"/>
      <c r="AF289" s="96"/>
      <c r="AG289" s="96"/>
      <c r="AH289" s="96"/>
      <c r="AI289" s="96"/>
      <c r="AJ289" s="96"/>
      <c r="AK289" s="96"/>
      <c r="AL289" s="96"/>
      <c r="AM289" s="96"/>
      <c r="AN289" s="96"/>
      <c r="AO289" s="96"/>
      <c r="AP289" s="96"/>
      <c r="AQ289" s="96"/>
      <c r="AR289" s="96"/>
      <c r="AS289" s="96"/>
      <c r="AT289" s="96"/>
      <c r="AU289" s="96"/>
      <c r="AV289" s="96"/>
      <c r="AW289" s="96"/>
      <c r="AX289" s="96"/>
      <c r="AY289" s="96"/>
      <c r="AZ289" s="96"/>
      <c r="BA289" s="96"/>
      <c r="BB289" s="96"/>
      <c r="BC289" s="96"/>
      <c r="BD289" s="96"/>
    </row>
    <row r="290" spans="2:56" x14ac:dyDescent="0.2">
      <c r="B290" s="96"/>
      <c r="C290" s="97"/>
      <c r="D290" s="97"/>
      <c r="E290" s="96"/>
      <c r="F290" s="96"/>
      <c r="G290" s="96"/>
      <c r="I290" s="96"/>
      <c r="J290" s="96"/>
      <c r="K290" s="96"/>
      <c r="M290" s="96"/>
      <c r="N290" s="96"/>
      <c r="O290" s="96"/>
      <c r="P290" s="96"/>
      <c r="R290" s="96"/>
      <c r="S290" s="96"/>
      <c r="T290" s="96"/>
      <c r="U290" s="96"/>
      <c r="V290" s="96"/>
      <c r="W290" s="96"/>
      <c r="X290" s="96"/>
      <c r="Z290" s="96"/>
      <c r="AA290" s="96"/>
      <c r="AB290" s="96"/>
      <c r="AC290" s="96"/>
      <c r="AD290" s="96"/>
      <c r="AE290" s="96"/>
      <c r="AF290" s="96"/>
      <c r="AG290" s="96"/>
      <c r="AH290" s="96"/>
      <c r="AI290" s="96"/>
      <c r="AJ290" s="96"/>
      <c r="AK290" s="96"/>
      <c r="AL290" s="96"/>
      <c r="AM290" s="96"/>
      <c r="AN290" s="96"/>
      <c r="AO290" s="96"/>
      <c r="AP290" s="96"/>
      <c r="AQ290" s="96"/>
      <c r="AR290" s="96"/>
      <c r="AS290" s="96"/>
      <c r="AT290" s="96"/>
      <c r="AU290" s="96"/>
      <c r="AV290" s="96"/>
      <c r="AW290" s="96"/>
      <c r="AX290" s="96"/>
      <c r="AY290" s="96"/>
      <c r="AZ290" s="96"/>
      <c r="BA290" s="96"/>
      <c r="BB290" s="96"/>
      <c r="BC290" s="96"/>
      <c r="BD290" s="96"/>
    </row>
    <row r="291" spans="2:56" x14ac:dyDescent="0.2">
      <c r="B291" s="96"/>
      <c r="C291" s="97"/>
      <c r="D291" s="97"/>
      <c r="E291" s="96"/>
      <c r="F291" s="96"/>
      <c r="G291" s="96"/>
      <c r="I291" s="96"/>
      <c r="J291" s="96"/>
      <c r="K291" s="96"/>
      <c r="M291" s="96"/>
      <c r="N291" s="96"/>
      <c r="O291" s="96"/>
      <c r="P291" s="96"/>
      <c r="R291" s="96"/>
      <c r="S291" s="96"/>
      <c r="T291" s="96"/>
      <c r="U291" s="96"/>
      <c r="V291" s="96"/>
      <c r="W291" s="96"/>
      <c r="X291" s="96"/>
      <c r="Z291" s="96"/>
      <c r="AA291" s="96"/>
      <c r="AB291" s="96"/>
      <c r="AC291" s="96"/>
      <c r="AD291" s="96"/>
      <c r="AE291" s="96"/>
      <c r="AF291" s="96"/>
      <c r="AG291" s="96"/>
      <c r="AH291" s="96"/>
      <c r="AI291" s="96"/>
      <c r="AJ291" s="96"/>
      <c r="AK291" s="96"/>
      <c r="AL291" s="96"/>
      <c r="AM291" s="96"/>
      <c r="AN291" s="96"/>
      <c r="AO291" s="96"/>
      <c r="AP291" s="96"/>
      <c r="AQ291" s="96"/>
      <c r="AR291" s="96"/>
      <c r="AS291" s="96"/>
      <c r="AT291" s="96"/>
      <c r="AU291" s="96"/>
      <c r="AV291" s="96"/>
      <c r="AW291" s="96"/>
      <c r="AX291" s="96"/>
      <c r="AY291" s="96"/>
      <c r="AZ291" s="96"/>
      <c r="BA291" s="96"/>
      <c r="BB291" s="96"/>
      <c r="BC291" s="96"/>
      <c r="BD291" s="96"/>
    </row>
    <row r="292" spans="2:56" x14ac:dyDescent="0.2">
      <c r="B292" s="96"/>
      <c r="C292" s="97"/>
      <c r="D292" s="97"/>
      <c r="E292" s="96"/>
      <c r="F292" s="96"/>
      <c r="G292" s="96"/>
      <c r="I292" s="96"/>
      <c r="J292" s="96"/>
      <c r="K292" s="96"/>
      <c r="M292" s="96"/>
      <c r="N292" s="96"/>
      <c r="O292" s="96"/>
      <c r="P292" s="96"/>
      <c r="R292" s="96"/>
      <c r="S292" s="96"/>
      <c r="T292" s="96"/>
      <c r="U292" s="96"/>
      <c r="V292" s="96"/>
      <c r="W292" s="96"/>
      <c r="X292" s="96"/>
      <c r="Z292" s="96"/>
      <c r="AA292" s="96"/>
      <c r="AB292" s="96"/>
      <c r="AC292" s="96"/>
      <c r="AD292" s="96"/>
      <c r="AE292" s="96"/>
      <c r="AF292" s="96"/>
      <c r="AG292" s="96"/>
      <c r="AH292" s="96"/>
      <c r="AI292" s="96"/>
      <c r="AJ292" s="96"/>
      <c r="AK292" s="96"/>
      <c r="AL292" s="96"/>
      <c r="AM292" s="96"/>
      <c r="AN292" s="96"/>
      <c r="AO292" s="96"/>
      <c r="AP292" s="96"/>
      <c r="AQ292" s="96"/>
      <c r="AR292" s="96"/>
      <c r="AS292" s="96"/>
      <c r="AT292" s="96"/>
      <c r="AU292" s="96"/>
      <c r="AV292" s="96"/>
      <c r="AW292" s="96"/>
      <c r="AX292" s="96"/>
      <c r="AY292" s="96"/>
      <c r="AZ292" s="96"/>
      <c r="BA292" s="96"/>
      <c r="BB292" s="96"/>
      <c r="BC292" s="96"/>
      <c r="BD292" s="96"/>
    </row>
    <row r="293" spans="2:56" x14ac:dyDescent="0.2">
      <c r="B293" s="96"/>
      <c r="C293" s="97"/>
      <c r="D293" s="97"/>
      <c r="E293" s="96"/>
      <c r="F293" s="96"/>
      <c r="G293" s="96"/>
      <c r="I293" s="96"/>
      <c r="J293" s="96"/>
      <c r="K293" s="96"/>
      <c r="M293" s="96"/>
      <c r="N293" s="96"/>
      <c r="O293" s="96"/>
      <c r="P293" s="96"/>
      <c r="R293" s="96"/>
      <c r="S293" s="96"/>
      <c r="T293" s="96"/>
      <c r="U293" s="96"/>
      <c r="V293" s="96"/>
      <c r="W293" s="96"/>
      <c r="X293" s="96"/>
      <c r="Z293" s="96"/>
      <c r="AA293" s="96"/>
      <c r="AB293" s="96"/>
      <c r="AC293" s="96"/>
      <c r="AD293" s="96"/>
      <c r="AE293" s="96"/>
      <c r="AF293" s="96"/>
      <c r="AG293" s="96"/>
      <c r="AH293" s="96"/>
      <c r="AI293" s="96"/>
      <c r="AJ293" s="96"/>
      <c r="AK293" s="96"/>
      <c r="AL293" s="96"/>
      <c r="AM293" s="96"/>
      <c r="AN293" s="96"/>
      <c r="AO293" s="96"/>
      <c r="AP293" s="96"/>
      <c r="AQ293" s="96"/>
      <c r="AR293" s="96"/>
      <c r="AS293" s="96"/>
      <c r="AT293" s="96"/>
      <c r="AU293" s="96"/>
      <c r="AV293" s="96"/>
      <c r="AW293" s="96"/>
      <c r="AX293" s="96"/>
      <c r="AY293" s="96"/>
      <c r="AZ293" s="96"/>
      <c r="BA293" s="96"/>
      <c r="BB293" s="96"/>
      <c r="BC293" s="96"/>
      <c r="BD293" s="96"/>
    </row>
    <row r="294" spans="2:56" x14ac:dyDescent="0.2">
      <c r="B294" s="96"/>
      <c r="C294" s="97"/>
      <c r="D294" s="97"/>
      <c r="E294" s="96"/>
      <c r="F294" s="96"/>
      <c r="G294" s="96"/>
      <c r="I294" s="96"/>
      <c r="J294" s="96"/>
      <c r="K294" s="96"/>
      <c r="M294" s="96"/>
      <c r="N294" s="96"/>
      <c r="O294" s="96"/>
      <c r="P294" s="96"/>
      <c r="R294" s="96"/>
      <c r="S294" s="96"/>
      <c r="T294" s="96"/>
      <c r="U294" s="96"/>
      <c r="V294" s="96"/>
      <c r="W294" s="96"/>
      <c r="X294" s="96"/>
      <c r="Z294" s="96"/>
      <c r="AA294" s="96"/>
      <c r="AB294" s="96"/>
      <c r="AC294" s="96"/>
      <c r="AD294" s="96"/>
      <c r="AE294" s="96"/>
      <c r="AF294" s="96"/>
      <c r="AG294" s="96"/>
      <c r="AH294" s="96"/>
      <c r="AI294" s="96"/>
      <c r="AJ294" s="96"/>
      <c r="AK294" s="96"/>
      <c r="AL294" s="96"/>
      <c r="AM294" s="96"/>
      <c r="AN294" s="96"/>
      <c r="AO294" s="96"/>
      <c r="AP294" s="96"/>
      <c r="AQ294" s="96"/>
      <c r="AR294" s="96"/>
      <c r="AS294" s="96"/>
      <c r="AT294" s="96"/>
      <c r="AU294" s="96"/>
      <c r="AV294" s="96"/>
      <c r="AW294" s="96"/>
      <c r="AX294" s="96"/>
      <c r="AY294" s="96"/>
      <c r="AZ294" s="96"/>
      <c r="BA294" s="96"/>
      <c r="BB294" s="96"/>
      <c r="BC294" s="96"/>
      <c r="BD294" s="96"/>
    </row>
    <row r="295" spans="2:56" x14ac:dyDescent="0.2">
      <c r="B295" s="96"/>
      <c r="C295" s="97"/>
      <c r="D295" s="97"/>
      <c r="E295" s="96"/>
      <c r="F295" s="96"/>
      <c r="G295" s="96"/>
      <c r="I295" s="96"/>
      <c r="J295" s="96"/>
      <c r="K295" s="96"/>
      <c r="M295" s="96"/>
      <c r="N295" s="96"/>
      <c r="O295" s="96"/>
      <c r="P295" s="96"/>
      <c r="R295" s="96"/>
      <c r="S295" s="96"/>
      <c r="T295" s="96"/>
      <c r="U295" s="96"/>
      <c r="V295" s="96"/>
      <c r="W295" s="96"/>
      <c r="X295" s="96"/>
      <c r="Z295" s="96"/>
      <c r="AA295" s="96"/>
      <c r="AB295" s="96"/>
      <c r="AC295" s="96"/>
      <c r="AD295" s="96"/>
      <c r="AE295" s="96"/>
      <c r="AF295" s="96"/>
      <c r="AG295" s="96"/>
      <c r="AH295" s="96"/>
      <c r="AI295" s="96"/>
      <c r="AJ295" s="96"/>
      <c r="AK295" s="96"/>
      <c r="AL295" s="96"/>
      <c r="AM295" s="96"/>
      <c r="AN295" s="96"/>
      <c r="AO295" s="96"/>
      <c r="AP295" s="96"/>
      <c r="AQ295" s="96"/>
      <c r="AR295" s="96"/>
      <c r="AS295" s="96"/>
      <c r="AT295" s="96"/>
      <c r="AU295" s="96"/>
      <c r="AV295" s="96"/>
      <c r="AW295" s="96"/>
      <c r="AX295" s="96"/>
      <c r="AY295" s="96"/>
      <c r="AZ295" s="96"/>
      <c r="BA295" s="96"/>
      <c r="BB295" s="96"/>
      <c r="BC295" s="96"/>
      <c r="BD295" s="96"/>
    </row>
    <row r="296" spans="2:56" x14ac:dyDescent="0.2">
      <c r="B296" s="96"/>
      <c r="C296" s="97"/>
      <c r="D296" s="97"/>
      <c r="E296" s="96"/>
      <c r="F296" s="96"/>
      <c r="G296" s="96"/>
      <c r="I296" s="96"/>
      <c r="J296" s="96"/>
      <c r="K296" s="96"/>
      <c r="M296" s="96"/>
      <c r="N296" s="96"/>
      <c r="O296" s="96"/>
      <c r="P296" s="96"/>
      <c r="R296" s="96"/>
      <c r="S296" s="96"/>
      <c r="T296" s="96"/>
      <c r="U296" s="96"/>
      <c r="V296" s="96"/>
      <c r="W296" s="96"/>
      <c r="X296" s="96"/>
      <c r="Z296" s="96"/>
      <c r="AA296" s="96"/>
      <c r="AB296" s="96"/>
      <c r="AC296" s="96"/>
      <c r="AD296" s="96"/>
      <c r="AE296" s="96"/>
      <c r="AF296" s="96"/>
      <c r="AG296" s="96"/>
      <c r="AH296" s="96"/>
      <c r="AI296" s="96"/>
      <c r="AJ296" s="96"/>
      <c r="AK296" s="96"/>
      <c r="AL296" s="96"/>
      <c r="AM296" s="96"/>
      <c r="AN296" s="96"/>
      <c r="AO296" s="96"/>
      <c r="AP296" s="96"/>
      <c r="AQ296" s="96"/>
      <c r="AR296" s="96"/>
      <c r="AS296" s="96"/>
      <c r="AT296" s="96"/>
      <c r="AU296" s="96"/>
      <c r="AV296" s="96"/>
      <c r="AW296" s="96"/>
      <c r="AX296" s="96"/>
      <c r="AY296" s="96"/>
      <c r="AZ296" s="96"/>
      <c r="BA296" s="96"/>
      <c r="BB296" s="96"/>
      <c r="BC296" s="96"/>
      <c r="BD296" s="96"/>
    </row>
    <row r="297" spans="2:56" x14ac:dyDescent="0.2">
      <c r="B297" s="96"/>
      <c r="C297" s="97"/>
      <c r="D297" s="97"/>
      <c r="E297" s="96"/>
      <c r="F297" s="96"/>
      <c r="G297" s="96"/>
      <c r="I297" s="96"/>
      <c r="J297" s="96"/>
      <c r="K297" s="96"/>
      <c r="M297" s="96"/>
      <c r="N297" s="96"/>
      <c r="O297" s="96"/>
      <c r="P297" s="96"/>
      <c r="R297" s="96"/>
      <c r="S297" s="96"/>
      <c r="T297" s="96"/>
      <c r="U297" s="96"/>
      <c r="V297" s="96"/>
      <c r="W297" s="96"/>
      <c r="X297" s="96"/>
      <c r="Z297" s="96"/>
      <c r="AA297" s="96"/>
      <c r="AB297" s="96"/>
      <c r="AC297" s="96"/>
      <c r="AD297" s="96"/>
      <c r="AE297" s="96"/>
      <c r="AF297" s="96"/>
      <c r="AG297" s="96"/>
      <c r="AH297" s="96"/>
      <c r="AI297" s="96"/>
      <c r="AJ297" s="96"/>
      <c r="AK297" s="96"/>
      <c r="AL297" s="96"/>
      <c r="AM297" s="96"/>
      <c r="AN297" s="96"/>
      <c r="AO297" s="96"/>
      <c r="AP297" s="96"/>
      <c r="AQ297" s="96"/>
      <c r="AR297" s="96"/>
      <c r="AS297" s="96"/>
      <c r="AT297" s="96"/>
      <c r="AU297" s="96"/>
      <c r="AV297" s="96"/>
      <c r="AW297" s="96"/>
      <c r="AX297" s="96"/>
      <c r="AY297" s="96"/>
      <c r="AZ297" s="96"/>
      <c r="BA297" s="96"/>
      <c r="BB297" s="96"/>
      <c r="BC297" s="96"/>
      <c r="BD297" s="96"/>
    </row>
  </sheetData>
  <sheetProtection algorithmName="SHA-512" hashValue="kHvom6mbiNi0fNzhudYN9kAnnWIPmkwriGZNGyzVHLoJuejPICtfniEIPMG4ygKEoZjYUKrmwMxu2i6JfdGc+g==" saltValue="fpuwGqW28+I+jqZODlbZnA==" spinCount="100000" sheet="1" objects="1" scenarios="1"/>
  <mergeCells count="39">
    <mergeCell ref="AJ11:AK11"/>
    <mergeCell ref="AA11:AA12"/>
    <mergeCell ref="AB11:AB12"/>
    <mergeCell ref="AC11:AC12"/>
    <mergeCell ref="AD11:AD12"/>
    <mergeCell ref="AE11:AE12"/>
    <mergeCell ref="AF11:AF12"/>
    <mergeCell ref="U11:U12"/>
    <mergeCell ref="V11:V12"/>
    <mergeCell ref="W11:W12"/>
    <mergeCell ref="X11:X12"/>
    <mergeCell ref="Y11:Y12"/>
    <mergeCell ref="Z11:Z12"/>
    <mergeCell ref="V10:AC10"/>
    <mergeCell ref="AD10:AF10"/>
    <mergeCell ref="E11:E12"/>
    <mergeCell ref="F11:F12"/>
    <mergeCell ref="G11:G12"/>
    <mergeCell ref="L11:L12"/>
    <mergeCell ref="M11:M12"/>
    <mergeCell ref="N11:N12"/>
    <mergeCell ref="O11:O12"/>
    <mergeCell ref="P11:P12"/>
    <mergeCell ref="A10:A12"/>
    <mergeCell ref="B10:B12"/>
    <mergeCell ref="C10:C12"/>
    <mergeCell ref="D10:D12"/>
    <mergeCell ref="E10:M10"/>
    <mergeCell ref="N10:U10"/>
    <mergeCell ref="Q11:Q12"/>
    <mergeCell ref="R11:R12"/>
    <mergeCell ref="S11:S12"/>
    <mergeCell ref="T11:T12"/>
    <mergeCell ref="S5:U5"/>
    <mergeCell ref="B7:E8"/>
    <mergeCell ref="F7:N7"/>
    <mergeCell ref="R7:V7"/>
    <mergeCell ref="F8:N8"/>
    <mergeCell ref="R8:V8"/>
  </mergeCells>
  <dataValidations count="3">
    <dataValidation type="list" allowBlank="1" showInputMessage="1" showErrorMessage="1" sqref="H12" xr:uid="{D474E5FC-5378-46C0-B0ED-6B443F56D306}">
      <formula1>"B2 (ex B-A),B1 (ex C),NO-NEIN,"</formula1>
    </dataValidation>
    <dataValidation type="list" allowBlank="1" showInputMessage="1" showErrorMessage="1" sqref="J12:K12" xr:uid="{9685D8AF-1DB6-43D4-856D-1E7108D3F632}">
      <formula1>"NO-NEIN,SI-JA,"</formula1>
    </dataValidation>
    <dataValidation type="list" allowBlank="1" showInputMessage="1" showErrorMessage="1" sqref="I12" xr:uid="{DA31BA38-C256-4EC2-88E1-A2F12D7EFF50}">
      <formula1>"4-%,20-%"</formula1>
    </dataValidation>
  </dataValidation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20368-97D4-4D77-BE28-5D1148098A5A}">
  <dimension ref="A2:AF48"/>
  <sheetViews>
    <sheetView zoomScale="115" zoomScaleNormal="115" workbookViewId="0">
      <selection activeCell="AA2" sqref="AA2"/>
    </sheetView>
  </sheetViews>
  <sheetFormatPr baseColWidth="10" defaultColWidth="9.140625" defaultRowHeight="11.25" x14ac:dyDescent="0.2"/>
  <cols>
    <col min="1" max="1" width="12.42578125" style="97" customWidth="1"/>
    <col min="2" max="2" width="11.28515625" style="6" bestFit="1" customWidth="1"/>
    <col min="3" max="3" width="7.140625" style="7" customWidth="1"/>
    <col min="4" max="4" width="6.7109375" style="7" customWidth="1"/>
    <col min="5" max="5" width="11.28515625" style="6" customWidth="1"/>
    <col min="6" max="6" width="10.7109375" style="6" customWidth="1"/>
    <col min="7" max="7" width="13" style="6" customWidth="1"/>
    <col min="8" max="8" width="12.28515625" style="6" customWidth="1"/>
    <col min="9" max="9" width="11.85546875" style="96" customWidth="1"/>
    <col min="10" max="10" width="11" style="6" customWidth="1"/>
    <col min="11" max="11" width="9.5703125" style="6" customWidth="1"/>
    <col min="12" max="12" width="10.140625" style="6" customWidth="1"/>
    <col min="13" max="13" width="12.42578125" style="6" customWidth="1"/>
    <col min="14" max="14" width="12.5703125" style="6" customWidth="1"/>
    <col min="15" max="15" width="10.140625" style="6" customWidth="1"/>
    <col min="16" max="16" width="10.85546875" style="6" customWidth="1"/>
    <col min="17" max="17" width="10.28515625" style="6" customWidth="1"/>
    <col min="18" max="18" width="12.42578125" style="6" customWidth="1"/>
    <col min="19" max="19" width="12.140625" style="6" customWidth="1"/>
    <col min="20" max="20" width="12" style="6" customWidth="1"/>
    <col min="21" max="21" width="13.140625" style="6" customWidth="1"/>
    <col min="22" max="22" width="11.85546875" style="6" customWidth="1"/>
    <col min="23" max="23" width="12.5703125" style="6" customWidth="1"/>
    <col min="24" max="24" width="9.28515625" style="6" customWidth="1"/>
    <col min="25" max="25" width="2.42578125" style="6" customWidth="1"/>
    <col min="26" max="26" width="7.42578125" style="6" hidden="1" customWidth="1"/>
    <col min="27" max="27" width="16.42578125" style="6" hidden="1" customWidth="1"/>
    <col min="28" max="28" width="17.5703125" style="6" hidden="1" customWidth="1"/>
    <col min="29" max="29" width="9.140625" style="6" hidden="1" customWidth="1"/>
    <col min="30" max="30" width="4.140625" style="6" hidden="1" customWidth="1"/>
    <col min="31" max="32" width="9.140625" style="6" hidden="1" customWidth="1"/>
    <col min="33" max="16384" width="9.140625" style="6"/>
  </cols>
  <sheetData>
    <row r="2" spans="1:32" ht="60" customHeight="1" x14ac:dyDescent="0.2">
      <c r="B2" s="7"/>
      <c r="E2" s="7"/>
      <c r="F2" s="7"/>
      <c r="G2" s="145" t="s">
        <v>0</v>
      </c>
      <c r="H2" s="61"/>
      <c r="I2" s="61"/>
      <c r="J2" s="61"/>
      <c r="K2" s="61"/>
      <c r="L2" s="61"/>
      <c r="M2" s="100"/>
      <c r="N2" s="100"/>
      <c r="O2" s="100"/>
      <c r="P2" s="101"/>
      <c r="Q2" s="101"/>
      <c r="R2" s="101"/>
      <c r="S2" s="102"/>
      <c r="T2" s="7"/>
      <c r="U2" s="7"/>
      <c r="V2" s="7"/>
      <c r="W2" s="7"/>
    </row>
    <row r="3" spans="1:32" ht="18.75" customHeight="1" x14ac:dyDescent="0.2">
      <c r="B3" s="7"/>
      <c r="E3" s="7"/>
      <c r="F3" s="62"/>
      <c r="G3" s="103" t="s">
        <v>68</v>
      </c>
      <c r="H3" s="64">
        <v>46023</v>
      </c>
      <c r="I3" s="62"/>
      <c r="J3" s="63"/>
      <c r="K3" s="62"/>
      <c r="L3" s="62"/>
      <c r="M3" s="100"/>
      <c r="N3" s="100"/>
      <c r="O3" s="100"/>
      <c r="P3" s="101"/>
      <c r="Q3" s="101"/>
      <c r="R3" s="101"/>
      <c r="S3" s="102"/>
      <c r="T3" s="7"/>
    </row>
    <row r="4" spans="1:32" ht="18.75" customHeight="1" thickBot="1" x14ac:dyDescent="0.25">
      <c r="B4" s="7"/>
      <c r="E4" s="7"/>
      <c r="F4" s="52"/>
      <c r="G4" s="52"/>
      <c r="H4" s="52"/>
      <c r="I4" s="52"/>
      <c r="J4" s="52"/>
      <c r="K4" s="52"/>
      <c r="L4" s="52"/>
      <c r="M4" s="52"/>
      <c r="N4" s="52"/>
      <c r="O4" s="52"/>
      <c r="P4" s="7"/>
      <c r="Q4" s="7"/>
      <c r="R4" s="7"/>
      <c r="S4" s="7"/>
      <c r="T4" s="7"/>
    </row>
    <row r="5" spans="1:32" s="12" customFormat="1" ht="15.75" customHeight="1" thickBot="1" x14ac:dyDescent="0.25">
      <c r="A5" s="105"/>
      <c r="B5" s="11"/>
      <c r="C5" s="11"/>
      <c r="D5" s="11"/>
      <c r="E5" s="11"/>
      <c r="F5" s="7"/>
      <c r="G5" s="7"/>
      <c r="H5" s="7"/>
      <c r="I5" s="97"/>
      <c r="J5" s="7"/>
      <c r="K5" s="7"/>
      <c r="L5" s="7"/>
      <c r="M5" s="7"/>
      <c r="N5" s="7"/>
      <c r="O5" s="7"/>
      <c r="P5" s="128"/>
      <c r="Q5" s="234" t="s">
        <v>77</v>
      </c>
      <c r="R5" s="235"/>
      <c r="S5" s="236"/>
      <c r="T5" s="7"/>
      <c r="U5" s="7"/>
      <c r="V5" s="7"/>
    </row>
    <row r="6" spans="1:32" s="12" customFormat="1" ht="16.5" customHeight="1" thickBot="1" x14ac:dyDescent="0.25">
      <c r="A6" s="105"/>
      <c r="B6" s="11"/>
      <c r="C6" s="11"/>
      <c r="D6" s="11"/>
      <c r="E6" s="11"/>
      <c r="F6" s="7"/>
      <c r="G6" s="7"/>
      <c r="H6" s="7"/>
      <c r="I6" s="9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32" ht="22.5" customHeight="1" x14ac:dyDescent="0.2">
      <c r="B7" s="202" t="s">
        <v>80</v>
      </c>
      <c r="C7" s="203"/>
      <c r="D7" s="203"/>
      <c r="E7" s="204"/>
      <c r="F7" s="174" t="s">
        <v>69</v>
      </c>
      <c r="G7" s="175"/>
      <c r="H7" s="175"/>
      <c r="I7" s="175"/>
      <c r="J7" s="175"/>
      <c r="K7" s="175"/>
      <c r="L7" s="175"/>
      <c r="M7" s="176"/>
      <c r="N7" s="98"/>
      <c r="O7" s="98"/>
      <c r="P7" s="224" t="s">
        <v>66</v>
      </c>
      <c r="Q7" s="225"/>
      <c r="R7" s="225"/>
      <c r="S7" s="226"/>
      <c r="W7" s="12"/>
    </row>
    <row r="8" spans="1:32" ht="21" customHeight="1" thickBot="1" x14ac:dyDescent="0.25">
      <c r="B8" s="205"/>
      <c r="C8" s="206"/>
      <c r="D8" s="206"/>
      <c r="E8" s="207"/>
      <c r="F8" s="221" t="s">
        <v>70</v>
      </c>
      <c r="G8" s="222"/>
      <c r="H8" s="222"/>
      <c r="I8" s="222"/>
      <c r="J8" s="222"/>
      <c r="K8" s="222"/>
      <c r="L8" s="222"/>
      <c r="M8" s="223"/>
      <c r="N8" s="98"/>
      <c r="O8" s="98"/>
      <c r="P8" s="227" t="s">
        <v>65</v>
      </c>
      <c r="Q8" s="228"/>
      <c r="R8" s="228"/>
      <c r="S8" s="229"/>
      <c r="W8" s="12"/>
    </row>
    <row r="9" spans="1:32" ht="18.75" customHeight="1" thickBot="1" x14ac:dyDescent="0.25">
      <c r="B9" s="7"/>
      <c r="E9" s="27"/>
      <c r="F9" s="37"/>
      <c r="G9" s="37"/>
      <c r="H9" s="37"/>
      <c r="I9" s="37"/>
      <c r="J9" s="38"/>
      <c r="K9" s="39">
        <f>12</f>
        <v>12</v>
      </c>
      <c r="L9" s="7"/>
      <c r="M9" s="7"/>
      <c r="N9" s="7"/>
      <c r="O9" s="16"/>
      <c r="P9" s="39">
        <v>365</v>
      </c>
      <c r="Q9" s="16"/>
      <c r="R9" s="16"/>
      <c r="S9" s="16"/>
      <c r="T9" s="16">
        <v>365</v>
      </c>
      <c r="U9" s="67" t="s">
        <v>64</v>
      </c>
      <c r="W9" s="67"/>
    </row>
    <row r="10" spans="1:32" s="8" customFormat="1" ht="23.25" customHeight="1" thickBot="1" x14ac:dyDescent="0.25">
      <c r="A10" s="208" t="s">
        <v>79</v>
      </c>
      <c r="B10" s="211" t="s">
        <v>1</v>
      </c>
      <c r="C10" s="212" t="s">
        <v>2</v>
      </c>
      <c r="D10" s="215" t="s">
        <v>3</v>
      </c>
      <c r="E10" s="218" t="s">
        <v>6</v>
      </c>
      <c r="F10" s="219"/>
      <c r="G10" s="219"/>
      <c r="H10" s="219"/>
      <c r="I10" s="219"/>
      <c r="J10" s="220"/>
      <c r="K10" s="185" t="s">
        <v>54</v>
      </c>
      <c r="L10" s="186"/>
      <c r="M10" s="186"/>
      <c r="N10" s="186"/>
      <c r="O10" s="187"/>
      <c r="P10" s="185" t="str">
        <f>CONCATENATE("GIORNALIERO - TÄGLICH  
(",P9," giorni/Tage)")</f>
        <v>GIORNALIERO - TÄGLICH  
(365 giorni/Tage)</v>
      </c>
      <c r="Q10" s="186"/>
      <c r="R10" s="186"/>
      <c r="S10" s="186"/>
      <c r="T10" s="187"/>
      <c r="U10" s="188" t="s">
        <v>53</v>
      </c>
      <c r="V10" s="189"/>
      <c r="W10" s="190"/>
      <c r="X10" s="58"/>
      <c r="Y10" s="58"/>
      <c r="Z10" s="58"/>
    </row>
    <row r="11" spans="1:32" s="8" customFormat="1" ht="33" customHeight="1" x14ac:dyDescent="0.2">
      <c r="A11" s="209"/>
      <c r="B11" s="197"/>
      <c r="C11" s="213"/>
      <c r="D11" s="216"/>
      <c r="E11" s="193" t="s">
        <v>4</v>
      </c>
      <c r="F11" s="191" t="s">
        <v>5</v>
      </c>
      <c r="G11" s="60" t="s">
        <v>81</v>
      </c>
      <c r="H11" s="60" t="s">
        <v>58</v>
      </c>
      <c r="I11" s="195" t="s">
        <v>78</v>
      </c>
      <c r="J11" s="200" t="s">
        <v>9</v>
      </c>
      <c r="K11" s="193" t="s">
        <v>4</v>
      </c>
      <c r="L11" s="191" t="s">
        <v>5</v>
      </c>
      <c r="M11" s="230" t="s">
        <v>81</v>
      </c>
      <c r="N11" s="232" t="s">
        <v>58</v>
      </c>
      <c r="O11" s="200" t="s">
        <v>9</v>
      </c>
      <c r="P11" s="239" t="s">
        <v>4</v>
      </c>
      <c r="Q11" s="195" t="s">
        <v>5</v>
      </c>
      <c r="R11" s="240" t="s">
        <v>81</v>
      </c>
      <c r="S11" s="232" t="s">
        <v>63</v>
      </c>
      <c r="T11" s="241" t="s">
        <v>9</v>
      </c>
      <c r="U11" s="179" t="s">
        <v>50</v>
      </c>
      <c r="V11" s="181" t="s">
        <v>51</v>
      </c>
      <c r="W11" s="183" t="s">
        <v>52</v>
      </c>
      <c r="X11" s="59"/>
      <c r="Y11" s="59"/>
      <c r="Z11" s="59"/>
      <c r="AA11" s="237" t="s">
        <v>55</v>
      </c>
      <c r="AB11" s="237"/>
      <c r="AE11" s="84" t="s">
        <v>60</v>
      </c>
      <c r="AF11" s="84"/>
    </row>
    <row r="12" spans="1:32" s="9" customFormat="1" ht="12" thickBot="1" x14ac:dyDescent="0.25">
      <c r="A12" s="210"/>
      <c r="B12" s="194"/>
      <c r="C12" s="214"/>
      <c r="D12" s="217"/>
      <c r="E12" s="194"/>
      <c r="F12" s="192"/>
      <c r="G12" s="285" t="s">
        <v>67</v>
      </c>
      <c r="H12" s="285" t="s">
        <v>59</v>
      </c>
      <c r="I12" s="196"/>
      <c r="J12" s="201"/>
      <c r="K12" s="194"/>
      <c r="L12" s="192"/>
      <c r="M12" s="231"/>
      <c r="N12" s="233"/>
      <c r="O12" s="201"/>
      <c r="P12" s="198"/>
      <c r="Q12" s="196"/>
      <c r="R12" s="231"/>
      <c r="S12" s="233"/>
      <c r="T12" s="178"/>
      <c r="U12" s="180"/>
      <c r="V12" s="182"/>
      <c r="W12" s="184"/>
      <c r="X12" s="59"/>
      <c r="Y12" s="59"/>
      <c r="Z12" s="59"/>
      <c r="AA12" s="46" t="s">
        <v>56</v>
      </c>
      <c r="AB12" s="46" t="s">
        <v>57</v>
      </c>
      <c r="AE12" s="85" t="s">
        <v>61</v>
      </c>
      <c r="AF12" s="85" t="s">
        <v>62</v>
      </c>
    </row>
    <row r="13" spans="1:32" ht="14.1" customHeight="1" x14ac:dyDescent="0.2">
      <c r="A13" s="148">
        <v>0</v>
      </c>
      <c r="B13" s="75" t="s">
        <v>7</v>
      </c>
      <c r="C13" s="69">
        <v>0</v>
      </c>
      <c r="D13" s="81">
        <v>0</v>
      </c>
      <c r="E13" s="99">
        <v>15341.14</v>
      </c>
      <c r="F13" s="68">
        <v>22111.68</v>
      </c>
      <c r="G13" s="73">
        <f>IF($G$12="NO-NEIN",0,IF($G$12="SI-JA",1062.96,0))</f>
        <v>1062.96</v>
      </c>
      <c r="H13" s="65">
        <f t="shared" ref="H13:H39" si="0">IF($H$12="NO-NEIN",AB13,IF($H$12="SI-JA",AA13,0))</f>
        <v>0</v>
      </c>
      <c r="I13" s="65">
        <f>+(E13+F13+G13+H13)/12</f>
        <v>3209.6483333333331</v>
      </c>
      <c r="J13" s="45">
        <f>SUM(E13:I13)</f>
        <v>41725.42833333333</v>
      </c>
      <c r="K13" s="91">
        <f t="shared" ref="K13:K39" si="1">E13/$K$9</f>
        <v>1278.4283333333333</v>
      </c>
      <c r="L13" s="92">
        <f t="shared" ref="L13:L39" si="2">F13/$K$9</f>
        <v>1842.64</v>
      </c>
      <c r="M13" s="92">
        <f t="shared" ref="M13:M39" si="3">G13/$K$9</f>
        <v>88.58</v>
      </c>
      <c r="N13" s="92">
        <f t="shared" ref="N13:N39" si="4">+H13/12</f>
        <v>0</v>
      </c>
      <c r="O13" s="93">
        <f t="shared" ref="O13:O39" si="5">SUM(K13:N13)</f>
        <v>3209.6483333333335</v>
      </c>
      <c r="P13" s="163">
        <f t="shared" ref="P13:P39" si="6">E13/$P$9</f>
        <v>42.030520547945201</v>
      </c>
      <c r="Q13" s="164">
        <f t="shared" ref="Q13:Q39" si="7">F13/$P$9</f>
        <v>60.579945205479454</v>
      </c>
      <c r="R13" s="164">
        <f t="shared" ref="R13:S39" si="8">G13/$P$9</f>
        <v>2.912219178082192</v>
      </c>
      <c r="S13" s="92">
        <f t="shared" si="8"/>
        <v>0</v>
      </c>
      <c r="T13" s="152">
        <f t="shared" ref="T13:T39" si="9">SUM(P13:S13)</f>
        <v>105.52268493150684</v>
      </c>
      <c r="U13" s="88">
        <f t="shared" ref="U13:U39" si="10">(K13+L13)/160*1.25</f>
        <v>24.383346354166669</v>
      </c>
      <c r="V13" s="56">
        <f t="shared" ref="V13:V39" si="11">(K13+L13)/160*1.5</f>
        <v>29.260015625000005</v>
      </c>
      <c r="W13" s="57">
        <f t="shared" ref="W13:W39" si="12">(K13+L13)/160*1.55</f>
        <v>30.235349479166672</v>
      </c>
      <c r="X13" s="18"/>
      <c r="Y13" s="18"/>
      <c r="Z13" s="18"/>
      <c r="AA13" s="6">
        <f t="shared" ref="AA13:AA39" si="13">+E13/100*11</f>
        <v>1687.5253999999998</v>
      </c>
      <c r="AB13" s="6">
        <v>0</v>
      </c>
      <c r="AE13" s="6">
        <v>517.4452</v>
      </c>
      <c r="AF13" s="6">
        <v>2587.2260000000001</v>
      </c>
    </row>
    <row r="14" spans="1:32" ht="14.1" customHeight="1" x14ac:dyDescent="0.2">
      <c r="A14" s="148">
        <v>2</v>
      </c>
      <c r="B14" s="76">
        <v>0.06</v>
      </c>
      <c r="C14" s="69">
        <v>1</v>
      </c>
      <c r="D14" s="81">
        <v>0</v>
      </c>
      <c r="E14" s="94">
        <f>$E$13+$E$13*$B$14*C14</f>
        <v>16261.608399999999</v>
      </c>
      <c r="F14" s="68">
        <f>F13</f>
        <v>22111.68</v>
      </c>
      <c r="G14" s="73">
        <f t="shared" ref="G14:G39" si="14">IF($G$12="NO-NEIN",0,IF($G$12="SI-JA",1062.96,0))</f>
        <v>1062.96</v>
      </c>
      <c r="H14" s="65">
        <f t="shared" si="0"/>
        <v>0</v>
      </c>
      <c r="I14" s="65">
        <f t="shared" ref="I14:I39" si="15">+(E14+F14+G14+H14)/12</f>
        <v>3286.3540333333331</v>
      </c>
      <c r="J14" s="45">
        <f t="shared" ref="J14:J39" si="16">SUM(E14:I14)</f>
        <v>42722.602433333333</v>
      </c>
      <c r="K14" s="74">
        <f t="shared" si="1"/>
        <v>1355.1340333333333</v>
      </c>
      <c r="L14" s="20">
        <f t="shared" si="2"/>
        <v>1842.64</v>
      </c>
      <c r="M14" s="20">
        <f t="shared" si="3"/>
        <v>88.58</v>
      </c>
      <c r="N14" s="20">
        <f t="shared" si="4"/>
        <v>0</v>
      </c>
      <c r="O14" s="86">
        <f t="shared" si="5"/>
        <v>3286.3540333333331</v>
      </c>
      <c r="P14" s="47">
        <f t="shared" si="6"/>
        <v>44.552351780821915</v>
      </c>
      <c r="Q14" s="48">
        <f t="shared" si="7"/>
        <v>60.579945205479454</v>
      </c>
      <c r="R14" s="48">
        <f t="shared" si="8"/>
        <v>2.912219178082192</v>
      </c>
      <c r="S14" s="20">
        <f t="shared" si="8"/>
        <v>0</v>
      </c>
      <c r="T14" s="71">
        <f t="shared" si="9"/>
        <v>108.04451616438357</v>
      </c>
      <c r="U14" s="89">
        <f t="shared" si="10"/>
        <v>24.982609635416665</v>
      </c>
      <c r="V14" s="19">
        <f t="shared" si="11"/>
        <v>29.979131562500001</v>
      </c>
      <c r="W14" s="42">
        <f t="shared" si="12"/>
        <v>30.978435947916665</v>
      </c>
      <c r="X14" s="18"/>
      <c r="Y14" s="18"/>
      <c r="Z14" s="18"/>
      <c r="AA14" s="6">
        <f t="shared" si="13"/>
        <v>1788.776924</v>
      </c>
      <c r="AB14" s="6">
        <v>0</v>
      </c>
    </row>
    <row r="15" spans="1:32" ht="14.1" customHeight="1" x14ac:dyDescent="0.2">
      <c r="A15" s="148">
        <v>4</v>
      </c>
      <c r="B15" s="75"/>
      <c r="C15" s="69">
        <v>2</v>
      </c>
      <c r="D15" s="81">
        <v>0</v>
      </c>
      <c r="E15" s="94">
        <f t="shared" ref="E15:E16" si="17">$E$13+$E$13*$B$14*C15</f>
        <v>17182.076799999999</v>
      </c>
      <c r="F15" s="68">
        <f t="shared" ref="F15:F39" si="18">F14</f>
        <v>22111.68</v>
      </c>
      <c r="G15" s="73">
        <f t="shared" si="14"/>
        <v>1062.96</v>
      </c>
      <c r="H15" s="65">
        <f t="shared" si="0"/>
        <v>0</v>
      </c>
      <c r="I15" s="65">
        <f t="shared" si="15"/>
        <v>3363.0597333333335</v>
      </c>
      <c r="J15" s="45">
        <f t="shared" si="16"/>
        <v>43719.776533333337</v>
      </c>
      <c r="K15" s="74">
        <f t="shared" si="1"/>
        <v>1431.8397333333332</v>
      </c>
      <c r="L15" s="20">
        <f t="shared" si="2"/>
        <v>1842.64</v>
      </c>
      <c r="M15" s="20">
        <f t="shared" si="3"/>
        <v>88.58</v>
      </c>
      <c r="N15" s="20">
        <f t="shared" si="4"/>
        <v>0</v>
      </c>
      <c r="O15" s="86">
        <f t="shared" si="5"/>
        <v>3363.0597333333335</v>
      </c>
      <c r="P15" s="47">
        <f t="shared" si="6"/>
        <v>47.074183013698629</v>
      </c>
      <c r="Q15" s="48">
        <f t="shared" si="7"/>
        <v>60.579945205479454</v>
      </c>
      <c r="R15" s="48">
        <f t="shared" si="8"/>
        <v>2.912219178082192</v>
      </c>
      <c r="S15" s="20">
        <f t="shared" si="8"/>
        <v>0</v>
      </c>
      <c r="T15" s="71">
        <f t="shared" si="9"/>
        <v>110.56634739726029</v>
      </c>
      <c r="U15" s="89">
        <f t="shared" si="10"/>
        <v>25.581872916666669</v>
      </c>
      <c r="V15" s="19">
        <f t="shared" si="11"/>
        <v>30.698247500000004</v>
      </c>
      <c r="W15" s="42">
        <f t="shared" si="12"/>
        <v>31.721522416666673</v>
      </c>
      <c r="X15" s="18"/>
      <c r="Y15" s="18"/>
      <c r="Z15" s="18"/>
      <c r="AA15" s="6">
        <f t="shared" si="13"/>
        <v>1890.0284479999998</v>
      </c>
      <c r="AB15" s="6">
        <v>0</v>
      </c>
    </row>
    <row r="16" spans="1:32" ht="14.1" customHeight="1" x14ac:dyDescent="0.2">
      <c r="A16" s="148">
        <v>6</v>
      </c>
      <c r="B16" s="75"/>
      <c r="C16" s="69">
        <v>3</v>
      </c>
      <c r="D16" s="81">
        <v>0</v>
      </c>
      <c r="E16" s="94">
        <f t="shared" si="17"/>
        <v>18102.5452</v>
      </c>
      <c r="F16" s="68">
        <f t="shared" si="18"/>
        <v>22111.68</v>
      </c>
      <c r="G16" s="73">
        <f t="shared" si="14"/>
        <v>1062.96</v>
      </c>
      <c r="H16" s="65">
        <f t="shared" si="0"/>
        <v>0</v>
      </c>
      <c r="I16" s="65">
        <f t="shared" si="15"/>
        <v>3439.7654333333335</v>
      </c>
      <c r="J16" s="45">
        <f t="shared" si="16"/>
        <v>44716.950633333334</v>
      </c>
      <c r="K16" s="74">
        <f t="shared" si="1"/>
        <v>1508.5454333333334</v>
      </c>
      <c r="L16" s="20">
        <f t="shared" si="2"/>
        <v>1842.64</v>
      </c>
      <c r="M16" s="20">
        <f t="shared" si="3"/>
        <v>88.58</v>
      </c>
      <c r="N16" s="20">
        <f t="shared" si="4"/>
        <v>0</v>
      </c>
      <c r="O16" s="86">
        <f t="shared" si="5"/>
        <v>3439.7654333333335</v>
      </c>
      <c r="P16" s="47">
        <f t="shared" si="6"/>
        <v>49.596014246575344</v>
      </c>
      <c r="Q16" s="48">
        <f t="shared" si="7"/>
        <v>60.579945205479454</v>
      </c>
      <c r="R16" s="48">
        <f t="shared" si="8"/>
        <v>2.912219178082192</v>
      </c>
      <c r="S16" s="20">
        <f t="shared" si="8"/>
        <v>0</v>
      </c>
      <c r="T16" s="71">
        <f t="shared" si="9"/>
        <v>113.08817863013699</v>
      </c>
      <c r="U16" s="89">
        <f t="shared" si="10"/>
        <v>26.181136197916672</v>
      </c>
      <c r="V16" s="19">
        <f t="shared" si="11"/>
        <v>31.417363437500004</v>
      </c>
      <c r="W16" s="42">
        <f t="shared" si="12"/>
        <v>32.464608885416673</v>
      </c>
      <c r="X16" s="18"/>
      <c r="Y16" s="18"/>
      <c r="Z16" s="18"/>
      <c r="AA16" s="6">
        <f t="shared" si="13"/>
        <v>1991.279972</v>
      </c>
      <c r="AB16" s="6">
        <v>0</v>
      </c>
    </row>
    <row r="17" spans="1:28" ht="14.1" customHeight="1" x14ac:dyDescent="0.2">
      <c r="A17" s="148">
        <v>8</v>
      </c>
      <c r="B17" s="75" t="s">
        <v>8</v>
      </c>
      <c r="C17" s="69">
        <v>0</v>
      </c>
      <c r="D17" s="81">
        <v>0</v>
      </c>
      <c r="E17" s="99">
        <v>20271.080000000002</v>
      </c>
      <c r="F17" s="68">
        <f t="shared" si="18"/>
        <v>22111.68</v>
      </c>
      <c r="G17" s="73">
        <f t="shared" si="14"/>
        <v>1062.96</v>
      </c>
      <c r="H17" s="65">
        <f t="shared" si="0"/>
        <v>0</v>
      </c>
      <c r="I17" s="65">
        <f t="shared" si="15"/>
        <v>3620.4766666666669</v>
      </c>
      <c r="J17" s="45">
        <f t="shared" si="16"/>
        <v>47066.19666666667</v>
      </c>
      <c r="K17" s="74">
        <f t="shared" si="1"/>
        <v>1689.2566666666669</v>
      </c>
      <c r="L17" s="20">
        <f t="shared" si="2"/>
        <v>1842.64</v>
      </c>
      <c r="M17" s="20">
        <f t="shared" si="3"/>
        <v>88.58</v>
      </c>
      <c r="N17" s="20">
        <f t="shared" si="4"/>
        <v>0</v>
      </c>
      <c r="O17" s="86">
        <f t="shared" si="5"/>
        <v>3620.4766666666669</v>
      </c>
      <c r="P17" s="47">
        <f t="shared" si="6"/>
        <v>55.537205479452062</v>
      </c>
      <c r="Q17" s="48">
        <f t="shared" si="7"/>
        <v>60.579945205479454</v>
      </c>
      <c r="R17" s="48">
        <f t="shared" si="8"/>
        <v>2.912219178082192</v>
      </c>
      <c r="S17" s="20">
        <f t="shared" si="8"/>
        <v>0</v>
      </c>
      <c r="T17" s="71">
        <f t="shared" si="9"/>
        <v>119.02936986301371</v>
      </c>
      <c r="U17" s="89">
        <f t="shared" si="10"/>
        <v>27.592942708333336</v>
      </c>
      <c r="V17" s="19">
        <f t="shared" si="11"/>
        <v>33.111531250000006</v>
      </c>
      <c r="W17" s="42">
        <f t="shared" si="12"/>
        <v>34.215248958333341</v>
      </c>
      <c r="X17" s="18"/>
      <c r="Y17" s="18"/>
      <c r="Z17" s="18"/>
      <c r="AA17" s="6">
        <f t="shared" si="13"/>
        <v>2229.8188</v>
      </c>
      <c r="AB17" s="6">
        <v>0</v>
      </c>
    </row>
    <row r="18" spans="1:28" ht="14.1" customHeight="1" x14ac:dyDescent="0.2">
      <c r="A18" s="148">
        <v>10</v>
      </c>
      <c r="B18" s="76">
        <v>0.03</v>
      </c>
      <c r="C18" s="69"/>
      <c r="D18" s="81">
        <v>1</v>
      </c>
      <c r="E18" s="94">
        <f>$E$17+$E$17*$B$18*D18</f>
        <v>20879.2124</v>
      </c>
      <c r="F18" s="68">
        <f t="shared" si="18"/>
        <v>22111.68</v>
      </c>
      <c r="G18" s="73">
        <f t="shared" si="14"/>
        <v>1062.96</v>
      </c>
      <c r="H18" s="65">
        <f t="shared" si="0"/>
        <v>0</v>
      </c>
      <c r="I18" s="65">
        <f t="shared" si="15"/>
        <v>3671.1543666666662</v>
      </c>
      <c r="J18" s="45">
        <f t="shared" si="16"/>
        <v>47725.006766666665</v>
      </c>
      <c r="K18" s="74">
        <f t="shared" si="1"/>
        <v>1739.9343666666666</v>
      </c>
      <c r="L18" s="20">
        <f t="shared" si="2"/>
        <v>1842.64</v>
      </c>
      <c r="M18" s="20">
        <f t="shared" si="3"/>
        <v>88.58</v>
      </c>
      <c r="N18" s="20">
        <f t="shared" si="4"/>
        <v>0</v>
      </c>
      <c r="O18" s="86">
        <f t="shared" si="5"/>
        <v>3671.1543666666666</v>
      </c>
      <c r="P18" s="47">
        <f t="shared" si="6"/>
        <v>57.203321643835615</v>
      </c>
      <c r="Q18" s="48">
        <f t="shared" si="7"/>
        <v>60.579945205479454</v>
      </c>
      <c r="R18" s="48">
        <f t="shared" si="8"/>
        <v>2.912219178082192</v>
      </c>
      <c r="S18" s="20">
        <f t="shared" si="8"/>
        <v>0</v>
      </c>
      <c r="T18" s="71">
        <f t="shared" si="9"/>
        <v>120.69548602739727</v>
      </c>
      <c r="U18" s="89">
        <f t="shared" si="10"/>
        <v>27.988862239583334</v>
      </c>
      <c r="V18" s="19">
        <f t="shared" si="11"/>
        <v>33.586634687499995</v>
      </c>
      <c r="W18" s="42">
        <f t="shared" si="12"/>
        <v>34.706189177083331</v>
      </c>
      <c r="X18" s="18"/>
      <c r="Y18" s="18"/>
      <c r="Z18" s="18"/>
      <c r="AA18" s="6">
        <f t="shared" si="13"/>
        <v>2296.7133640000002</v>
      </c>
      <c r="AB18" s="6">
        <v>0</v>
      </c>
    </row>
    <row r="19" spans="1:28" ht="14.1" customHeight="1" x14ac:dyDescent="0.2">
      <c r="A19" s="148">
        <v>12</v>
      </c>
      <c r="B19" s="75"/>
      <c r="C19" s="69"/>
      <c r="D19" s="81">
        <v>2</v>
      </c>
      <c r="E19" s="94">
        <f t="shared" ref="E19:E39" si="19">$E$17+$E$17*$B$18*D19</f>
        <v>21487.344800000003</v>
      </c>
      <c r="F19" s="68">
        <f t="shared" si="18"/>
        <v>22111.68</v>
      </c>
      <c r="G19" s="73">
        <f t="shared" si="14"/>
        <v>1062.96</v>
      </c>
      <c r="H19" s="65">
        <f t="shared" si="0"/>
        <v>0</v>
      </c>
      <c r="I19" s="65">
        <f t="shared" si="15"/>
        <v>3721.8320666666664</v>
      </c>
      <c r="J19" s="45">
        <f t="shared" si="16"/>
        <v>48383.816866666668</v>
      </c>
      <c r="K19" s="74">
        <f t="shared" si="1"/>
        <v>1790.6120666666668</v>
      </c>
      <c r="L19" s="20">
        <f t="shared" si="2"/>
        <v>1842.64</v>
      </c>
      <c r="M19" s="20">
        <f t="shared" si="3"/>
        <v>88.58</v>
      </c>
      <c r="N19" s="20">
        <f t="shared" si="4"/>
        <v>0</v>
      </c>
      <c r="O19" s="86">
        <f t="shared" si="5"/>
        <v>3721.8320666666668</v>
      </c>
      <c r="P19" s="47">
        <f t="shared" si="6"/>
        <v>58.869437808219182</v>
      </c>
      <c r="Q19" s="48">
        <f t="shared" si="7"/>
        <v>60.579945205479454</v>
      </c>
      <c r="R19" s="48">
        <f t="shared" si="8"/>
        <v>2.912219178082192</v>
      </c>
      <c r="S19" s="20">
        <f t="shared" si="8"/>
        <v>0</v>
      </c>
      <c r="T19" s="71">
        <f t="shared" si="9"/>
        <v>122.36160219178083</v>
      </c>
      <c r="U19" s="89">
        <f t="shared" si="10"/>
        <v>28.384781770833335</v>
      </c>
      <c r="V19" s="19">
        <f t="shared" si="11"/>
        <v>34.061738125000005</v>
      </c>
      <c r="W19" s="42">
        <f t="shared" si="12"/>
        <v>35.197129395833336</v>
      </c>
      <c r="X19" s="18"/>
      <c r="Y19" s="18"/>
      <c r="Z19" s="18"/>
      <c r="AA19" s="6">
        <f t="shared" si="13"/>
        <v>2363.6079280000004</v>
      </c>
      <c r="AB19" s="6">
        <v>0</v>
      </c>
    </row>
    <row r="20" spans="1:28" ht="14.1" customHeight="1" x14ac:dyDescent="0.2">
      <c r="A20" s="148">
        <v>14</v>
      </c>
      <c r="B20" s="75"/>
      <c r="C20" s="69"/>
      <c r="D20" s="81">
        <v>3</v>
      </c>
      <c r="E20" s="94">
        <f t="shared" si="19"/>
        <v>22095.477200000001</v>
      </c>
      <c r="F20" s="68">
        <f t="shared" si="18"/>
        <v>22111.68</v>
      </c>
      <c r="G20" s="73">
        <f t="shared" si="14"/>
        <v>1062.96</v>
      </c>
      <c r="H20" s="65">
        <f t="shared" si="0"/>
        <v>0</v>
      </c>
      <c r="I20" s="65">
        <f t="shared" si="15"/>
        <v>3772.5097666666666</v>
      </c>
      <c r="J20" s="45">
        <f t="shared" si="16"/>
        <v>49042.62696666667</v>
      </c>
      <c r="K20" s="74">
        <f t="shared" si="1"/>
        <v>1841.2897666666668</v>
      </c>
      <c r="L20" s="20">
        <f t="shared" si="2"/>
        <v>1842.64</v>
      </c>
      <c r="M20" s="20">
        <f t="shared" si="3"/>
        <v>88.58</v>
      </c>
      <c r="N20" s="20">
        <f t="shared" si="4"/>
        <v>0</v>
      </c>
      <c r="O20" s="86">
        <f t="shared" si="5"/>
        <v>3772.509766666667</v>
      </c>
      <c r="P20" s="47">
        <f t="shared" si="6"/>
        <v>60.535553972602742</v>
      </c>
      <c r="Q20" s="48">
        <f t="shared" si="7"/>
        <v>60.579945205479454</v>
      </c>
      <c r="R20" s="48">
        <f t="shared" si="8"/>
        <v>2.912219178082192</v>
      </c>
      <c r="S20" s="20">
        <f t="shared" si="8"/>
        <v>0</v>
      </c>
      <c r="T20" s="71">
        <f t="shared" si="9"/>
        <v>124.02771835616439</v>
      </c>
      <c r="U20" s="89">
        <f t="shared" si="10"/>
        <v>28.780701302083337</v>
      </c>
      <c r="V20" s="19">
        <f t="shared" si="11"/>
        <v>34.536841562500001</v>
      </c>
      <c r="W20" s="42">
        <f t="shared" si="12"/>
        <v>35.688069614583334</v>
      </c>
      <c r="X20" s="18"/>
      <c r="Y20" s="18"/>
      <c r="Z20" s="18"/>
      <c r="AA20" s="6">
        <f t="shared" si="13"/>
        <v>2430.5024920000001</v>
      </c>
      <c r="AB20" s="6">
        <v>0</v>
      </c>
    </row>
    <row r="21" spans="1:28" ht="14.1" customHeight="1" x14ac:dyDescent="0.2">
      <c r="A21" s="148">
        <v>16</v>
      </c>
      <c r="B21" s="75"/>
      <c r="C21" s="69"/>
      <c r="D21" s="81">
        <v>4</v>
      </c>
      <c r="E21" s="94">
        <f t="shared" si="19"/>
        <v>22703.609600000003</v>
      </c>
      <c r="F21" s="68">
        <f t="shared" si="18"/>
        <v>22111.68</v>
      </c>
      <c r="G21" s="73">
        <f t="shared" si="14"/>
        <v>1062.96</v>
      </c>
      <c r="H21" s="65">
        <f t="shared" si="0"/>
        <v>0</v>
      </c>
      <c r="I21" s="65">
        <f t="shared" si="15"/>
        <v>3823.1874666666668</v>
      </c>
      <c r="J21" s="45">
        <f t="shared" si="16"/>
        <v>49701.437066666673</v>
      </c>
      <c r="K21" s="74">
        <f t="shared" si="1"/>
        <v>1891.967466666667</v>
      </c>
      <c r="L21" s="20">
        <f t="shared" si="2"/>
        <v>1842.64</v>
      </c>
      <c r="M21" s="20">
        <f t="shared" si="3"/>
        <v>88.58</v>
      </c>
      <c r="N21" s="20">
        <f t="shared" si="4"/>
        <v>0</v>
      </c>
      <c r="O21" s="86">
        <f t="shared" si="5"/>
        <v>3823.1874666666672</v>
      </c>
      <c r="P21" s="47">
        <f t="shared" si="6"/>
        <v>62.201670136986309</v>
      </c>
      <c r="Q21" s="48">
        <f t="shared" si="7"/>
        <v>60.579945205479454</v>
      </c>
      <c r="R21" s="48">
        <f t="shared" si="8"/>
        <v>2.912219178082192</v>
      </c>
      <c r="S21" s="20">
        <f t="shared" si="8"/>
        <v>0</v>
      </c>
      <c r="T21" s="71">
        <f t="shared" si="9"/>
        <v>125.69383452054795</v>
      </c>
      <c r="U21" s="89">
        <f t="shared" si="10"/>
        <v>29.176620833333338</v>
      </c>
      <c r="V21" s="19">
        <f t="shared" si="11"/>
        <v>35.011945000000011</v>
      </c>
      <c r="W21" s="42">
        <f t="shared" si="12"/>
        <v>36.179009833333339</v>
      </c>
      <c r="X21" s="18"/>
      <c r="Y21" s="18"/>
      <c r="Z21" s="18"/>
      <c r="AA21" s="6">
        <f t="shared" si="13"/>
        <v>2497.3970560000007</v>
      </c>
      <c r="AB21" s="6">
        <v>0</v>
      </c>
    </row>
    <row r="22" spans="1:28" ht="14.1" customHeight="1" x14ac:dyDescent="0.2">
      <c r="A22" s="148">
        <v>18</v>
      </c>
      <c r="B22" s="75"/>
      <c r="C22" s="69"/>
      <c r="D22" s="81">
        <v>5</v>
      </c>
      <c r="E22" s="94">
        <f t="shared" si="19"/>
        <v>23311.742000000002</v>
      </c>
      <c r="F22" s="68">
        <f t="shared" si="18"/>
        <v>22111.68</v>
      </c>
      <c r="G22" s="73">
        <f t="shared" si="14"/>
        <v>1062.96</v>
      </c>
      <c r="H22" s="65">
        <f t="shared" si="0"/>
        <v>0</v>
      </c>
      <c r="I22" s="65">
        <f t="shared" si="15"/>
        <v>3873.8651666666669</v>
      </c>
      <c r="J22" s="45">
        <f t="shared" si="16"/>
        <v>50360.247166666675</v>
      </c>
      <c r="K22" s="74">
        <f t="shared" si="1"/>
        <v>1942.6451666666669</v>
      </c>
      <c r="L22" s="20">
        <f t="shared" si="2"/>
        <v>1842.64</v>
      </c>
      <c r="M22" s="20">
        <f t="shared" si="3"/>
        <v>88.58</v>
      </c>
      <c r="N22" s="20">
        <f t="shared" si="4"/>
        <v>0</v>
      </c>
      <c r="O22" s="86">
        <f t="shared" si="5"/>
        <v>3873.8651666666669</v>
      </c>
      <c r="P22" s="47">
        <f t="shared" si="6"/>
        <v>63.867786301369868</v>
      </c>
      <c r="Q22" s="48">
        <f t="shared" si="7"/>
        <v>60.579945205479454</v>
      </c>
      <c r="R22" s="48">
        <f t="shared" si="8"/>
        <v>2.912219178082192</v>
      </c>
      <c r="S22" s="20">
        <f t="shared" si="8"/>
        <v>0</v>
      </c>
      <c r="T22" s="71">
        <f t="shared" si="9"/>
        <v>127.35995068493152</v>
      </c>
      <c r="U22" s="89">
        <f t="shared" si="10"/>
        <v>29.572540364583336</v>
      </c>
      <c r="V22" s="19">
        <f t="shared" si="11"/>
        <v>35.4870484375</v>
      </c>
      <c r="W22" s="42">
        <f t="shared" si="12"/>
        <v>36.669950052083337</v>
      </c>
      <c r="X22" s="18"/>
      <c r="Y22" s="18"/>
      <c r="Z22" s="18"/>
      <c r="AA22" s="6">
        <f t="shared" si="13"/>
        <v>2564.29162</v>
      </c>
      <c r="AB22" s="6">
        <v>0</v>
      </c>
    </row>
    <row r="23" spans="1:28" ht="14.1" customHeight="1" x14ac:dyDescent="0.2">
      <c r="A23" s="148">
        <v>20</v>
      </c>
      <c r="B23" s="75"/>
      <c r="C23" s="69"/>
      <c r="D23" s="81">
        <v>6</v>
      </c>
      <c r="E23" s="94">
        <f t="shared" si="19"/>
        <v>23919.874400000001</v>
      </c>
      <c r="F23" s="68">
        <f t="shared" si="18"/>
        <v>22111.68</v>
      </c>
      <c r="G23" s="73">
        <f t="shared" si="14"/>
        <v>1062.96</v>
      </c>
      <c r="H23" s="65">
        <f t="shared" si="0"/>
        <v>0</v>
      </c>
      <c r="I23" s="65">
        <f t="shared" si="15"/>
        <v>3924.5428666666667</v>
      </c>
      <c r="J23" s="45">
        <f t="shared" si="16"/>
        <v>51019.05726666667</v>
      </c>
      <c r="K23" s="74">
        <f t="shared" si="1"/>
        <v>1993.3228666666666</v>
      </c>
      <c r="L23" s="20">
        <f t="shared" si="2"/>
        <v>1842.64</v>
      </c>
      <c r="M23" s="20">
        <f t="shared" si="3"/>
        <v>88.58</v>
      </c>
      <c r="N23" s="20">
        <f t="shared" si="4"/>
        <v>0</v>
      </c>
      <c r="O23" s="86">
        <f t="shared" si="5"/>
        <v>3924.5428666666667</v>
      </c>
      <c r="P23" s="47">
        <f t="shared" si="6"/>
        <v>65.533902465753428</v>
      </c>
      <c r="Q23" s="48">
        <f t="shared" si="7"/>
        <v>60.579945205479454</v>
      </c>
      <c r="R23" s="48">
        <f t="shared" si="8"/>
        <v>2.912219178082192</v>
      </c>
      <c r="S23" s="20">
        <f t="shared" si="8"/>
        <v>0</v>
      </c>
      <c r="T23" s="71">
        <f t="shared" si="9"/>
        <v>129.02606684931507</v>
      </c>
      <c r="U23" s="89">
        <f t="shared" si="10"/>
        <v>29.968459895833334</v>
      </c>
      <c r="V23" s="19">
        <f t="shared" si="11"/>
        <v>35.962151875000004</v>
      </c>
      <c r="W23" s="42">
        <f t="shared" si="12"/>
        <v>37.160890270833335</v>
      </c>
      <c r="X23" s="18"/>
      <c r="Y23" s="18"/>
      <c r="Z23" s="18"/>
      <c r="AA23" s="6">
        <f t="shared" si="13"/>
        <v>2631.1861840000001</v>
      </c>
      <c r="AB23" s="6">
        <v>0</v>
      </c>
    </row>
    <row r="24" spans="1:28" ht="14.1" customHeight="1" x14ac:dyDescent="0.2">
      <c r="A24" s="148">
        <v>22</v>
      </c>
      <c r="B24" s="75"/>
      <c r="C24" s="69"/>
      <c r="D24" s="81">
        <v>7</v>
      </c>
      <c r="E24" s="94">
        <f t="shared" si="19"/>
        <v>24528.006800000003</v>
      </c>
      <c r="F24" s="68">
        <f t="shared" si="18"/>
        <v>22111.68</v>
      </c>
      <c r="G24" s="73">
        <f t="shared" si="14"/>
        <v>1062.96</v>
      </c>
      <c r="H24" s="65">
        <f t="shared" si="0"/>
        <v>0</v>
      </c>
      <c r="I24" s="65">
        <f t="shared" si="15"/>
        <v>3975.2205666666669</v>
      </c>
      <c r="J24" s="45">
        <f t="shared" si="16"/>
        <v>51677.867366666673</v>
      </c>
      <c r="K24" s="74">
        <f t="shared" si="1"/>
        <v>2044.0005666666668</v>
      </c>
      <c r="L24" s="20">
        <f t="shared" si="2"/>
        <v>1842.64</v>
      </c>
      <c r="M24" s="20">
        <f t="shared" si="3"/>
        <v>88.58</v>
      </c>
      <c r="N24" s="20">
        <f t="shared" si="4"/>
        <v>0</v>
      </c>
      <c r="O24" s="86">
        <f t="shared" si="5"/>
        <v>3975.2205666666669</v>
      </c>
      <c r="P24" s="47">
        <f t="shared" si="6"/>
        <v>67.200018630136995</v>
      </c>
      <c r="Q24" s="48">
        <f t="shared" si="7"/>
        <v>60.579945205479454</v>
      </c>
      <c r="R24" s="48">
        <f t="shared" si="8"/>
        <v>2.912219178082192</v>
      </c>
      <c r="S24" s="20">
        <f t="shared" si="8"/>
        <v>0</v>
      </c>
      <c r="T24" s="71">
        <f t="shared" si="9"/>
        <v>130.69218301369864</v>
      </c>
      <c r="U24" s="89">
        <f t="shared" si="10"/>
        <v>30.364379427083335</v>
      </c>
      <c r="V24" s="19">
        <f t="shared" si="11"/>
        <v>36.4372553125</v>
      </c>
      <c r="W24" s="42">
        <f t="shared" si="12"/>
        <v>37.651830489583332</v>
      </c>
      <c r="X24" s="18"/>
      <c r="Y24" s="18"/>
      <c r="Z24" s="18"/>
      <c r="AA24" s="6">
        <f t="shared" si="13"/>
        <v>2698.0807480000003</v>
      </c>
      <c r="AB24" s="6">
        <v>0</v>
      </c>
    </row>
    <row r="25" spans="1:28" ht="14.1" customHeight="1" x14ac:dyDescent="0.2">
      <c r="A25" s="148">
        <v>24</v>
      </c>
      <c r="B25" s="75"/>
      <c r="C25" s="69"/>
      <c r="D25" s="81">
        <v>8</v>
      </c>
      <c r="E25" s="94">
        <f t="shared" si="19"/>
        <v>25136.139200000001</v>
      </c>
      <c r="F25" s="68">
        <f t="shared" si="18"/>
        <v>22111.68</v>
      </c>
      <c r="G25" s="73">
        <f t="shared" si="14"/>
        <v>1062.96</v>
      </c>
      <c r="H25" s="65">
        <f t="shared" si="0"/>
        <v>0</v>
      </c>
      <c r="I25" s="65">
        <f t="shared" si="15"/>
        <v>4025.8982666666666</v>
      </c>
      <c r="J25" s="45">
        <f t="shared" si="16"/>
        <v>52336.677466666661</v>
      </c>
      <c r="K25" s="74">
        <f t="shared" si="1"/>
        <v>2094.6782666666668</v>
      </c>
      <c r="L25" s="20">
        <f t="shared" si="2"/>
        <v>1842.64</v>
      </c>
      <c r="M25" s="20">
        <f t="shared" si="3"/>
        <v>88.58</v>
      </c>
      <c r="N25" s="20">
        <f t="shared" si="4"/>
        <v>0</v>
      </c>
      <c r="O25" s="86">
        <f t="shared" si="5"/>
        <v>4025.898266666667</v>
      </c>
      <c r="P25" s="47">
        <f t="shared" si="6"/>
        <v>68.866134794520548</v>
      </c>
      <c r="Q25" s="48">
        <f t="shared" si="7"/>
        <v>60.579945205479454</v>
      </c>
      <c r="R25" s="48">
        <f t="shared" si="8"/>
        <v>2.912219178082192</v>
      </c>
      <c r="S25" s="20">
        <f t="shared" si="8"/>
        <v>0</v>
      </c>
      <c r="T25" s="71">
        <f t="shared" si="9"/>
        <v>132.35829917808218</v>
      </c>
      <c r="U25" s="89">
        <f t="shared" si="10"/>
        <v>30.760298958333337</v>
      </c>
      <c r="V25" s="19">
        <f t="shared" si="11"/>
        <v>36.91235875000001</v>
      </c>
      <c r="W25" s="42">
        <f t="shared" si="12"/>
        <v>38.142770708333344</v>
      </c>
      <c r="X25" s="18"/>
      <c r="Y25" s="18"/>
      <c r="Z25" s="18"/>
      <c r="AA25" s="6">
        <f t="shared" si="13"/>
        <v>2764.9753120000005</v>
      </c>
      <c r="AB25" s="6">
        <v>0</v>
      </c>
    </row>
    <row r="26" spans="1:28" ht="14.1" customHeight="1" x14ac:dyDescent="0.2">
      <c r="A26" s="148">
        <v>26</v>
      </c>
      <c r="B26" s="75"/>
      <c r="C26" s="69"/>
      <c r="D26" s="81">
        <v>9</v>
      </c>
      <c r="E26" s="94">
        <f t="shared" si="19"/>
        <v>25744.271600000004</v>
      </c>
      <c r="F26" s="68">
        <f t="shared" si="18"/>
        <v>22111.68</v>
      </c>
      <c r="G26" s="73">
        <f t="shared" si="14"/>
        <v>1062.96</v>
      </c>
      <c r="H26" s="65">
        <f t="shared" si="0"/>
        <v>0</v>
      </c>
      <c r="I26" s="65">
        <f t="shared" si="15"/>
        <v>4076.5759666666668</v>
      </c>
      <c r="J26" s="45">
        <f t="shared" si="16"/>
        <v>52995.487566666663</v>
      </c>
      <c r="K26" s="74">
        <f t="shared" si="1"/>
        <v>2145.355966666667</v>
      </c>
      <c r="L26" s="20">
        <f t="shared" si="2"/>
        <v>1842.64</v>
      </c>
      <c r="M26" s="20">
        <f t="shared" si="3"/>
        <v>88.58</v>
      </c>
      <c r="N26" s="20">
        <f t="shared" si="4"/>
        <v>0</v>
      </c>
      <c r="O26" s="86">
        <f t="shared" si="5"/>
        <v>4076.5759666666672</v>
      </c>
      <c r="P26" s="47">
        <f t="shared" si="6"/>
        <v>70.532250958904115</v>
      </c>
      <c r="Q26" s="48">
        <f t="shared" si="7"/>
        <v>60.579945205479454</v>
      </c>
      <c r="R26" s="48">
        <f t="shared" si="8"/>
        <v>2.912219178082192</v>
      </c>
      <c r="S26" s="20">
        <f t="shared" si="8"/>
        <v>0</v>
      </c>
      <c r="T26" s="71">
        <f t="shared" si="9"/>
        <v>134.02441534246574</v>
      </c>
      <c r="U26" s="89">
        <f t="shared" si="10"/>
        <v>31.156218489583338</v>
      </c>
      <c r="V26" s="19">
        <f t="shared" si="11"/>
        <v>37.387462187500006</v>
      </c>
      <c r="W26" s="42">
        <f t="shared" si="12"/>
        <v>38.633710927083342</v>
      </c>
      <c r="X26" s="18"/>
      <c r="Y26" s="18"/>
      <c r="Z26" s="18"/>
      <c r="AA26" s="6">
        <f t="shared" si="13"/>
        <v>2831.8698760000002</v>
      </c>
      <c r="AB26" s="6">
        <v>0</v>
      </c>
    </row>
    <row r="27" spans="1:28" ht="14.1" customHeight="1" x14ac:dyDescent="0.2">
      <c r="A27" s="148">
        <v>28</v>
      </c>
      <c r="B27" s="75"/>
      <c r="C27" s="69"/>
      <c r="D27" s="81">
        <v>10</v>
      </c>
      <c r="E27" s="94">
        <f t="shared" si="19"/>
        <v>26352.404000000002</v>
      </c>
      <c r="F27" s="68">
        <f t="shared" si="18"/>
        <v>22111.68</v>
      </c>
      <c r="G27" s="73">
        <f t="shared" si="14"/>
        <v>1062.96</v>
      </c>
      <c r="H27" s="65">
        <f t="shared" si="0"/>
        <v>0</v>
      </c>
      <c r="I27" s="65">
        <f t="shared" si="15"/>
        <v>4127.2536666666665</v>
      </c>
      <c r="J27" s="45">
        <f t="shared" si="16"/>
        <v>53654.297666666665</v>
      </c>
      <c r="K27" s="74">
        <f t="shared" si="1"/>
        <v>2196.0336666666667</v>
      </c>
      <c r="L27" s="20">
        <f t="shared" si="2"/>
        <v>1842.64</v>
      </c>
      <c r="M27" s="20">
        <f t="shared" si="3"/>
        <v>88.58</v>
      </c>
      <c r="N27" s="20">
        <f t="shared" si="4"/>
        <v>0</v>
      </c>
      <c r="O27" s="86">
        <f t="shared" si="5"/>
        <v>4127.2536666666665</v>
      </c>
      <c r="P27" s="47">
        <f t="shared" si="6"/>
        <v>72.198367123287682</v>
      </c>
      <c r="Q27" s="48">
        <f t="shared" si="7"/>
        <v>60.579945205479454</v>
      </c>
      <c r="R27" s="48">
        <f t="shared" si="8"/>
        <v>2.912219178082192</v>
      </c>
      <c r="S27" s="20">
        <f t="shared" si="8"/>
        <v>0</v>
      </c>
      <c r="T27" s="71">
        <f t="shared" si="9"/>
        <v>135.69053150684931</v>
      </c>
      <c r="U27" s="89">
        <f t="shared" si="10"/>
        <v>31.552138020833333</v>
      </c>
      <c r="V27" s="19">
        <f t="shared" si="11"/>
        <v>37.862565625000002</v>
      </c>
      <c r="W27" s="42">
        <f t="shared" si="12"/>
        <v>39.124651145833333</v>
      </c>
      <c r="X27" s="18"/>
      <c r="Y27" s="18"/>
      <c r="Z27" s="18"/>
      <c r="AA27" s="6">
        <f t="shared" si="13"/>
        <v>2898.7644399999999</v>
      </c>
      <c r="AB27" s="6">
        <v>0</v>
      </c>
    </row>
    <row r="28" spans="1:28" ht="14.1" customHeight="1" x14ac:dyDescent="0.2">
      <c r="A28" s="148">
        <v>30</v>
      </c>
      <c r="B28" s="75"/>
      <c r="C28" s="69"/>
      <c r="D28" s="81">
        <v>11</v>
      </c>
      <c r="E28" s="94">
        <f t="shared" si="19"/>
        <v>26960.536400000005</v>
      </c>
      <c r="F28" s="68">
        <f t="shared" si="18"/>
        <v>22111.68</v>
      </c>
      <c r="G28" s="73">
        <f t="shared" si="14"/>
        <v>1062.96</v>
      </c>
      <c r="H28" s="65">
        <f t="shared" si="0"/>
        <v>0</v>
      </c>
      <c r="I28" s="65">
        <f t="shared" si="15"/>
        <v>4177.9313666666667</v>
      </c>
      <c r="J28" s="45">
        <f t="shared" si="16"/>
        <v>54313.107766666668</v>
      </c>
      <c r="K28" s="74">
        <f t="shared" si="1"/>
        <v>2246.7113666666669</v>
      </c>
      <c r="L28" s="20">
        <f t="shared" si="2"/>
        <v>1842.64</v>
      </c>
      <c r="M28" s="20">
        <f t="shared" si="3"/>
        <v>88.58</v>
      </c>
      <c r="N28" s="20">
        <f t="shared" si="4"/>
        <v>0</v>
      </c>
      <c r="O28" s="86">
        <f t="shared" si="5"/>
        <v>4177.9313666666667</v>
      </c>
      <c r="P28" s="47">
        <f t="shared" si="6"/>
        <v>73.864483287671248</v>
      </c>
      <c r="Q28" s="48">
        <f t="shared" si="7"/>
        <v>60.579945205479454</v>
      </c>
      <c r="R28" s="48">
        <f t="shared" si="8"/>
        <v>2.912219178082192</v>
      </c>
      <c r="S28" s="20">
        <f t="shared" si="8"/>
        <v>0</v>
      </c>
      <c r="T28" s="71">
        <f t="shared" si="9"/>
        <v>137.35664767123288</v>
      </c>
      <c r="U28" s="89">
        <f t="shared" si="10"/>
        <v>31.948057552083334</v>
      </c>
      <c r="V28" s="19">
        <f t="shared" si="11"/>
        <v>38.337669062499998</v>
      </c>
      <c r="W28" s="42">
        <f t="shared" si="12"/>
        <v>39.615591364583331</v>
      </c>
      <c r="X28" s="18"/>
      <c r="Y28" s="18"/>
      <c r="Z28" s="18"/>
      <c r="AA28" s="6">
        <f t="shared" si="13"/>
        <v>2965.6590040000006</v>
      </c>
      <c r="AB28" s="6">
        <v>0</v>
      </c>
    </row>
    <row r="29" spans="1:28" ht="14.1" customHeight="1" x14ac:dyDescent="0.2">
      <c r="A29" s="148">
        <v>32</v>
      </c>
      <c r="B29" s="75"/>
      <c r="C29" s="69"/>
      <c r="D29" s="81">
        <v>12</v>
      </c>
      <c r="E29" s="94">
        <f t="shared" si="19"/>
        <v>27568.668800000003</v>
      </c>
      <c r="F29" s="68">
        <f t="shared" si="18"/>
        <v>22111.68</v>
      </c>
      <c r="G29" s="73">
        <f t="shared" si="14"/>
        <v>1062.96</v>
      </c>
      <c r="H29" s="65">
        <f t="shared" si="0"/>
        <v>0</v>
      </c>
      <c r="I29" s="65">
        <f t="shared" si="15"/>
        <v>4228.6090666666669</v>
      </c>
      <c r="J29" s="45">
        <f t="shared" si="16"/>
        <v>54971.91786666667</v>
      </c>
      <c r="K29" s="74">
        <f t="shared" si="1"/>
        <v>2297.3890666666671</v>
      </c>
      <c r="L29" s="20">
        <f t="shared" si="2"/>
        <v>1842.64</v>
      </c>
      <c r="M29" s="20">
        <f t="shared" si="3"/>
        <v>88.58</v>
      </c>
      <c r="N29" s="20">
        <f t="shared" si="4"/>
        <v>0</v>
      </c>
      <c r="O29" s="86">
        <f t="shared" si="5"/>
        <v>4228.6090666666669</v>
      </c>
      <c r="P29" s="47">
        <f t="shared" si="6"/>
        <v>75.530599452054801</v>
      </c>
      <c r="Q29" s="48">
        <f t="shared" si="7"/>
        <v>60.579945205479454</v>
      </c>
      <c r="R29" s="48">
        <f t="shared" si="8"/>
        <v>2.912219178082192</v>
      </c>
      <c r="S29" s="20">
        <f t="shared" si="8"/>
        <v>0</v>
      </c>
      <c r="T29" s="71">
        <f t="shared" si="9"/>
        <v>139.02276383561644</v>
      </c>
      <c r="U29" s="89">
        <f t="shared" si="10"/>
        <v>32.343977083333336</v>
      </c>
      <c r="V29" s="19">
        <f t="shared" si="11"/>
        <v>38.812772500000008</v>
      </c>
      <c r="W29" s="42">
        <f t="shared" si="12"/>
        <v>40.106531583333343</v>
      </c>
      <c r="X29" s="18"/>
      <c r="Y29" s="18"/>
      <c r="Z29" s="18"/>
      <c r="AA29" s="6">
        <f t="shared" si="13"/>
        <v>3032.5535680000003</v>
      </c>
      <c r="AB29" s="6">
        <v>0</v>
      </c>
    </row>
    <row r="30" spans="1:28" ht="14.1" customHeight="1" x14ac:dyDescent="0.2">
      <c r="A30" s="148">
        <v>34</v>
      </c>
      <c r="B30" s="75"/>
      <c r="C30" s="69"/>
      <c r="D30" s="81">
        <v>13</v>
      </c>
      <c r="E30" s="94">
        <f t="shared" si="19"/>
        <v>28176.801200000002</v>
      </c>
      <c r="F30" s="68">
        <f t="shared" si="18"/>
        <v>22111.68</v>
      </c>
      <c r="G30" s="73">
        <f t="shared" si="14"/>
        <v>1062.96</v>
      </c>
      <c r="H30" s="65">
        <f t="shared" si="0"/>
        <v>0</v>
      </c>
      <c r="I30" s="65">
        <f t="shared" si="15"/>
        <v>4279.2867666666671</v>
      </c>
      <c r="J30" s="45">
        <f t="shared" si="16"/>
        <v>55630.727966666665</v>
      </c>
      <c r="K30" s="74">
        <f t="shared" si="1"/>
        <v>2348.0667666666668</v>
      </c>
      <c r="L30" s="20">
        <f t="shared" si="2"/>
        <v>1842.64</v>
      </c>
      <c r="M30" s="20">
        <f t="shared" si="3"/>
        <v>88.58</v>
      </c>
      <c r="N30" s="20">
        <f t="shared" si="4"/>
        <v>0</v>
      </c>
      <c r="O30" s="86">
        <f t="shared" si="5"/>
        <v>4279.2867666666671</v>
      </c>
      <c r="P30" s="47">
        <f t="shared" si="6"/>
        <v>77.196715616438354</v>
      </c>
      <c r="Q30" s="48">
        <f t="shared" si="7"/>
        <v>60.579945205479454</v>
      </c>
      <c r="R30" s="48">
        <f t="shared" si="8"/>
        <v>2.912219178082192</v>
      </c>
      <c r="S30" s="20">
        <f t="shared" si="8"/>
        <v>0</v>
      </c>
      <c r="T30" s="71">
        <f t="shared" si="9"/>
        <v>140.68887999999998</v>
      </c>
      <c r="U30" s="89">
        <f t="shared" si="10"/>
        <v>32.739896614583337</v>
      </c>
      <c r="V30" s="19">
        <f t="shared" si="11"/>
        <v>39.287875937500004</v>
      </c>
      <c r="W30" s="42">
        <f t="shared" si="12"/>
        <v>40.597471802083341</v>
      </c>
      <c r="X30" s="18"/>
      <c r="Y30" s="18"/>
      <c r="Z30" s="18"/>
      <c r="AA30" s="6">
        <f t="shared" si="13"/>
        <v>3099.448132</v>
      </c>
      <c r="AB30" s="6">
        <v>0</v>
      </c>
    </row>
    <row r="31" spans="1:28" ht="14.1" customHeight="1" x14ac:dyDescent="0.2">
      <c r="A31" s="148">
        <v>36</v>
      </c>
      <c r="B31" s="75"/>
      <c r="C31" s="69"/>
      <c r="D31" s="81">
        <v>14</v>
      </c>
      <c r="E31" s="94">
        <f t="shared" si="19"/>
        <v>28784.933600000004</v>
      </c>
      <c r="F31" s="68">
        <f t="shared" si="18"/>
        <v>22111.68</v>
      </c>
      <c r="G31" s="73">
        <f t="shared" si="14"/>
        <v>1062.96</v>
      </c>
      <c r="H31" s="65">
        <f t="shared" si="0"/>
        <v>0</v>
      </c>
      <c r="I31" s="65">
        <f t="shared" si="15"/>
        <v>4329.9644666666672</v>
      </c>
      <c r="J31" s="45">
        <f t="shared" si="16"/>
        <v>56289.538066666668</v>
      </c>
      <c r="K31" s="74">
        <f t="shared" si="1"/>
        <v>2398.744466666667</v>
      </c>
      <c r="L31" s="20">
        <f t="shared" si="2"/>
        <v>1842.64</v>
      </c>
      <c r="M31" s="20">
        <f t="shared" si="3"/>
        <v>88.58</v>
      </c>
      <c r="N31" s="20">
        <f t="shared" si="4"/>
        <v>0</v>
      </c>
      <c r="O31" s="86">
        <f t="shared" si="5"/>
        <v>4329.9644666666672</v>
      </c>
      <c r="P31" s="47">
        <f t="shared" si="6"/>
        <v>78.862831780821935</v>
      </c>
      <c r="Q31" s="48">
        <f t="shared" si="7"/>
        <v>60.579945205479454</v>
      </c>
      <c r="R31" s="48">
        <f t="shared" si="8"/>
        <v>2.912219178082192</v>
      </c>
      <c r="S31" s="20">
        <f t="shared" si="8"/>
        <v>0</v>
      </c>
      <c r="T31" s="71">
        <f t="shared" si="9"/>
        <v>142.35499616438358</v>
      </c>
      <c r="U31" s="89">
        <f t="shared" si="10"/>
        <v>33.135816145833338</v>
      </c>
      <c r="V31" s="19">
        <f t="shared" si="11"/>
        <v>39.762979375</v>
      </c>
      <c r="W31" s="42">
        <f t="shared" si="12"/>
        <v>41.088412020833339</v>
      </c>
      <c r="X31" s="18"/>
      <c r="Y31" s="18"/>
      <c r="Z31" s="18"/>
      <c r="AA31" s="6">
        <f t="shared" si="13"/>
        <v>3166.3426960000006</v>
      </c>
      <c r="AB31" s="6">
        <v>0</v>
      </c>
    </row>
    <row r="32" spans="1:28" ht="14.1" customHeight="1" x14ac:dyDescent="0.2">
      <c r="A32" s="148">
        <v>38</v>
      </c>
      <c r="B32" s="75"/>
      <c r="C32" s="69"/>
      <c r="D32" s="81">
        <v>15</v>
      </c>
      <c r="E32" s="94">
        <f t="shared" si="19"/>
        <v>29393.066000000003</v>
      </c>
      <c r="F32" s="68">
        <f t="shared" si="18"/>
        <v>22111.68</v>
      </c>
      <c r="G32" s="73">
        <f t="shared" si="14"/>
        <v>1062.96</v>
      </c>
      <c r="H32" s="65">
        <f t="shared" si="0"/>
        <v>0</v>
      </c>
      <c r="I32" s="65">
        <f t="shared" si="15"/>
        <v>4380.6421666666665</v>
      </c>
      <c r="J32" s="45">
        <f t="shared" si="16"/>
        <v>56948.348166666663</v>
      </c>
      <c r="K32" s="74">
        <f t="shared" si="1"/>
        <v>2449.4221666666667</v>
      </c>
      <c r="L32" s="20">
        <f t="shared" si="2"/>
        <v>1842.64</v>
      </c>
      <c r="M32" s="20">
        <f t="shared" si="3"/>
        <v>88.58</v>
      </c>
      <c r="N32" s="20">
        <f t="shared" si="4"/>
        <v>0</v>
      </c>
      <c r="O32" s="86">
        <f t="shared" si="5"/>
        <v>4380.6421666666665</v>
      </c>
      <c r="P32" s="47">
        <f t="shared" si="6"/>
        <v>80.528947945205488</v>
      </c>
      <c r="Q32" s="48">
        <f t="shared" si="7"/>
        <v>60.579945205479454</v>
      </c>
      <c r="R32" s="48">
        <f t="shared" si="8"/>
        <v>2.912219178082192</v>
      </c>
      <c r="S32" s="20">
        <f t="shared" si="8"/>
        <v>0</v>
      </c>
      <c r="T32" s="71">
        <f t="shared" si="9"/>
        <v>144.02111232876712</v>
      </c>
      <c r="U32" s="89">
        <f t="shared" si="10"/>
        <v>33.531735677083333</v>
      </c>
      <c r="V32" s="19">
        <f t="shared" si="11"/>
        <v>40.238082812499997</v>
      </c>
      <c r="W32" s="42">
        <f t="shared" si="12"/>
        <v>41.579352239583329</v>
      </c>
      <c r="X32" s="18"/>
      <c r="Y32" s="18"/>
      <c r="Z32" s="18"/>
      <c r="AA32" s="6">
        <f t="shared" si="13"/>
        <v>3233.2372600000003</v>
      </c>
      <c r="AB32" s="6">
        <v>0</v>
      </c>
    </row>
    <row r="33" spans="1:28" ht="14.1" customHeight="1" x14ac:dyDescent="0.2">
      <c r="A33" s="148">
        <v>40</v>
      </c>
      <c r="B33" s="75"/>
      <c r="C33" s="69"/>
      <c r="D33" s="81">
        <v>16</v>
      </c>
      <c r="E33" s="94">
        <f t="shared" si="19"/>
        <v>30001.198400000001</v>
      </c>
      <c r="F33" s="68">
        <f t="shared" si="18"/>
        <v>22111.68</v>
      </c>
      <c r="G33" s="73">
        <f t="shared" si="14"/>
        <v>1062.96</v>
      </c>
      <c r="H33" s="65">
        <f t="shared" si="0"/>
        <v>0</v>
      </c>
      <c r="I33" s="65">
        <f t="shared" si="15"/>
        <v>4431.3198666666667</v>
      </c>
      <c r="J33" s="45">
        <f t="shared" si="16"/>
        <v>57607.158266666665</v>
      </c>
      <c r="K33" s="74">
        <f t="shared" si="1"/>
        <v>2500.0998666666669</v>
      </c>
      <c r="L33" s="20">
        <f t="shared" si="2"/>
        <v>1842.64</v>
      </c>
      <c r="M33" s="20">
        <f t="shared" si="3"/>
        <v>88.58</v>
      </c>
      <c r="N33" s="20">
        <f t="shared" si="4"/>
        <v>0</v>
      </c>
      <c r="O33" s="86">
        <f t="shared" si="5"/>
        <v>4431.3198666666667</v>
      </c>
      <c r="P33" s="47">
        <f t="shared" si="6"/>
        <v>82.19506410958904</v>
      </c>
      <c r="Q33" s="48">
        <f t="shared" si="7"/>
        <v>60.579945205479454</v>
      </c>
      <c r="R33" s="48">
        <f t="shared" si="8"/>
        <v>2.912219178082192</v>
      </c>
      <c r="S33" s="20">
        <f t="shared" si="8"/>
        <v>0</v>
      </c>
      <c r="T33" s="71">
        <f t="shared" si="9"/>
        <v>145.68722849315068</v>
      </c>
      <c r="U33" s="89">
        <f t="shared" si="10"/>
        <v>33.927655208333334</v>
      </c>
      <c r="V33" s="19">
        <f t="shared" si="11"/>
        <v>40.713186250000007</v>
      </c>
      <c r="W33" s="42">
        <f t="shared" si="12"/>
        <v>42.070292458333341</v>
      </c>
      <c r="X33" s="18"/>
      <c r="Y33" s="18"/>
      <c r="Z33" s="18"/>
      <c r="AA33" s="6">
        <f t="shared" si="13"/>
        <v>3300.1318240000001</v>
      </c>
      <c r="AB33" s="6">
        <v>0</v>
      </c>
    </row>
    <row r="34" spans="1:28" ht="14.1" customHeight="1" x14ac:dyDescent="0.2">
      <c r="A34" s="148">
        <v>42</v>
      </c>
      <c r="B34" s="75"/>
      <c r="C34" s="69"/>
      <c r="D34" s="81">
        <v>17</v>
      </c>
      <c r="E34" s="94">
        <f t="shared" si="19"/>
        <v>30609.330800000003</v>
      </c>
      <c r="F34" s="68">
        <f t="shared" si="18"/>
        <v>22111.68</v>
      </c>
      <c r="G34" s="73">
        <f t="shared" si="14"/>
        <v>1062.96</v>
      </c>
      <c r="H34" s="65">
        <f t="shared" si="0"/>
        <v>0</v>
      </c>
      <c r="I34" s="65">
        <f t="shared" si="15"/>
        <v>4481.9975666666669</v>
      </c>
      <c r="J34" s="45">
        <f t="shared" si="16"/>
        <v>58265.968366666668</v>
      </c>
      <c r="K34" s="74">
        <f t="shared" si="1"/>
        <v>2550.7775666666671</v>
      </c>
      <c r="L34" s="20">
        <f t="shared" si="2"/>
        <v>1842.64</v>
      </c>
      <c r="M34" s="20">
        <f t="shared" si="3"/>
        <v>88.58</v>
      </c>
      <c r="N34" s="20">
        <f t="shared" si="4"/>
        <v>0</v>
      </c>
      <c r="O34" s="86">
        <f t="shared" si="5"/>
        <v>4481.9975666666669</v>
      </c>
      <c r="P34" s="47">
        <f t="shared" si="6"/>
        <v>83.861180273972607</v>
      </c>
      <c r="Q34" s="48">
        <f t="shared" si="7"/>
        <v>60.579945205479454</v>
      </c>
      <c r="R34" s="48">
        <f t="shared" si="8"/>
        <v>2.912219178082192</v>
      </c>
      <c r="S34" s="20">
        <f t="shared" si="8"/>
        <v>0</v>
      </c>
      <c r="T34" s="71">
        <f t="shared" si="9"/>
        <v>147.35334465753425</v>
      </c>
      <c r="U34" s="89">
        <f t="shared" si="10"/>
        <v>34.323574739583336</v>
      </c>
      <c r="V34" s="19">
        <f t="shared" si="11"/>
        <v>41.188289687500003</v>
      </c>
      <c r="W34" s="42">
        <f t="shared" si="12"/>
        <v>42.561232677083339</v>
      </c>
      <c r="X34" s="18"/>
      <c r="Y34" s="18"/>
      <c r="Z34" s="18"/>
      <c r="AA34" s="6">
        <f t="shared" si="13"/>
        <v>3367.0263880000002</v>
      </c>
      <c r="AB34" s="6">
        <v>0</v>
      </c>
    </row>
    <row r="35" spans="1:28" ht="14.1" customHeight="1" x14ac:dyDescent="0.2">
      <c r="A35" s="148">
        <v>44</v>
      </c>
      <c r="B35" s="75"/>
      <c r="C35" s="69"/>
      <c r="D35" s="81">
        <v>18</v>
      </c>
      <c r="E35" s="94">
        <f t="shared" si="19"/>
        <v>31217.463200000006</v>
      </c>
      <c r="F35" s="68">
        <f t="shared" si="18"/>
        <v>22111.68</v>
      </c>
      <c r="G35" s="73">
        <f t="shared" si="14"/>
        <v>1062.96</v>
      </c>
      <c r="H35" s="65">
        <f t="shared" si="0"/>
        <v>0</v>
      </c>
      <c r="I35" s="65">
        <f t="shared" si="15"/>
        <v>4532.6752666666671</v>
      </c>
      <c r="J35" s="45">
        <f t="shared" si="16"/>
        <v>58924.77846666667</v>
      </c>
      <c r="K35" s="74">
        <f t="shared" si="1"/>
        <v>2601.4552666666673</v>
      </c>
      <c r="L35" s="20">
        <f t="shared" si="2"/>
        <v>1842.64</v>
      </c>
      <c r="M35" s="20">
        <f t="shared" si="3"/>
        <v>88.58</v>
      </c>
      <c r="N35" s="20">
        <f t="shared" si="4"/>
        <v>0</v>
      </c>
      <c r="O35" s="86">
        <f t="shared" si="5"/>
        <v>4532.6752666666671</v>
      </c>
      <c r="P35" s="47">
        <f t="shared" si="6"/>
        <v>85.527296438356174</v>
      </c>
      <c r="Q35" s="48">
        <f t="shared" si="7"/>
        <v>60.579945205479454</v>
      </c>
      <c r="R35" s="48">
        <f t="shared" si="8"/>
        <v>2.912219178082192</v>
      </c>
      <c r="S35" s="20">
        <f t="shared" si="8"/>
        <v>0</v>
      </c>
      <c r="T35" s="71">
        <f t="shared" si="9"/>
        <v>149.01946082191782</v>
      </c>
      <c r="U35" s="89">
        <f t="shared" si="10"/>
        <v>34.719494270833337</v>
      </c>
      <c r="V35" s="19">
        <f t="shared" si="11"/>
        <v>41.663393124999999</v>
      </c>
      <c r="W35" s="42">
        <f t="shared" si="12"/>
        <v>43.052172895833337</v>
      </c>
      <c r="X35" s="18"/>
      <c r="Y35" s="18"/>
      <c r="Z35" s="18"/>
      <c r="AA35" s="6">
        <f t="shared" si="13"/>
        <v>3433.9209520000004</v>
      </c>
      <c r="AB35" s="6">
        <v>0</v>
      </c>
    </row>
    <row r="36" spans="1:28" ht="14.1" customHeight="1" x14ac:dyDescent="0.2">
      <c r="A36" s="148">
        <v>46</v>
      </c>
      <c r="B36" s="75"/>
      <c r="C36" s="69"/>
      <c r="D36" s="81">
        <v>19</v>
      </c>
      <c r="E36" s="94">
        <f t="shared" si="19"/>
        <v>31825.595600000001</v>
      </c>
      <c r="F36" s="68">
        <f t="shared" si="18"/>
        <v>22111.68</v>
      </c>
      <c r="G36" s="73">
        <f t="shared" si="14"/>
        <v>1062.96</v>
      </c>
      <c r="H36" s="65">
        <f t="shared" si="0"/>
        <v>0</v>
      </c>
      <c r="I36" s="65">
        <f t="shared" si="15"/>
        <v>4583.3529666666664</v>
      </c>
      <c r="J36" s="45">
        <f t="shared" si="16"/>
        <v>59583.588566666665</v>
      </c>
      <c r="K36" s="74">
        <f t="shared" si="1"/>
        <v>2652.1329666666666</v>
      </c>
      <c r="L36" s="20">
        <f t="shared" si="2"/>
        <v>1842.64</v>
      </c>
      <c r="M36" s="20">
        <f t="shared" si="3"/>
        <v>88.58</v>
      </c>
      <c r="N36" s="20">
        <f t="shared" si="4"/>
        <v>0</v>
      </c>
      <c r="O36" s="86">
        <f t="shared" si="5"/>
        <v>4583.3529666666664</v>
      </c>
      <c r="P36" s="47">
        <f t="shared" si="6"/>
        <v>87.193412602739727</v>
      </c>
      <c r="Q36" s="48">
        <f t="shared" si="7"/>
        <v>60.579945205479454</v>
      </c>
      <c r="R36" s="48">
        <f t="shared" si="8"/>
        <v>2.912219178082192</v>
      </c>
      <c r="S36" s="20">
        <f t="shared" si="8"/>
        <v>0</v>
      </c>
      <c r="T36" s="71">
        <f t="shared" si="9"/>
        <v>150.68557698630136</v>
      </c>
      <c r="U36" s="89">
        <f t="shared" si="10"/>
        <v>35.115413802083332</v>
      </c>
      <c r="V36" s="19">
        <f t="shared" si="11"/>
        <v>42.138496562499995</v>
      </c>
      <c r="W36" s="42">
        <f t="shared" si="12"/>
        <v>43.543113114583335</v>
      </c>
      <c r="X36" s="18"/>
      <c r="Y36" s="18"/>
      <c r="Z36" s="18"/>
      <c r="AA36" s="6">
        <f t="shared" si="13"/>
        <v>3500.8155160000001</v>
      </c>
      <c r="AB36" s="6">
        <v>0</v>
      </c>
    </row>
    <row r="37" spans="1:28" ht="14.1" customHeight="1" x14ac:dyDescent="0.2">
      <c r="A37" s="148">
        <v>48</v>
      </c>
      <c r="B37" s="75"/>
      <c r="C37" s="69"/>
      <c r="D37" s="81">
        <v>20</v>
      </c>
      <c r="E37" s="94">
        <f t="shared" si="19"/>
        <v>32433.728000000003</v>
      </c>
      <c r="F37" s="68">
        <f t="shared" si="18"/>
        <v>22111.68</v>
      </c>
      <c r="G37" s="73">
        <f t="shared" si="14"/>
        <v>1062.96</v>
      </c>
      <c r="H37" s="65">
        <f t="shared" si="0"/>
        <v>0</v>
      </c>
      <c r="I37" s="65">
        <f t="shared" si="15"/>
        <v>4634.0306666666665</v>
      </c>
      <c r="J37" s="45">
        <f t="shared" si="16"/>
        <v>60242.398666666668</v>
      </c>
      <c r="K37" s="74">
        <f t="shared" si="1"/>
        <v>2702.8106666666667</v>
      </c>
      <c r="L37" s="20">
        <f t="shared" si="2"/>
        <v>1842.64</v>
      </c>
      <c r="M37" s="20">
        <f t="shared" si="3"/>
        <v>88.58</v>
      </c>
      <c r="N37" s="20">
        <f t="shared" si="4"/>
        <v>0</v>
      </c>
      <c r="O37" s="86">
        <f t="shared" si="5"/>
        <v>4634.0306666666665</v>
      </c>
      <c r="P37" s="47">
        <f t="shared" si="6"/>
        <v>88.859528767123294</v>
      </c>
      <c r="Q37" s="48">
        <f t="shared" si="7"/>
        <v>60.579945205479454</v>
      </c>
      <c r="R37" s="48">
        <f t="shared" si="8"/>
        <v>2.912219178082192</v>
      </c>
      <c r="S37" s="20">
        <f t="shared" si="8"/>
        <v>0</v>
      </c>
      <c r="T37" s="71">
        <f t="shared" si="9"/>
        <v>152.35169315068492</v>
      </c>
      <c r="U37" s="89">
        <f t="shared" si="10"/>
        <v>35.511333333333333</v>
      </c>
      <c r="V37" s="19">
        <f t="shared" si="11"/>
        <v>42.613600000000005</v>
      </c>
      <c r="W37" s="42">
        <f t="shared" si="12"/>
        <v>44.03405333333334</v>
      </c>
      <c r="X37" s="18"/>
      <c r="Y37" s="18"/>
      <c r="Z37" s="18"/>
      <c r="AA37" s="6">
        <f t="shared" si="13"/>
        <v>3567.7100800000003</v>
      </c>
      <c r="AB37" s="6">
        <v>0</v>
      </c>
    </row>
    <row r="38" spans="1:28" ht="14.1" customHeight="1" x14ac:dyDescent="0.2">
      <c r="A38" s="148">
        <v>50</v>
      </c>
      <c r="B38" s="75"/>
      <c r="C38" s="69"/>
      <c r="D38" s="81">
        <v>21</v>
      </c>
      <c r="E38" s="94">
        <f t="shared" si="19"/>
        <v>33041.860400000005</v>
      </c>
      <c r="F38" s="68">
        <f t="shared" si="18"/>
        <v>22111.68</v>
      </c>
      <c r="G38" s="73">
        <f t="shared" si="14"/>
        <v>1062.96</v>
      </c>
      <c r="H38" s="65">
        <f t="shared" si="0"/>
        <v>0</v>
      </c>
      <c r="I38" s="65">
        <f t="shared" si="15"/>
        <v>4684.7083666666667</v>
      </c>
      <c r="J38" s="45">
        <f t="shared" si="16"/>
        <v>60901.20876666667</v>
      </c>
      <c r="K38" s="74">
        <f t="shared" si="1"/>
        <v>2753.4883666666669</v>
      </c>
      <c r="L38" s="20">
        <f t="shared" si="2"/>
        <v>1842.64</v>
      </c>
      <c r="M38" s="20">
        <f t="shared" si="3"/>
        <v>88.58</v>
      </c>
      <c r="N38" s="20">
        <f t="shared" si="4"/>
        <v>0</v>
      </c>
      <c r="O38" s="86">
        <f t="shared" si="5"/>
        <v>4684.7083666666667</v>
      </c>
      <c r="P38" s="47">
        <f t="shared" si="6"/>
        <v>90.525644931506861</v>
      </c>
      <c r="Q38" s="48">
        <f t="shared" si="7"/>
        <v>60.579945205479454</v>
      </c>
      <c r="R38" s="48">
        <f t="shared" si="8"/>
        <v>2.912219178082192</v>
      </c>
      <c r="S38" s="20">
        <f t="shared" si="8"/>
        <v>0</v>
      </c>
      <c r="T38" s="71">
        <f t="shared" si="9"/>
        <v>154.01780931506849</v>
      </c>
      <c r="U38" s="89">
        <f t="shared" si="10"/>
        <v>35.907252864583334</v>
      </c>
      <c r="V38" s="19">
        <f t="shared" si="11"/>
        <v>43.088703437500001</v>
      </c>
      <c r="W38" s="42">
        <f t="shared" si="12"/>
        <v>44.524993552083338</v>
      </c>
      <c r="X38" s="18"/>
      <c r="Y38" s="18"/>
      <c r="Z38" s="18"/>
      <c r="AA38" s="6">
        <f t="shared" si="13"/>
        <v>3634.6046440000009</v>
      </c>
      <c r="AB38" s="6">
        <v>0</v>
      </c>
    </row>
    <row r="39" spans="1:28" ht="14.1" customHeight="1" thickBot="1" x14ac:dyDescent="0.25">
      <c r="A39" s="149">
        <v>52</v>
      </c>
      <c r="B39" s="77"/>
      <c r="C39" s="78"/>
      <c r="D39" s="82">
        <v>22</v>
      </c>
      <c r="E39" s="95">
        <f t="shared" si="19"/>
        <v>33649.992800000007</v>
      </c>
      <c r="F39" s="83">
        <f t="shared" si="18"/>
        <v>22111.68</v>
      </c>
      <c r="G39" s="79">
        <f t="shared" si="14"/>
        <v>1062.96</v>
      </c>
      <c r="H39" s="66">
        <f t="shared" si="0"/>
        <v>0</v>
      </c>
      <c r="I39" s="66">
        <f t="shared" si="15"/>
        <v>4735.3860666666669</v>
      </c>
      <c r="J39" s="51">
        <f t="shared" si="16"/>
        <v>61560.018866666673</v>
      </c>
      <c r="K39" s="80">
        <f t="shared" si="1"/>
        <v>2804.1660666666671</v>
      </c>
      <c r="L39" s="41">
        <f t="shared" si="2"/>
        <v>1842.64</v>
      </c>
      <c r="M39" s="41">
        <f t="shared" si="3"/>
        <v>88.58</v>
      </c>
      <c r="N39" s="41">
        <f t="shared" si="4"/>
        <v>0</v>
      </c>
      <c r="O39" s="87">
        <f t="shared" si="5"/>
        <v>4735.3860666666669</v>
      </c>
      <c r="P39" s="49">
        <f t="shared" si="6"/>
        <v>92.191761095890428</v>
      </c>
      <c r="Q39" s="50">
        <f t="shared" si="7"/>
        <v>60.579945205479454</v>
      </c>
      <c r="R39" s="50">
        <f t="shared" si="8"/>
        <v>2.912219178082192</v>
      </c>
      <c r="S39" s="41">
        <f t="shared" si="8"/>
        <v>0</v>
      </c>
      <c r="T39" s="72">
        <f t="shared" si="9"/>
        <v>155.68392547945206</v>
      </c>
      <c r="U39" s="90">
        <f t="shared" si="10"/>
        <v>36.303172395833336</v>
      </c>
      <c r="V39" s="43">
        <f t="shared" si="11"/>
        <v>43.563806874999997</v>
      </c>
      <c r="W39" s="44">
        <f t="shared" si="12"/>
        <v>45.015933770833335</v>
      </c>
      <c r="X39" s="18"/>
      <c r="Y39" s="18"/>
      <c r="Z39" s="18"/>
      <c r="AA39" s="6">
        <f t="shared" si="13"/>
        <v>3701.4992080000006</v>
      </c>
      <c r="AB39" s="6">
        <v>0</v>
      </c>
    </row>
    <row r="42" spans="1:28" x14ac:dyDescent="0.2">
      <c r="B42" s="96"/>
      <c r="C42" s="97"/>
      <c r="D42" s="97"/>
      <c r="E42" s="96"/>
      <c r="F42" s="96"/>
      <c r="G42" s="96"/>
      <c r="H42" s="96"/>
      <c r="J42" s="96"/>
      <c r="K42" s="96"/>
      <c r="L42" s="96"/>
    </row>
    <row r="43" spans="1:28" x14ac:dyDescent="0.2">
      <c r="B43" s="96"/>
      <c r="C43" s="97"/>
      <c r="D43" s="97"/>
      <c r="E43" s="96"/>
      <c r="F43" s="96"/>
      <c r="G43" s="96"/>
      <c r="H43" s="96"/>
      <c r="J43" s="96"/>
      <c r="K43" s="96"/>
      <c r="L43" s="96"/>
    </row>
    <row r="44" spans="1:28" ht="12.75" x14ac:dyDescent="0.2">
      <c r="A44"/>
      <c r="B44" s="238"/>
      <c r="C44" s="238"/>
      <c r="D44" s="238"/>
      <c r="E44" s="238"/>
      <c r="F44" s="238"/>
      <c r="G44" s="238"/>
      <c r="H44" s="96"/>
      <c r="J44" s="96"/>
      <c r="K44" s="96"/>
      <c r="L44" s="96"/>
    </row>
    <row r="45" spans="1:28" x14ac:dyDescent="0.2">
      <c r="B45" s="96"/>
      <c r="C45" s="97"/>
      <c r="D45" s="97"/>
      <c r="E45" s="96"/>
      <c r="F45" s="96"/>
      <c r="G45" s="96"/>
      <c r="H45" s="96"/>
      <c r="J45" s="96"/>
      <c r="K45" s="96"/>
      <c r="L45" s="96"/>
    </row>
    <row r="46" spans="1:28" x14ac:dyDescent="0.2">
      <c r="B46" s="96"/>
      <c r="C46" s="96"/>
      <c r="D46" s="96"/>
      <c r="E46" s="96"/>
      <c r="F46" s="96"/>
      <c r="G46" s="96"/>
      <c r="H46" s="96"/>
      <c r="J46" s="96"/>
      <c r="K46" s="96"/>
      <c r="L46" s="96"/>
    </row>
    <row r="47" spans="1:28" x14ac:dyDescent="0.2">
      <c r="B47" s="96"/>
      <c r="C47" s="97"/>
      <c r="D47" s="97"/>
      <c r="E47" s="96"/>
      <c r="F47" s="96"/>
      <c r="G47" s="96"/>
      <c r="H47" s="96"/>
      <c r="J47" s="96"/>
      <c r="K47" s="96"/>
      <c r="L47" s="96"/>
    </row>
    <row r="48" spans="1:28" x14ac:dyDescent="0.2">
      <c r="B48" s="96"/>
      <c r="C48" s="97"/>
      <c r="D48" s="97"/>
      <c r="E48" s="96"/>
      <c r="F48" s="96"/>
      <c r="G48" s="96"/>
      <c r="H48" s="96"/>
      <c r="J48" s="96"/>
      <c r="K48" s="96"/>
      <c r="L48" s="96"/>
    </row>
  </sheetData>
  <sheetProtection algorithmName="SHA-512" hashValue="NZmIbLA04GcZ1PizdyzMgV96aSe1M9TwUaXsDSdGJvJuvmbnyDz3PHUf6qUdWqtfQnQpafc13xFdTlJTztdbTQ==" saltValue="8FIyGjUW7zBELdz69aoObw==" spinCount="100000" sheet="1" objects="1" scenarios="1"/>
  <mergeCells count="33">
    <mergeCell ref="A10:A12"/>
    <mergeCell ref="Q5:S5"/>
    <mergeCell ref="AA11:AB11"/>
    <mergeCell ref="B44:G44"/>
    <mergeCell ref="P11:P12"/>
    <mergeCell ref="Q11:Q12"/>
    <mergeCell ref="R11:R12"/>
    <mergeCell ref="S11:S12"/>
    <mergeCell ref="T11:T12"/>
    <mergeCell ref="U11:U12"/>
    <mergeCell ref="B10:B12"/>
    <mergeCell ref="C10:C12"/>
    <mergeCell ref="D10:D12"/>
    <mergeCell ref="P10:T10"/>
    <mergeCell ref="U10:W10"/>
    <mergeCell ref="E11:E12"/>
    <mergeCell ref="F11:F12"/>
    <mergeCell ref="O11:O12"/>
    <mergeCell ref="E10:J10"/>
    <mergeCell ref="K10:O10"/>
    <mergeCell ref="V11:V12"/>
    <mergeCell ref="I11:I12"/>
    <mergeCell ref="W11:W12"/>
    <mergeCell ref="J11:J12"/>
    <mergeCell ref="K11:K12"/>
    <mergeCell ref="L11:L12"/>
    <mergeCell ref="M11:M12"/>
    <mergeCell ref="N11:N12"/>
    <mergeCell ref="B7:E8"/>
    <mergeCell ref="P7:S7"/>
    <mergeCell ref="P8:S8"/>
    <mergeCell ref="F7:M7"/>
    <mergeCell ref="F8:M8"/>
  </mergeCells>
  <dataValidations count="2">
    <dataValidation type="list" allowBlank="1" showInputMessage="1" showErrorMessage="1" sqref="H12" xr:uid="{A700DCC9-EAAA-4733-B214-4DF8E7E24DCD}">
      <formula1>"NO-NEIN,SI-JA,"</formula1>
    </dataValidation>
    <dataValidation type="list" allowBlank="1" showInputMessage="1" showErrorMessage="1" sqref="G12" xr:uid="{1CC4E287-2466-455E-A268-8F72B81147EA}">
      <formula1>"NO-NEIN,SI-JA"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77CE-01BD-42D5-9F8B-5441F573BA0B}">
  <dimension ref="A2:AF48"/>
  <sheetViews>
    <sheetView zoomScale="115" zoomScaleNormal="115" workbookViewId="0">
      <selection activeCell="G12" sqref="G12:H12"/>
    </sheetView>
  </sheetViews>
  <sheetFormatPr baseColWidth="10" defaultColWidth="9.140625" defaultRowHeight="11.25" x14ac:dyDescent="0.2"/>
  <cols>
    <col min="1" max="1" width="12.42578125" style="97" customWidth="1"/>
    <col min="2" max="2" width="11.28515625" style="6" bestFit="1" customWidth="1"/>
    <col min="3" max="3" width="7.140625" style="7" customWidth="1"/>
    <col min="4" max="4" width="6.7109375" style="7" customWidth="1"/>
    <col min="5" max="5" width="11.28515625" style="6" customWidth="1"/>
    <col min="6" max="6" width="10.7109375" style="6" customWidth="1"/>
    <col min="7" max="7" width="13" style="6" customWidth="1"/>
    <col min="8" max="8" width="12.28515625" style="6" customWidth="1"/>
    <col min="9" max="9" width="11.85546875" style="96" customWidth="1"/>
    <col min="10" max="10" width="11" style="6" customWidth="1"/>
    <col min="11" max="11" width="9.5703125" style="6" customWidth="1"/>
    <col min="12" max="12" width="10.140625" style="6" customWidth="1"/>
    <col min="13" max="13" width="12.42578125" style="6" customWidth="1"/>
    <col min="14" max="14" width="12.5703125" style="6" customWidth="1"/>
    <col min="15" max="15" width="10.140625" style="6" customWidth="1"/>
    <col min="16" max="16" width="10.85546875" style="6" customWidth="1"/>
    <col min="17" max="17" width="10.28515625" style="6" customWidth="1"/>
    <col min="18" max="18" width="12.42578125" style="6" customWidth="1"/>
    <col min="19" max="19" width="12.140625" style="6" customWidth="1"/>
    <col min="20" max="20" width="12" style="6" customWidth="1"/>
    <col min="21" max="21" width="13.140625" style="6" customWidth="1"/>
    <col min="22" max="22" width="11.85546875" style="6" customWidth="1"/>
    <col min="23" max="23" width="12.5703125" style="6" customWidth="1"/>
    <col min="24" max="24" width="9.28515625" style="6" customWidth="1"/>
    <col min="25" max="25" width="0.5703125" style="6" customWidth="1"/>
    <col min="26" max="26" width="7.42578125" style="6" hidden="1" customWidth="1"/>
    <col min="27" max="27" width="16.42578125" style="6" hidden="1" customWidth="1"/>
    <col min="28" max="28" width="17.5703125" style="6" hidden="1" customWidth="1"/>
    <col min="29" max="29" width="1.28515625" style="6" customWidth="1"/>
    <col min="30" max="30" width="4.140625" style="6" hidden="1" customWidth="1"/>
    <col min="31" max="32" width="9.140625" style="6" hidden="1" customWidth="1"/>
    <col min="33" max="16384" width="9.140625" style="6"/>
  </cols>
  <sheetData>
    <row r="2" spans="1:32" ht="60" customHeight="1" x14ac:dyDescent="0.2">
      <c r="B2" s="7"/>
      <c r="E2" s="7"/>
      <c r="F2" s="7"/>
      <c r="G2" s="145" t="s">
        <v>0</v>
      </c>
      <c r="H2" s="61"/>
      <c r="I2" s="61"/>
      <c r="J2" s="61"/>
      <c r="K2" s="61"/>
      <c r="L2" s="61"/>
      <c r="M2" s="100"/>
      <c r="N2" s="100"/>
      <c r="O2" s="100"/>
      <c r="P2" s="101"/>
      <c r="Q2" s="101"/>
      <c r="R2" s="101"/>
      <c r="S2" s="102"/>
      <c r="T2" s="7"/>
      <c r="U2" s="7"/>
      <c r="V2" s="7"/>
      <c r="W2" s="7"/>
    </row>
    <row r="3" spans="1:32" ht="18.75" customHeight="1" x14ac:dyDescent="0.2">
      <c r="B3" s="7"/>
      <c r="E3" s="7"/>
      <c r="F3" s="62"/>
      <c r="G3" s="103" t="s">
        <v>68</v>
      </c>
      <c r="H3" s="64">
        <v>46023</v>
      </c>
      <c r="I3" s="62"/>
      <c r="J3" s="63"/>
      <c r="K3" s="62"/>
      <c r="L3" s="62"/>
      <c r="M3" s="100"/>
      <c r="N3" s="100"/>
      <c r="O3" s="100"/>
      <c r="P3" s="101"/>
      <c r="Q3" s="101"/>
      <c r="R3" s="101"/>
      <c r="S3" s="102"/>
      <c r="T3" s="7"/>
    </row>
    <row r="4" spans="1:32" ht="18.75" customHeight="1" thickBot="1" x14ac:dyDescent="0.25">
      <c r="B4" s="7"/>
      <c r="E4" s="7"/>
      <c r="F4" s="52"/>
      <c r="G4" s="52"/>
      <c r="H4" s="52"/>
      <c r="I4" s="52"/>
      <c r="J4" s="52"/>
      <c r="K4" s="52"/>
      <c r="L4" s="52"/>
      <c r="M4" s="52"/>
      <c r="N4" s="52"/>
      <c r="O4" s="52"/>
      <c r="P4" s="7"/>
      <c r="Q4" s="7"/>
      <c r="R4" s="7"/>
      <c r="S4" s="7"/>
      <c r="T4" s="7"/>
    </row>
    <row r="5" spans="1:32" s="12" customFormat="1" ht="15.75" customHeight="1" thickBot="1" x14ac:dyDescent="0.25">
      <c r="A5" s="105"/>
      <c r="B5" s="11"/>
      <c r="C5" s="11"/>
      <c r="D5" s="11"/>
      <c r="E5" s="11"/>
      <c r="F5" s="7"/>
      <c r="G5" s="7"/>
      <c r="H5" s="7"/>
      <c r="I5" s="97"/>
      <c r="J5" s="7"/>
      <c r="K5" s="7"/>
      <c r="L5" s="7"/>
      <c r="M5" s="7"/>
      <c r="N5" s="7"/>
      <c r="O5" s="7"/>
      <c r="P5" s="146"/>
      <c r="Q5" s="234" t="s">
        <v>77</v>
      </c>
      <c r="R5" s="235"/>
      <c r="S5" s="236"/>
      <c r="T5" s="7"/>
      <c r="U5" s="7"/>
      <c r="V5" s="7"/>
    </row>
    <row r="6" spans="1:32" s="12" customFormat="1" ht="16.5" customHeight="1" thickBot="1" x14ac:dyDescent="0.25">
      <c r="A6" s="105"/>
      <c r="B6" s="11"/>
      <c r="C6" s="11"/>
      <c r="D6" s="11"/>
      <c r="E6" s="11"/>
      <c r="F6" s="7"/>
      <c r="G6" s="7"/>
      <c r="H6" s="7"/>
      <c r="I6" s="9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32" ht="22.5" customHeight="1" x14ac:dyDescent="0.2">
      <c r="B7" s="202" t="s">
        <v>80</v>
      </c>
      <c r="C7" s="203"/>
      <c r="D7" s="203"/>
      <c r="E7" s="204"/>
      <c r="F7" s="174" t="s">
        <v>71</v>
      </c>
      <c r="G7" s="175"/>
      <c r="H7" s="175"/>
      <c r="I7" s="175"/>
      <c r="J7" s="175"/>
      <c r="K7" s="175"/>
      <c r="L7" s="175"/>
      <c r="M7" s="176"/>
      <c r="N7" s="98"/>
      <c r="O7" s="98"/>
      <c r="P7" s="224" t="s">
        <v>66</v>
      </c>
      <c r="Q7" s="225"/>
      <c r="R7" s="225"/>
      <c r="S7" s="226"/>
      <c r="W7" s="12"/>
    </row>
    <row r="8" spans="1:32" ht="21" customHeight="1" thickBot="1" x14ac:dyDescent="0.25">
      <c r="B8" s="205"/>
      <c r="C8" s="206"/>
      <c r="D8" s="206"/>
      <c r="E8" s="207"/>
      <c r="F8" s="221" t="s">
        <v>72</v>
      </c>
      <c r="G8" s="222"/>
      <c r="H8" s="222"/>
      <c r="I8" s="222"/>
      <c r="J8" s="222"/>
      <c r="K8" s="222"/>
      <c r="L8" s="222"/>
      <c r="M8" s="223"/>
      <c r="N8" s="98"/>
      <c r="O8" s="98"/>
      <c r="P8" s="227" t="s">
        <v>65</v>
      </c>
      <c r="Q8" s="228"/>
      <c r="R8" s="228"/>
      <c r="S8" s="229"/>
      <c r="W8" s="12"/>
    </row>
    <row r="9" spans="1:32" ht="18.75" customHeight="1" thickBot="1" x14ac:dyDescent="0.25">
      <c r="B9" s="7"/>
      <c r="E9" s="27"/>
      <c r="F9" s="37"/>
      <c r="G9" s="37"/>
      <c r="H9" s="37"/>
      <c r="I9" s="37"/>
      <c r="J9" s="38"/>
      <c r="K9" s="39">
        <f>12</f>
        <v>12</v>
      </c>
      <c r="L9" s="7"/>
      <c r="M9" s="7"/>
      <c r="N9" s="7"/>
      <c r="O9" s="16"/>
      <c r="P9" s="39">
        <v>365</v>
      </c>
      <c r="Q9" s="16"/>
      <c r="R9" s="16"/>
      <c r="S9" s="16"/>
      <c r="T9" s="16">
        <v>365</v>
      </c>
      <c r="U9" s="67" t="s">
        <v>64</v>
      </c>
      <c r="W9" s="67"/>
    </row>
    <row r="10" spans="1:32" s="8" customFormat="1" ht="23.25" customHeight="1" thickBot="1" x14ac:dyDescent="0.25">
      <c r="A10" s="208" t="s">
        <v>79</v>
      </c>
      <c r="B10" s="211" t="s">
        <v>1</v>
      </c>
      <c r="C10" s="212" t="s">
        <v>2</v>
      </c>
      <c r="D10" s="215" t="s">
        <v>3</v>
      </c>
      <c r="E10" s="218" t="s">
        <v>6</v>
      </c>
      <c r="F10" s="219"/>
      <c r="G10" s="219"/>
      <c r="H10" s="219"/>
      <c r="I10" s="219"/>
      <c r="J10" s="220"/>
      <c r="K10" s="185" t="s">
        <v>54</v>
      </c>
      <c r="L10" s="186"/>
      <c r="M10" s="186"/>
      <c r="N10" s="186"/>
      <c r="O10" s="187"/>
      <c r="P10" s="185" t="str">
        <f>CONCATENATE("GIORNALIERO - TÄGLICH  
(",P9," giorni/Tage)")</f>
        <v>GIORNALIERO - TÄGLICH  
(365 giorni/Tage)</v>
      </c>
      <c r="Q10" s="186"/>
      <c r="R10" s="186"/>
      <c r="S10" s="186"/>
      <c r="T10" s="187"/>
      <c r="U10" s="188" t="s">
        <v>53</v>
      </c>
      <c r="V10" s="189"/>
      <c r="W10" s="190"/>
      <c r="X10" s="58"/>
      <c r="Y10" s="58"/>
      <c r="Z10" s="58"/>
    </row>
    <row r="11" spans="1:32" s="8" customFormat="1" ht="33" customHeight="1" x14ac:dyDescent="0.2">
      <c r="A11" s="209"/>
      <c r="B11" s="197"/>
      <c r="C11" s="213"/>
      <c r="D11" s="216"/>
      <c r="E11" s="193" t="s">
        <v>4</v>
      </c>
      <c r="F11" s="191" t="s">
        <v>5</v>
      </c>
      <c r="G11" s="60" t="s">
        <v>81</v>
      </c>
      <c r="H11" s="60" t="s">
        <v>58</v>
      </c>
      <c r="I11" s="195" t="s">
        <v>78</v>
      </c>
      <c r="J11" s="200" t="s">
        <v>9</v>
      </c>
      <c r="K11" s="193" t="s">
        <v>4</v>
      </c>
      <c r="L11" s="191" t="s">
        <v>5</v>
      </c>
      <c r="M11" s="230" t="s">
        <v>81</v>
      </c>
      <c r="N11" s="232" t="s">
        <v>58</v>
      </c>
      <c r="O11" s="200" t="s">
        <v>9</v>
      </c>
      <c r="P11" s="197" t="s">
        <v>4</v>
      </c>
      <c r="Q11" s="199" t="s">
        <v>5</v>
      </c>
      <c r="R11" s="230" t="s">
        <v>81</v>
      </c>
      <c r="S11" s="232" t="s">
        <v>63</v>
      </c>
      <c r="T11" s="177" t="s">
        <v>9</v>
      </c>
      <c r="U11" s="179" t="s">
        <v>50</v>
      </c>
      <c r="V11" s="181" t="s">
        <v>51</v>
      </c>
      <c r="W11" s="183" t="s">
        <v>52</v>
      </c>
      <c r="X11" s="59"/>
      <c r="Y11" s="59"/>
      <c r="Z11" s="59"/>
      <c r="AA11" s="237" t="s">
        <v>55</v>
      </c>
      <c r="AB11" s="237"/>
      <c r="AE11" s="84" t="s">
        <v>60</v>
      </c>
      <c r="AF11" s="84"/>
    </row>
    <row r="12" spans="1:32" s="9" customFormat="1" ht="12" thickBot="1" x14ac:dyDescent="0.25">
      <c r="A12" s="210"/>
      <c r="B12" s="194"/>
      <c r="C12" s="214"/>
      <c r="D12" s="217"/>
      <c r="E12" s="194"/>
      <c r="F12" s="192"/>
      <c r="G12" s="285" t="s">
        <v>67</v>
      </c>
      <c r="H12" s="285" t="s">
        <v>59</v>
      </c>
      <c r="I12" s="196"/>
      <c r="J12" s="201"/>
      <c r="K12" s="194"/>
      <c r="L12" s="192"/>
      <c r="M12" s="231"/>
      <c r="N12" s="233"/>
      <c r="O12" s="201"/>
      <c r="P12" s="198"/>
      <c r="Q12" s="196"/>
      <c r="R12" s="231"/>
      <c r="S12" s="233"/>
      <c r="T12" s="178"/>
      <c r="U12" s="180"/>
      <c r="V12" s="182"/>
      <c r="W12" s="184"/>
      <c r="X12" s="59"/>
      <c r="Y12" s="59"/>
      <c r="Z12" s="59"/>
      <c r="AA12" s="46" t="s">
        <v>56</v>
      </c>
      <c r="AB12" s="46" t="s">
        <v>57</v>
      </c>
      <c r="AE12" s="85" t="s">
        <v>61</v>
      </c>
      <c r="AF12" s="85" t="s">
        <v>62</v>
      </c>
    </row>
    <row r="13" spans="1:32" ht="14.1" customHeight="1" x14ac:dyDescent="0.2">
      <c r="A13" s="148">
        <v>0</v>
      </c>
      <c r="B13" s="75" t="s">
        <v>7</v>
      </c>
      <c r="C13" s="129">
        <v>0</v>
      </c>
      <c r="D13" s="130">
        <v>0</v>
      </c>
      <c r="E13" s="147">
        <v>16108.09</v>
      </c>
      <c r="F13" s="131">
        <v>22208.16</v>
      </c>
      <c r="G13" s="132">
        <f>IF($G$12="NO-NEIN",0,IF($G$12="SI-JA",1062.96,0))</f>
        <v>1062.96</v>
      </c>
      <c r="H13" s="133">
        <f t="shared" ref="H13:H39" si="0">IF($H$12="NO-NEIN",AB13,IF($H$12="SI-JA",AA13,0))</f>
        <v>0</v>
      </c>
      <c r="I13" s="133">
        <f>+(E13+F13+G13+H13)/12</f>
        <v>3281.6008333333334</v>
      </c>
      <c r="J13" s="134">
        <f>SUM(E13:I13)</f>
        <v>42660.810833333329</v>
      </c>
      <c r="K13" s="135">
        <f t="shared" ref="K13:K39" si="1">E13/$K$9</f>
        <v>1342.3408333333334</v>
      </c>
      <c r="L13" s="136">
        <f t="shared" ref="L13:L39" si="2">F13/$K$9</f>
        <v>1850.68</v>
      </c>
      <c r="M13" s="136">
        <f t="shared" ref="M13:M39" si="3">G13/$K$9</f>
        <v>88.58</v>
      </c>
      <c r="N13" s="136">
        <f t="shared" ref="N13:N39" si="4">+H13/12</f>
        <v>0</v>
      </c>
      <c r="O13" s="137">
        <f t="shared" ref="O13:O39" si="5">SUM(K13:N13)</f>
        <v>3281.6008333333334</v>
      </c>
      <c r="P13" s="138">
        <f t="shared" ref="P13:P39" si="6">E13/$P$9</f>
        <v>44.131753424657532</v>
      </c>
      <c r="Q13" s="139">
        <f t="shared" ref="Q13:Q39" si="7">F13/$P$9</f>
        <v>60.844273972602743</v>
      </c>
      <c r="R13" s="139">
        <f t="shared" ref="R13:S39" si="8">G13/$P$9</f>
        <v>2.912219178082192</v>
      </c>
      <c r="S13" s="140">
        <f t="shared" ref="S13" si="9">IF($H$12="NO-NEIN",AB13,IF($H$12="SI-JA",AA13/365,0))</f>
        <v>0</v>
      </c>
      <c r="T13" s="141">
        <f t="shared" ref="T13:T39" si="10">SUM(P13:S13)</f>
        <v>107.88824657534248</v>
      </c>
      <c r="U13" s="142">
        <f t="shared" ref="U13:U39" si="11">(K13+L13)/160*1.25</f>
        <v>24.945475260416671</v>
      </c>
      <c r="V13" s="143">
        <f t="shared" ref="V13:V39" si="12">(K13+L13)/160*1.5</f>
        <v>29.934570312500004</v>
      </c>
      <c r="W13" s="144">
        <f t="shared" ref="W13:W39" si="13">(K13+L13)/160*1.55</f>
        <v>30.93238932291667</v>
      </c>
      <c r="X13" s="18"/>
      <c r="Y13" s="18"/>
      <c r="Z13" s="18"/>
      <c r="AA13" s="6">
        <f t="shared" ref="AA13:AA39" si="14">+E13/100*11</f>
        <v>1771.8899000000001</v>
      </c>
      <c r="AB13" s="6">
        <v>0</v>
      </c>
      <c r="AE13" s="6">
        <v>517.4452</v>
      </c>
      <c r="AF13" s="6">
        <v>2587.2260000000001</v>
      </c>
    </row>
    <row r="14" spans="1:32" ht="14.1" customHeight="1" x14ac:dyDescent="0.2">
      <c r="A14" s="148">
        <v>2</v>
      </c>
      <c r="B14" s="76">
        <v>0.06</v>
      </c>
      <c r="C14" s="69">
        <v>1</v>
      </c>
      <c r="D14" s="81">
        <v>0</v>
      </c>
      <c r="E14" s="94">
        <f>$E$13+$E$13*$B$14*C14</f>
        <v>17074.575400000002</v>
      </c>
      <c r="F14" s="68">
        <f>F13</f>
        <v>22208.16</v>
      </c>
      <c r="G14" s="73">
        <f t="shared" ref="G14:G39" si="15">IF($G$12="NO-NEIN",0,IF($G$12="SI-JA",1062.96,0))</f>
        <v>1062.96</v>
      </c>
      <c r="H14" s="65">
        <f t="shared" si="0"/>
        <v>0</v>
      </c>
      <c r="I14" s="65">
        <f>+(E14+F14+G14+H14)/12</f>
        <v>3362.1412833333338</v>
      </c>
      <c r="J14" s="45">
        <f t="shared" ref="J14:J39" si="16">SUM(E14:I14)</f>
        <v>43707.836683333335</v>
      </c>
      <c r="K14" s="74">
        <f t="shared" si="1"/>
        <v>1422.8812833333334</v>
      </c>
      <c r="L14" s="20">
        <f t="shared" si="2"/>
        <v>1850.68</v>
      </c>
      <c r="M14" s="20">
        <f t="shared" si="3"/>
        <v>88.58</v>
      </c>
      <c r="N14" s="20">
        <f t="shared" si="4"/>
        <v>0</v>
      </c>
      <c r="O14" s="86">
        <f t="shared" si="5"/>
        <v>3362.1412833333334</v>
      </c>
      <c r="P14" s="47">
        <f t="shared" si="6"/>
        <v>46.779658630136993</v>
      </c>
      <c r="Q14" s="48">
        <f t="shared" si="7"/>
        <v>60.844273972602743</v>
      </c>
      <c r="R14" s="48">
        <f t="shared" si="8"/>
        <v>2.912219178082192</v>
      </c>
      <c r="S14" s="20">
        <f t="shared" si="8"/>
        <v>0</v>
      </c>
      <c r="T14" s="71">
        <f t="shared" si="10"/>
        <v>110.53615178082192</v>
      </c>
      <c r="U14" s="89">
        <f t="shared" si="11"/>
        <v>25.574697526041668</v>
      </c>
      <c r="V14" s="19">
        <f t="shared" si="12"/>
        <v>30.689637031250001</v>
      </c>
      <c r="W14" s="42">
        <f t="shared" si="13"/>
        <v>31.712624932291668</v>
      </c>
      <c r="X14" s="18"/>
      <c r="Y14" s="18"/>
      <c r="Z14" s="18"/>
      <c r="AA14" s="6">
        <f t="shared" si="14"/>
        <v>1878.2032940000001</v>
      </c>
      <c r="AB14" s="6">
        <v>0</v>
      </c>
    </row>
    <row r="15" spans="1:32" ht="14.1" customHeight="1" x14ac:dyDescent="0.2">
      <c r="A15" s="148">
        <v>4</v>
      </c>
      <c r="B15" s="75"/>
      <c r="C15" s="69">
        <v>2</v>
      </c>
      <c r="D15" s="81">
        <v>0</v>
      </c>
      <c r="E15" s="94">
        <f t="shared" ref="E15:E16" si="17">$E$13+$E$13*$B$14*C15</f>
        <v>18041.060799999999</v>
      </c>
      <c r="F15" s="68">
        <f t="shared" ref="F15:F39" si="18">F14</f>
        <v>22208.16</v>
      </c>
      <c r="G15" s="73">
        <f t="shared" si="15"/>
        <v>1062.96</v>
      </c>
      <c r="H15" s="65">
        <f t="shared" si="0"/>
        <v>0</v>
      </c>
      <c r="I15" s="65">
        <f t="shared" ref="I15:I39" si="19">+(E15+F15+G15+H15)/12</f>
        <v>3442.6817333333329</v>
      </c>
      <c r="J15" s="45">
        <f t="shared" si="16"/>
        <v>44754.862533333326</v>
      </c>
      <c r="K15" s="74">
        <f t="shared" si="1"/>
        <v>1503.4217333333333</v>
      </c>
      <c r="L15" s="20">
        <f t="shared" si="2"/>
        <v>1850.68</v>
      </c>
      <c r="M15" s="20">
        <f t="shared" si="3"/>
        <v>88.58</v>
      </c>
      <c r="N15" s="20">
        <f t="shared" si="4"/>
        <v>0</v>
      </c>
      <c r="O15" s="86">
        <f t="shared" si="5"/>
        <v>3442.6817333333333</v>
      </c>
      <c r="P15" s="47">
        <f t="shared" si="6"/>
        <v>49.427563835616439</v>
      </c>
      <c r="Q15" s="48">
        <f t="shared" si="7"/>
        <v>60.844273972602743</v>
      </c>
      <c r="R15" s="48">
        <f t="shared" si="8"/>
        <v>2.912219178082192</v>
      </c>
      <c r="S15" s="20">
        <f t="shared" si="8"/>
        <v>0</v>
      </c>
      <c r="T15" s="71">
        <f t="shared" si="10"/>
        <v>113.18405698630137</v>
      </c>
      <c r="U15" s="89">
        <f t="shared" si="11"/>
        <v>26.203919791666664</v>
      </c>
      <c r="V15" s="19">
        <f t="shared" si="12"/>
        <v>31.444703749999999</v>
      </c>
      <c r="W15" s="42">
        <f t="shared" si="13"/>
        <v>32.492860541666666</v>
      </c>
      <c r="X15" s="18"/>
      <c r="Y15" s="18"/>
      <c r="Z15" s="18"/>
      <c r="AA15" s="6">
        <f t="shared" si="14"/>
        <v>1984.5166879999999</v>
      </c>
      <c r="AB15" s="6">
        <v>0</v>
      </c>
    </row>
    <row r="16" spans="1:32" ht="14.1" customHeight="1" x14ac:dyDescent="0.2">
      <c r="A16" s="148">
        <v>6</v>
      </c>
      <c r="B16" s="75"/>
      <c r="C16" s="69">
        <v>3</v>
      </c>
      <c r="D16" s="81">
        <v>0</v>
      </c>
      <c r="E16" s="94">
        <f t="shared" si="17"/>
        <v>19007.546200000001</v>
      </c>
      <c r="F16" s="68">
        <f t="shared" si="18"/>
        <v>22208.16</v>
      </c>
      <c r="G16" s="73">
        <f t="shared" si="15"/>
        <v>1062.96</v>
      </c>
      <c r="H16" s="65">
        <f t="shared" si="0"/>
        <v>0</v>
      </c>
      <c r="I16" s="65">
        <f t="shared" si="19"/>
        <v>3523.2221833333333</v>
      </c>
      <c r="J16" s="45">
        <f t="shared" si="16"/>
        <v>45801.888383333331</v>
      </c>
      <c r="K16" s="74">
        <f t="shared" si="1"/>
        <v>1583.9621833333333</v>
      </c>
      <c r="L16" s="20">
        <f t="shared" si="2"/>
        <v>1850.68</v>
      </c>
      <c r="M16" s="20">
        <f t="shared" si="3"/>
        <v>88.58</v>
      </c>
      <c r="N16" s="20">
        <f t="shared" si="4"/>
        <v>0</v>
      </c>
      <c r="O16" s="86">
        <f t="shared" si="5"/>
        <v>3523.2221833333333</v>
      </c>
      <c r="P16" s="47">
        <f t="shared" si="6"/>
        <v>52.075469041095893</v>
      </c>
      <c r="Q16" s="48">
        <f t="shared" si="7"/>
        <v>60.844273972602743</v>
      </c>
      <c r="R16" s="48">
        <f t="shared" si="8"/>
        <v>2.912219178082192</v>
      </c>
      <c r="S16" s="20">
        <f t="shared" si="8"/>
        <v>0</v>
      </c>
      <c r="T16" s="71">
        <f t="shared" si="10"/>
        <v>115.83196219178083</v>
      </c>
      <c r="U16" s="89">
        <f t="shared" si="11"/>
        <v>26.833142057291667</v>
      </c>
      <c r="V16" s="19">
        <f t="shared" si="12"/>
        <v>32.199770468750003</v>
      </c>
      <c r="W16" s="42">
        <f t="shared" si="13"/>
        <v>33.273096151041671</v>
      </c>
      <c r="X16" s="18"/>
      <c r="Y16" s="18"/>
      <c r="Z16" s="18"/>
      <c r="AA16" s="6">
        <f t="shared" si="14"/>
        <v>2090.8300820000004</v>
      </c>
      <c r="AB16" s="6">
        <v>0</v>
      </c>
    </row>
    <row r="17" spans="1:28" ht="14.1" customHeight="1" x14ac:dyDescent="0.2">
      <c r="A17" s="148">
        <v>8</v>
      </c>
      <c r="B17" s="75" t="s">
        <v>8</v>
      </c>
      <c r="C17" s="69">
        <v>0</v>
      </c>
      <c r="D17" s="81">
        <v>0</v>
      </c>
      <c r="E17" s="99">
        <v>21082.22</v>
      </c>
      <c r="F17" s="68">
        <f t="shared" si="18"/>
        <v>22208.16</v>
      </c>
      <c r="G17" s="73">
        <f t="shared" si="15"/>
        <v>1062.96</v>
      </c>
      <c r="H17" s="65">
        <f t="shared" si="0"/>
        <v>0</v>
      </c>
      <c r="I17" s="65">
        <f t="shared" si="19"/>
        <v>3696.1116666666671</v>
      </c>
      <c r="J17" s="45">
        <f t="shared" si="16"/>
        <v>48049.451666666668</v>
      </c>
      <c r="K17" s="74">
        <f t="shared" si="1"/>
        <v>1756.8516666666667</v>
      </c>
      <c r="L17" s="20">
        <f t="shared" si="2"/>
        <v>1850.68</v>
      </c>
      <c r="M17" s="20">
        <f t="shared" si="3"/>
        <v>88.58</v>
      </c>
      <c r="N17" s="20">
        <f t="shared" si="4"/>
        <v>0</v>
      </c>
      <c r="O17" s="86">
        <f t="shared" si="5"/>
        <v>3696.1116666666667</v>
      </c>
      <c r="P17" s="47">
        <f t="shared" si="6"/>
        <v>57.759506849315073</v>
      </c>
      <c r="Q17" s="48">
        <f t="shared" si="7"/>
        <v>60.844273972602743</v>
      </c>
      <c r="R17" s="48">
        <f t="shared" si="8"/>
        <v>2.912219178082192</v>
      </c>
      <c r="S17" s="20">
        <f t="shared" si="8"/>
        <v>0</v>
      </c>
      <c r="T17" s="71">
        <f t="shared" si="10"/>
        <v>121.51600000000001</v>
      </c>
      <c r="U17" s="89">
        <f t="shared" si="11"/>
        <v>28.183841145833334</v>
      </c>
      <c r="V17" s="19">
        <f t="shared" si="12"/>
        <v>33.820609375000004</v>
      </c>
      <c r="W17" s="42">
        <f t="shared" si="13"/>
        <v>34.947963020833335</v>
      </c>
      <c r="X17" s="18"/>
      <c r="Y17" s="18"/>
      <c r="Z17" s="18"/>
      <c r="AA17" s="6">
        <f t="shared" si="14"/>
        <v>2319.0442000000003</v>
      </c>
      <c r="AB17" s="6">
        <v>0</v>
      </c>
    </row>
    <row r="18" spans="1:28" ht="14.1" customHeight="1" x14ac:dyDescent="0.2">
      <c r="A18" s="148">
        <v>10</v>
      </c>
      <c r="B18" s="76">
        <v>0.03</v>
      </c>
      <c r="C18" s="69"/>
      <c r="D18" s="81">
        <v>1</v>
      </c>
      <c r="E18" s="94">
        <f>$E$17+$E$17*$B$18*D18</f>
        <v>21714.686600000001</v>
      </c>
      <c r="F18" s="68">
        <f t="shared" si="18"/>
        <v>22208.16</v>
      </c>
      <c r="G18" s="73">
        <f t="shared" si="15"/>
        <v>1062.96</v>
      </c>
      <c r="H18" s="65">
        <f t="shared" si="0"/>
        <v>0</v>
      </c>
      <c r="I18" s="65">
        <f t="shared" si="19"/>
        <v>3748.8172166666668</v>
      </c>
      <c r="J18" s="45">
        <f t="shared" si="16"/>
        <v>48734.623816666674</v>
      </c>
      <c r="K18" s="74">
        <f t="shared" si="1"/>
        <v>1809.5572166666668</v>
      </c>
      <c r="L18" s="20">
        <f t="shared" si="2"/>
        <v>1850.68</v>
      </c>
      <c r="M18" s="20">
        <f t="shared" si="3"/>
        <v>88.58</v>
      </c>
      <c r="N18" s="20">
        <f t="shared" si="4"/>
        <v>0</v>
      </c>
      <c r="O18" s="86">
        <f t="shared" si="5"/>
        <v>3748.8172166666668</v>
      </c>
      <c r="P18" s="47">
        <f t="shared" si="6"/>
        <v>59.492292054794525</v>
      </c>
      <c r="Q18" s="48">
        <f t="shared" si="7"/>
        <v>60.844273972602743</v>
      </c>
      <c r="R18" s="48">
        <f t="shared" si="8"/>
        <v>2.912219178082192</v>
      </c>
      <c r="S18" s="20">
        <f t="shared" si="8"/>
        <v>0</v>
      </c>
      <c r="T18" s="71">
        <f t="shared" si="10"/>
        <v>123.24878520547946</v>
      </c>
      <c r="U18" s="89">
        <f t="shared" si="11"/>
        <v>28.595603255208335</v>
      </c>
      <c r="V18" s="19">
        <f t="shared" si="12"/>
        <v>34.314723906250002</v>
      </c>
      <c r="W18" s="42">
        <f t="shared" si="13"/>
        <v>35.458548036458339</v>
      </c>
      <c r="X18" s="18"/>
      <c r="Y18" s="18"/>
      <c r="Z18" s="18"/>
      <c r="AA18" s="6">
        <f t="shared" si="14"/>
        <v>2388.615526</v>
      </c>
      <c r="AB18" s="6">
        <v>0</v>
      </c>
    </row>
    <row r="19" spans="1:28" ht="14.1" customHeight="1" x14ac:dyDescent="0.2">
      <c r="A19" s="148">
        <v>12</v>
      </c>
      <c r="B19" s="75"/>
      <c r="C19" s="69"/>
      <c r="D19" s="81">
        <v>2</v>
      </c>
      <c r="E19" s="94">
        <f t="shared" ref="E19:E39" si="20">$E$17+$E$17*$B$18*D19</f>
        <v>22347.153200000001</v>
      </c>
      <c r="F19" s="68">
        <f t="shared" si="18"/>
        <v>22208.16</v>
      </c>
      <c r="G19" s="73">
        <f t="shared" si="15"/>
        <v>1062.96</v>
      </c>
      <c r="H19" s="65">
        <f t="shared" si="0"/>
        <v>0</v>
      </c>
      <c r="I19" s="65">
        <f t="shared" si="19"/>
        <v>3801.5227666666669</v>
      </c>
      <c r="J19" s="45">
        <f t="shared" si="16"/>
        <v>49419.795966666672</v>
      </c>
      <c r="K19" s="74">
        <f t="shared" si="1"/>
        <v>1862.2627666666667</v>
      </c>
      <c r="L19" s="20">
        <f t="shared" si="2"/>
        <v>1850.68</v>
      </c>
      <c r="M19" s="20">
        <f t="shared" si="3"/>
        <v>88.58</v>
      </c>
      <c r="N19" s="20">
        <f t="shared" si="4"/>
        <v>0</v>
      </c>
      <c r="O19" s="86">
        <f t="shared" si="5"/>
        <v>3801.5227666666669</v>
      </c>
      <c r="P19" s="47">
        <f t="shared" si="6"/>
        <v>61.225077260273977</v>
      </c>
      <c r="Q19" s="48">
        <f t="shared" si="7"/>
        <v>60.844273972602743</v>
      </c>
      <c r="R19" s="48">
        <f t="shared" si="8"/>
        <v>2.912219178082192</v>
      </c>
      <c r="S19" s="20">
        <f t="shared" si="8"/>
        <v>0</v>
      </c>
      <c r="T19" s="71">
        <f t="shared" si="10"/>
        <v>124.98157041095892</v>
      </c>
      <c r="U19" s="89">
        <f t="shared" si="11"/>
        <v>29.007365364583336</v>
      </c>
      <c r="V19" s="19">
        <f t="shared" si="12"/>
        <v>34.8088384375</v>
      </c>
      <c r="W19" s="42">
        <f t="shared" si="13"/>
        <v>35.969133052083336</v>
      </c>
      <c r="X19" s="18"/>
      <c r="Y19" s="18"/>
      <c r="Z19" s="18"/>
      <c r="AA19" s="6">
        <f t="shared" si="14"/>
        <v>2458.1868519999998</v>
      </c>
      <c r="AB19" s="6">
        <v>0</v>
      </c>
    </row>
    <row r="20" spans="1:28" ht="14.1" customHeight="1" x14ac:dyDescent="0.2">
      <c r="A20" s="148">
        <v>14</v>
      </c>
      <c r="B20" s="75"/>
      <c r="C20" s="69"/>
      <c r="D20" s="81">
        <v>3</v>
      </c>
      <c r="E20" s="94">
        <f t="shared" si="20"/>
        <v>22979.6198</v>
      </c>
      <c r="F20" s="68">
        <f t="shared" si="18"/>
        <v>22208.16</v>
      </c>
      <c r="G20" s="73">
        <f t="shared" si="15"/>
        <v>1062.96</v>
      </c>
      <c r="H20" s="65">
        <f t="shared" si="0"/>
        <v>0</v>
      </c>
      <c r="I20" s="65">
        <f t="shared" si="19"/>
        <v>3854.2283166666671</v>
      </c>
      <c r="J20" s="45">
        <f t="shared" si="16"/>
        <v>50104.968116666671</v>
      </c>
      <c r="K20" s="74">
        <f t="shared" si="1"/>
        <v>1914.9683166666666</v>
      </c>
      <c r="L20" s="20">
        <f t="shared" si="2"/>
        <v>1850.68</v>
      </c>
      <c r="M20" s="20">
        <f t="shared" si="3"/>
        <v>88.58</v>
      </c>
      <c r="N20" s="20">
        <f t="shared" si="4"/>
        <v>0</v>
      </c>
      <c r="O20" s="86">
        <f t="shared" si="5"/>
        <v>3854.2283166666666</v>
      </c>
      <c r="P20" s="47">
        <f t="shared" si="6"/>
        <v>62.957862465753429</v>
      </c>
      <c r="Q20" s="48">
        <f t="shared" si="7"/>
        <v>60.844273972602743</v>
      </c>
      <c r="R20" s="48">
        <f t="shared" si="8"/>
        <v>2.912219178082192</v>
      </c>
      <c r="S20" s="20">
        <f t="shared" si="8"/>
        <v>0</v>
      </c>
      <c r="T20" s="71">
        <f t="shared" si="10"/>
        <v>126.71435561643837</v>
      </c>
      <c r="U20" s="89">
        <f t="shared" si="11"/>
        <v>29.419127473958333</v>
      </c>
      <c r="V20" s="19">
        <f t="shared" si="12"/>
        <v>35.302952968750006</v>
      </c>
      <c r="W20" s="42">
        <f t="shared" si="13"/>
        <v>36.479718067708333</v>
      </c>
      <c r="X20" s="18"/>
      <c r="Y20" s="18"/>
      <c r="Z20" s="18"/>
      <c r="AA20" s="6">
        <f t="shared" si="14"/>
        <v>2527.758178</v>
      </c>
      <c r="AB20" s="6">
        <v>0</v>
      </c>
    </row>
    <row r="21" spans="1:28" ht="14.1" customHeight="1" x14ac:dyDescent="0.2">
      <c r="A21" s="148">
        <v>16</v>
      </c>
      <c r="B21" s="75"/>
      <c r="C21" s="69"/>
      <c r="D21" s="81">
        <v>4</v>
      </c>
      <c r="E21" s="94">
        <f t="shared" si="20"/>
        <v>23612.0864</v>
      </c>
      <c r="F21" s="68">
        <f t="shared" si="18"/>
        <v>22208.16</v>
      </c>
      <c r="G21" s="73">
        <f t="shared" si="15"/>
        <v>1062.96</v>
      </c>
      <c r="H21" s="65">
        <f t="shared" si="0"/>
        <v>0</v>
      </c>
      <c r="I21" s="65">
        <f t="shared" si="19"/>
        <v>3906.9338666666667</v>
      </c>
      <c r="J21" s="45">
        <f t="shared" si="16"/>
        <v>50790.140266666669</v>
      </c>
      <c r="K21" s="74">
        <f t="shared" si="1"/>
        <v>1967.6738666666668</v>
      </c>
      <c r="L21" s="20">
        <f t="shared" si="2"/>
        <v>1850.68</v>
      </c>
      <c r="M21" s="20">
        <f t="shared" si="3"/>
        <v>88.58</v>
      </c>
      <c r="N21" s="20">
        <f t="shared" si="4"/>
        <v>0</v>
      </c>
      <c r="O21" s="86">
        <f t="shared" si="5"/>
        <v>3906.9338666666667</v>
      </c>
      <c r="P21" s="47">
        <f t="shared" si="6"/>
        <v>64.690647671232881</v>
      </c>
      <c r="Q21" s="48">
        <f t="shared" si="7"/>
        <v>60.844273972602743</v>
      </c>
      <c r="R21" s="48">
        <f t="shared" si="8"/>
        <v>2.912219178082192</v>
      </c>
      <c r="S21" s="20">
        <f t="shared" si="8"/>
        <v>0</v>
      </c>
      <c r="T21" s="71">
        <f t="shared" si="10"/>
        <v>128.4471408219178</v>
      </c>
      <c r="U21" s="89">
        <f t="shared" si="11"/>
        <v>29.830889583333335</v>
      </c>
      <c r="V21" s="19">
        <f t="shared" si="12"/>
        <v>35.797067500000004</v>
      </c>
      <c r="W21" s="42">
        <f t="shared" si="13"/>
        <v>36.990303083333337</v>
      </c>
      <c r="X21" s="18"/>
      <c r="Y21" s="18"/>
      <c r="Z21" s="18"/>
      <c r="AA21" s="6">
        <f t="shared" si="14"/>
        <v>2597.3295040000003</v>
      </c>
      <c r="AB21" s="6">
        <v>0</v>
      </c>
    </row>
    <row r="22" spans="1:28" ht="14.1" customHeight="1" x14ac:dyDescent="0.2">
      <c r="A22" s="148">
        <v>18</v>
      </c>
      <c r="B22" s="75"/>
      <c r="C22" s="69"/>
      <c r="D22" s="81">
        <v>5</v>
      </c>
      <c r="E22" s="94">
        <f t="shared" si="20"/>
        <v>24244.553</v>
      </c>
      <c r="F22" s="68">
        <f t="shared" si="18"/>
        <v>22208.16</v>
      </c>
      <c r="G22" s="73">
        <f t="shared" si="15"/>
        <v>1062.96</v>
      </c>
      <c r="H22" s="65">
        <f t="shared" si="0"/>
        <v>0</v>
      </c>
      <c r="I22" s="65">
        <f t="shared" si="19"/>
        <v>3959.6394166666669</v>
      </c>
      <c r="J22" s="45">
        <f t="shared" si="16"/>
        <v>51475.312416666668</v>
      </c>
      <c r="K22" s="74">
        <f t="shared" si="1"/>
        <v>2020.3794166666667</v>
      </c>
      <c r="L22" s="20">
        <f t="shared" si="2"/>
        <v>1850.68</v>
      </c>
      <c r="M22" s="20">
        <f t="shared" si="3"/>
        <v>88.58</v>
      </c>
      <c r="N22" s="20">
        <f t="shared" si="4"/>
        <v>0</v>
      </c>
      <c r="O22" s="86">
        <f t="shared" si="5"/>
        <v>3959.6394166666669</v>
      </c>
      <c r="P22" s="47">
        <f t="shared" si="6"/>
        <v>66.423432876712326</v>
      </c>
      <c r="Q22" s="48">
        <f t="shared" si="7"/>
        <v>60.844273972602743</v>
      </c>
      <c r="R22" s="48">
        <f t="shared" si="8"/>
        <v>2.912219178082192</v>
      </c>
      <c r="S22" s="20">
        <f t="shared" si="8"/>
        <v>0</v>
      </c>
      <c r="T22" s="71">
        <f t="shared" si="10"/>
        <v>130.17992602739724</v>
      </c>
      <c r="U22" s="89">
        <f t="shared" si="11"/>
        <v>30.242651692708336</v>
      </c>
      <c r="V22" s="19">
        <f t="shared" si="12"/>
        <v>36.291182031250003</v>
      </c>
      <c r="W22" s="42">
        <f t="shared" si="13"/>
        <v>37.500888098958335</v>
      </c>
      <c r="X22" s="18"/>
      <c r="Y22" s="18"/>
      <c r="Z22" s="18"/>
      <c r="AA22" s="6">
        <f t="shared" si="14"/>
        <v>2666.90083</v>
      </c>
      <c r="AB22" s="6">
        <v>0</v>
      </c>
    </row>
    <row r="23" spans="1:28" ht="14.1" customHeight="1" x14ac:dyDescent="0.2">
      <c r="A23" s="148">
        <v>20</v>
      </c>
      <c r="B23" s="75"/>
      <c r="C23" s="69"/>
      <c r="D23" s="81">
        <v>6</v>
      </c>
      <c r="E23" s="94">
        <f t="shared" si="20"/>
        <v>24877.0196</v>
      </c>
      <c r="F23" s="68">
        <f t="shared" si="18"/>
        <v>22208.16</v>
      </c>
      <c r="G23" s="73">
        <f t="shared" si="15"/>
        <v>1062.96</v>
      </c>
      <c r="H23" s="65">
        <f t="shared" si="0"/>
        <v>0</v>
      </c>
      <c r="I23" s="65">
        <f t="shared" si="19"/>
        <v>4012.344966666667</v>
      </c>
      <c r="J23" s="45">
        <f t="shared" si="16"/>
        <v>52160.484566666666</v>
      </c>
      <c r="K23" s="74">
        <f t="shared" si="1"/>
        <v>2073.0849666666668</v>
      </c>
      <c r="L23" s="20">
        <f t="shared" si="2"/>
        <v>1850.68</v>
      </c>
      <c r="M23" s="20">
        <f t="shared" si="3"/>
        <v>88.58</v>
      </c>
      <c r="N23" s="20">
        <f t="shared" si="4"/>
        <v>0</v>
      </c>
      <c r="O23" s="86">
        <f t="shared" si="5"/>
        <v>4012.3449666666666</v>
      </c>
      <c r="P23" s="47">
        <f t="shared" si="6"/>
        <v>68.156218082191785</v>
      </c>
      <c r="Q23" s="48">
        <f t="shared" si="7"/>
        <v>60.844273972602743</v>
      </c>
      <c r="R23" s="48">
        <f t="shared" si="8"/>
        <v>2.912219178082192</v>
      </c>
      <c r="S23" s="20">
        <f t="shared" si="8"/>
        <v>0</v>
      </c>
      <c r="T23" s="71">
        <f t="shared" si="10"/>
        <v>131.91271123287672</v>
      </c>
      <c r="U23" s="89">
        <f t="shared" si="11"/>
        <v>30.654413802083333</v>
      </c>
      <c r="V23" s="19">
        <f t="shared" si="12"/>
        <v>36.785296562499994</v>
      </c>
      <c r="W23" s="42">
        <f t="shared" si="13"/>
        <v>38.011473114583332</v>
      </c>
      <c r="X23" s="18"/>
      <c r="Y23" s="18"/>
      <c r="Z23" s="18"/>
      <c r="AA23" s="6">
        <f t="shared" si="14"/>
        <v>2736.4721559999998</v>
      </c>
      <c r="AB23" s="6">
        <v>0</v>
      </c>
    </row>
    <row r="24" spans="1:28" ht="14.1" customHeight="1" x14ac:dyDescent="0.2">
      <c r="A24" s="148">
        <v>22</v>
      </c>
      <c r="B24" s="75"/>
      <c r="C24" s="69"/>
      <c r="D24" s="81">
        <v>7</v>
      </c>
      <c r="E24" s="94">
        <f t="shared" si="20"/>
        <v>25509.486199999999</v>
      </c>
      <c r="F24" s="68">
        <f t="shared" si="18"/>
        <v>22208.16</v>
      </c>
      <c r="G24" s="73">
        <f t="shared" si="15"/>
        <v>1062.96</v>
      </c>
      <c r="H24" s="65">
        <f t="shared" si="0"/>
        <v>0</v>
      </c>
      <c r="I24" s="65">
        <f t="shared" si="19"/>
        <v>4065.0505166666667</v>
      </c>
      <c r="J24" s="45">
        <f t="shared" si="16"/>
        <v>52845.656716666672</v>
      </c>
      <c r="K24" s="74">
        <f t="shared" si="1"/>
        <v>2125.7905166666665</v>
      </c>
      <c r="L24" s="20">
        <f t="shared" si="2"/>
        <v>1850.68</v>
      </c>
      <c r="M24" s="20">
        <f t="shared" si="3"/>
        <v>88.58</v>
      </c>
      <c r="N24" s="20">
        <f t="shared" si="4"/>
        <v>0</v>
      </c>
      <c r="O24" s="86">
        <f t="shared" si="5"/>
        <v>4065.0505166666662</v>
      </c>
      <c r="P24" s="47">
        <f t="shared" si="6"/>
        <v>69.88900328767123</v>
      </c>
      <c r="Q24" s="48">
        <f t="shared" si="7"/>
        <v>60.844273972602743</v>
      </c>
      <c r="R24" s="48">
        <f t="shared" si="8"/>
        <v>2.912219178082192</v>
      </c>
      <c r="S24" s="20">
        <f t="shared" si="8"/>
        <v>0</v>
      </c>
      <c r="T24" s="71">
        <f t="shared" si="10"/>
        <v>133.64549643835616</v>
      </c>
      <c r="U24" s="89">
        <f t="shared" si="11"/>
        <v>31.06617591145833</v>
      </c>
      <c r="V24" s="19">
        <f t="shared" si="12"/>
        <v>37.279411093749999</v>
      </c>
      <c r="W24" s="42">
        <f t="shared" si="13"/>
        <v>38.522058130208329</v>
      </c>
      <c r="X24" s="18"/>
      <c r="Y24" s="18"/>
      <c r="Z24" s="18"/>
      <c r="AA24" s="6">
        <f t="shared" si="14"/>
        <v>2806.043482</v>
      </c>
      <c r="AB24" s="6">
        <v>0</v>
      </c>
    </row>
    <row r="25" spans="1:28" ht="14.1" customHeight="1" x14ac:dyDescent="0.2">
      <c r="A25" s="148">
        <v>24</v>
      </c>
      <c r="B25" s="75"/>
      <c r="C25" s="69"/>
      <c r="D25" s="81">
        <v>8</v>
      </c>
      <c r="E25" s="94">
        <f t="shared" si="20"/>
        <v>26141.952799999999</v>
      </c>
      <c r="F25" s="68">
        <f t="shared" si="18"/>
        <v>22208.16</v>
      </c>
      <c r="G25" s="73">
        <f t="shared" si="15"/>
        <v>1062.96</v>
      </c>
      <c r="H25" s="65">
        <f t="shared" si="0"/>
        <v>0</v>
      </c>
      <c r="I25" s="65">
        <f t="shared" si="19"/>
        <v>4117.7560666666668</v>
      </c>
      <c r="J25" s="45">
        <f t="shared" si="16"/>
        <v>53530.82886666667</v>
      </c>
      <c r="K25" s="74">
        <f t="shared" si="1"/>
        <v>2178.4960666666666</v>
      </c>
      <c r="L25" s="20">
        <f t="shared" si="2"/>
        <v>1850.68</v>
      </c>
      <c r="M25" s="20">
        <f t="shared" si="3"/>
        <v>88.58</v>
      </c>
      <c r="N25" s="20">
        <f t="shared" si="4"/>
        <v>0</v>
      </c>
      <c r="O25" s="86">
        <f t="shared" si="5"/>
        <v>4117.7560666666668</v>
      </c>
      <c r="P25" s="47">
        <f t="shared" si="6"/>
        <v>71.621788493150689</v>
      </c>
      <c r="Q25" s="48">
        <f t="shared" si="7"/>
        <v>60.844273972602743</v>
      </c>
      <c r="R25" s="48">
        <f t="shared" si="8"/>
        <v>2.912219178082192</v>
      </c>
      <c r="S25" s="20">
        <f t="shared" si="8"/>
        <v>0</v>
      </c>
      <c r="T25" s="71">
        <f t="shared" si="10"/>
        <v>135.37828164383561</v>
      </c>
      <c r="U25" s="89">
        <f t="shared" si="11"/>
        <v>31.477938020833335</v>
      </c>
      <c r="V25" s="19">
        <f t="shared" si="12"/>
        <v>37.773525625000005</v>
      </c>
      <c r="W25" s="42">
        <f t="shared" si="13"/>
        <v>39.03264314583334</v>
      </c>
      <c r="X25" s="18"/>
      <c r="Y25" s="18"/>
      <c r="Z25" s="18"/>
      <c r="AA25" s="6">
        <f t="shared" si="14"/>
        <v>2875.6148080000003</v>
      </c>
      <c r="AB25" s="6">
        <v>0</v>
      </c>
    </row>
    <row r="26" spans="1:28" ht="14.1" customHeight="1" x14ac:dyDescent="0.2">
      <c r="A26" s="148">
        <v>26</v>
      </c>
      <c r="B26" s="75"/>
      <c r="C26" s="69"/>
      <c r="D26" s="81">
        <v>9</v>
      </c>
      <c r="E26" s="94">
        <f t="shared" si="20"/>
        <v>26774.419399999999</v>
      </c>
      <c r="F26" s="68">
        <f t="shared" si="18"/>
        <v>22208.16</v>
      </c>
      <c r="G26" s="73">
        <f t="shared" si="15"/>
        <v>1062.96</v>
      </c>
      <c r="H26" s="65">
        <f t="shared" si="0"/>
        <v>0</v>
      </c>
      <c r="I26" s="65">
        <f t="shared" si="19"/>
        <v>4170.4616166666665</v>
      </c>
      <c r="J26" s="45">
        <f t="shared" si="16"/>
        <v>54216.001016666669</v>
      </c>
      <c r="K26" s="74">
        <f t="shared" si="1"/>
        <v>2231.2016166666667</v>
      </c>
      <c r="L26" s="20">
        <f t="shared" si="2"/>
        <v>1850.68</v>
      </c>
      <c r="M26" s="20">
        <f t="shared" si="3"/>
        <v>88.58</v>
      </c>
      <c r="N26" s="20">
        <f t="shared" si="4"/>
        <v>0</v>
      </c>
      <c r="O26" s="86">
        <f t="shared" si="5"/>
        <v>4170.4616166666665</v>
      </c>
      <c r="P26" s="47">
        <f t="shared" si="6"/>
        <v>73.354573698630134</v>
      </c>
      <c r="Q26" s="48">
        <f t="shared" si="7"/>
        <v>60.844273972602743</v>
      </c>
      <c r="R26" s="48">
        <f t="shared" si="8"/>
        <v>2.912219178082192</v>
      </c>
      <c r="S26" s="20">
        <f t="shared" si="8"/>
        <v>0</v>
      </c>
      <c r="T26" s="71">
        <f t="shared" si="10"/>
        <v>137.11106684931505</v>
      </c>
      <c r="U26" s="89">
        <f t="shared" si="11"/>
        <v>31.889700130208332</v>
      </c>
      <c r="V26" s="19">
        <f t="shared" si="12"/>
        <v>38.267640156249996</v>
      </c>
      <c r="W26" s="42">
        <f t="shared" si="13"/>
        <v>39.54322816145833</v>
      </c>
      <c r="X26" s="18"/>
      <c r="Y26" s="18"/>
      <c r="Z26" s="18"/>
      <c r="AA26" s="6">
        <f t="shared" si="14"/>
        <v>2945.186134</v>
      </c>
      <c r="AB26" s="6">
        <v>0</v>
      </c>
    </row>
    <row r="27" spans="1:28" ht="14.1" customHeight="1" x14ac:dyDescent="0.2">
      <c r="A27" s="148">
        <v>28</v>
      </c>
      <c r="B27" s="75"/>
      <c r="C27" s="69"/>
      <c r="D27" s="81">
        <v>10</v>
      </c>
      <c r="E27" s="94">
        <f t="shared" si="20"/>
        <v>27406.885999999999</v>
      </c>
      <c r="F27" s="68">
        <f t="shared" si="18"/>
        <v>22208.16</v>
      </c>
      <c r="G27" s="73">
        <f t="shared" si="15"/>
        <v>1062.96</v>
      </c>
      <c r="H27" s="65">
        <f t="shared" si="0"/>
        <v>0</v>
      </c>
      <c r="I27" s="65">
        <f t="shared" si="19"/>
        <v>4223.1671666666671</v>
      </c>
      <c r="J27" s="45">
        <f t="shared" si="16"/>
        <v>54901.173166666667</v>
      </c>
      <c r="K27" s="74">
        <f t="shared" si="1"/>
        <v>2283.9071666666664</v>
      </c>
      <c r="L27" s="20">
        <f t="shared" si="2"/>
        <v>1850.68</v>
      </c>
      <c r="M27" s="20">
        <f t="shared" si="3"/>
        <v>88.58</v>
      </c>
      <c r="N27" s="20">
        <f t="shared" si="4"/>
        <v>0</v>
      </c>
      <c r="O27" s="86">
        <f t="shared" si="5"/>
        <v>4223.1671666666662</v>
      </c>
      <c r="P27" s="47">
        <f t="shared" si="6"/>
        <v>75.087358904109578</v>
      </c>
      <c r="Q27" s="48">
        <f t="shared" si="7"/>
        <v>60.844273972602743</v>
      </c>
      <c r="R27" s="48">
        <f t="shared" si="8"/>
        <v>2.912219178082192</v>
      </c>
      <c r="S27" s="20">
        <f t="shared" si="8"/>
        <v>0</v>
      </c>
      <c r="T27" s="71">
        <f t="shared" si="10"/>
        <v>138.8438520547945</v>
      </c>
      <c r="U27" s="89">
        <f t="shared" si="11"/>
        <v>32.30146223958333</v>
      </c>
      <c r="V27" s="19">
        <f t="shared" si="12"/>
        <v>38.761754687500002</v>
      </c>
      <c r="W27" s="42">
        <f t="shared" si="13"/>
        <v>40.053813177083335</v>
      </c>
      <c r="X27" s="18"/>
      <c r="Y27" s="18"/>
      <c r="Z27" s="18"/>
      <c r="AA27" s="6">
        <f t="shared" si="14"/>
        <v>3014.7574599999998</v>
      </c>
      <c r="AB27" s="6">
        <v>0</v>
      </c>
    </row>
    <row r="28" spans="1:28" ht="14.1" customHeight="1" x14ac:dyDescent="0.2">
      <c r="A28" s="148">
        <v>30</v>
      </c>
      <c r="B28" s="75"/>
      <c r="C28" s="69"/>
      <c r="D28" s="81">
        <v>11</v>
      </c>
      <c r="E28" s="94">
        <f t="shared" si="20"/>
        <v>28039.352600000002</v>
      </c>
      <c r="F28" s="68">
        <f t="shared" si="18"/>
        <v>22208.16</v>
      </c>
      <c r="G28" s="73">
        <f t="shared" si="15"/>
        <v>1062.96</v>
      </c>
      <c r="H28" s="65">
        <f t="shared" si="0"/>
        <v>0</v>
      </c>
      <c r="I28" s="65">
        <f t="shared" si="19"/>
        <v>4275.8727166666667</v>
      </c>
      <c r="J28" s="45">
        <f t="shared" si="16"/>
        <v>55586.345316666666</v>
      </c>
      <c r="K28" s="74">
        <f t="shared" si="1"/>
        <v>2336.612716666667</v>
      </c>
      <c r="L28" s="20">
        <f t="shared" si="2"/>
        <v>1850.68</v>
      </c>
      <c r="M28" s="20">
        <f t="shared" si="3"/>
        <v>88.58</v>
      </c>
      <c r="N28" s="20">
        <f t="shared" si="4"/>
        <v>0</v>
      </c>
      <c r="O28" s="86">
        <f t="shared" si="5"/>
        <v>4275.8727166666667</v>
      </c>
      <c r="P28" s="47">
        <f t="shared" si="6"/>
        <v>76.820144109589052</v>
      </c>
      <c r="Q28" s="48">
        <f t="shared" si="7"/>
        <v>60.844273972602743</v>
      </c>
      <c r="R28" s="48">
        <f t="shared" si="8"/>
        <v>2.912219178082192</v>
      </c>
      <c r="S28" s="20">
        <f t="shared" si="8"/>
        <v>0</v>
      </c>
      <c r="T28" s="71">
        <f t="shared" si="10"/>
        <v>140.57663726027397</v>
      </c>
      <c r="U28" s="89">
        <f t="shared" si="11"/>
        <v>32.713224348958335</v>
      </c>
      <c r="V28" s="19">
        <f t="shared" si="12"/>
        <v>39.255869218750007</v>
      </c>
      <c r="W28" s="42">
        <f t="shared" si="13"/>
        <v>40.564398192708339</v>
      </c>
      <c r="X28" s="18"/>
      <c r="Y28" s="18"/>
      <c r="Z28" s="18"/>
      <c r="AA28" s="6">
        <f t="shared" si="14"/>
        <v>3084.328786</v>
      </c>
      <c r="AB28" s="6">
        <v>0</v>
      </c>
    </row>
    <row r="29" spans="1:28" ht="14.1" customHeight="1" x14ac:dyDescent="0.2">
      <c r="A29" s="148">
        <v>32</v>
      </c>
      <c r="B29" s="75"/>
      <c r="C29" s="69"/>
      <c r="D29" s="81">
        <v>12</v>
      </c>
      <c r="E29" s="94">
        <f t="shared" si="20"/>
        <v>28671.819200000002</v>
      </c>
      <c r="F29" s="68">
        <f t="shared" si="18"/>
        <v>22208.16</v>
      </c>
      <c r="G29" s="73">
        <f t="shared" si="15"/>
        <v>1062.96</v>
      </c>
      <c r="H29" s="65">
        <f t="shared" si="0"/>
        <v>0</v>
      </c>
      <c r="I29" s="65">
        <f t="shared" si="19"/>
        <v>4328.5782666666664</v>
      </c>
      <c r="J29" s="45">
        <f t="shared" si="16"/>
        <v>56271.517466666664</v>
      </c>
      <c r="K29" s="74">
        <f t="shared" si="1"/>
        <v>2389.3182666666667</v>
      </c>
      <c r="L29" s="20">
        <f t="shared" si="2"/>
        <v>1850.68</v>
      </c>
      <c r="M29" s="20">
        <f t="shared" si="3"/>
        <v>88.58</v>
      </c>
      <c r="N29" s="20">
        <f t="shared" si="4"/>
        <v>0</v>
      </c>
      <c r="O29" s="86">
        <f t="shared" si="5"/>
        <v>4328.5782666666664</v>
      </c>
      <c r="P29" s="47">
        <f t="shared" si="6"/>
        <v>78.552929315068496</v>
      </c>
      <c r="Q29" s="48">
        <f t="shared" si="7"/>
        <v>60.844273972602743</v>
      </c>
      <c r="R29" s="48">
        <f t="shared" si="8"/>
        <v>2.912219178082192</v>
      </c>
      <c r="S29" s="20">
        <f t="shared" si="8"/>
        <v>0</v>
      </c>
      <c r="T29" s="71">
        <f t="shared" si="10"/>
        <v>142.30942246575341</v>
      </c>
      <c r="U29" s="89">
        <f t="shared" si="11"/>
        <v>33.124986458333332</v>
      </c>
      <c r="V29" s="19">
        <f t="shared" si="12"/>
        <v>39.749983749999998</v>
      </c>
      <c r="W29" s="42">
        <f t="shared" si="13"/>
        <v>41.074983208333336</v>
      </c>
      <c r="X29" s="18"/>
      <c r="Y29" s="18"/>
      <c r="Z29" s="18"/>
      <c r="AA29" s="6">
        <f t="shared" si="14"/>
        <v>3153.9001120000003</v>
      </c>
      <c r="AB29" s="6">
        <v>0</v>
      </c>
    </row>
    <row r="30" spans="1:28" ht="14.1" customHeight="1" x14ac:dyDescent="0.2">
      <c r="A30" s="148">
        <v>34</v>
      </c>
      <c r="B30" s="75"/>
      <c r="C30" s="69"/>
      <c r="D30" s="81">
        <v>13</v>
      </c>
      <c r="E30" s="94">
        <f t="shared" si="20"/>
        <v>29304.285800000001</v>
      </c>
      <c r="F30" s="68">
        <f t="shared" si="18"/>
        <v>22208.16</v>
      </c>
      <c r="G30" s="73">
        <f t="shared" si="15"/>
        <v>1062.96</v>
      </c>
      <c r="H30" s="65">
        <f t="shared" si="0"/>
        <v>0</v>
      </c>
      <c r="I30" s="65">
        <f t="shared" si="19"/>
        <v>4381.283816666667</v>
      </c>
      <c r="J30" s="45">
        <f t="shared" si="16"/>
        <v>56956.68961666667</v>
      </c>
      <c r="K30" s="74">
        <f t="shared" si="1"/>
        <v>2442.0238166666668</v>
      </c>
      <c r="L30" s="20">
        <f t="shared" si="2"/>
        <v>1850.68</v>
      </c>
      <c r="M30" s="20">
        <f t="shared" si="3"/>
        <v>88.58</v>
      </c>
      <c r="N30" s="20">
        <f t="shared" si="4"/>
        <v>0</v>
      </c>
      <c r="O30" s="86">
        <f t="shared" si="5"/>
        <v>4381.283816666667</v>
      </c>
      <c r="P30" s="47">
        <f t="shared" si="6"/>
        <v>80.285714520547955</v>
      </c>
      <c r="Q30" s="48">
        <f t="shared" si="7"/>
        <v>60.844273972602743</v>
      </c>
      <c r="R30" s="48">
        <f t="shared" si="8"/>
        <v>2.912219178082192</v>
      </c>
      <c r="S30" s="20">
        <f t="shared" si="8"/>
        <v>0</v>
      </c>
      <c r="T30" s="71">
        <f t="shared" si="10"/>
        <v>144.04220767123289</v>
      </c>
      <c r="U30" s="89">
        <f t="shared" si="11"/>
        <v>33.536748567708337</v>
      </c>
      <c r="V30" s="19">
        <f t="shared" si="12"/>
        <v>40.244098281250004</v>
      </c>
      <c r="W30" s="42">
        <f t="shared" si="13"/>
        <v>41.58556822395834</v>
      </c>
      <c r="X30" s="18"/>
      <c r="Y30" s="18"/>
      <c r="Z30" s="18"/>
      <c r="AA30" s="6">
        <f t="shared" si="14"/>
        <v>3223.4714380000005</v>
      </c>
      <c r="AB30" s="6">
        <v>0</v>
      </c>
    </row>
    <row r="31" spans="1:28" ht="14.1" customHeight="1" x14ac:dyDescent="0.2">
      <c r="A31" s="148">
        <v>36</v>
      </c>
      <c r="B31" s="75"/>
      <c r="C31" s="69"/>
      <c r="D31" s="81">
        <v>14</v>
      </c>
      <c r="E31" s="94">
        <f t="shared" si="20"/>
        <v>29936.752400000001</v>
      </c>
      <c r="F31" s="68">
        <f t="shared" si="18"/>
        <v>22208.16</v>
      </c>
      <c r="G31" s="73">
        <f t="shared" si="15"/>
        <v>1062.96</v>
      </c>
      <c r="H31" s="65">
        <f t="shared" si="0"/>
        <v>0</v>
      </c>
      <c r="I31" s="65">
        <f t="shared" si="19"/>
        <v>4433.9893666666667</v>
      </c>
      <c r="J31" s="45">
        <f>SUM(E31:I31)</f>
        <v>57641.861766666669</v>
      </c>
      <c r="K31" s="74">
        <f t="shared" si="1"/>
        <v>2494.7293666666669</v>
      </c>
      <c r="L31" s="20">
        <f t="shared" si="2"/>
        <v>1850.68</v>
      </c>
      <c r="M31" s="20">
        <f t="shared" si="3"/>
        <v>88.58</v>
      </c>
      <c r="N31" s="20">
        <f t="shared" si="4"/>
        <v>0</v>
      </c>
      <c r="O31" s="86">
        <f t="shared" si="5"/>
        <v>4433.9893666666667</v>
      </c>
      <c r="P31" s="47">
        <f t="shared" si="6"/>
        <v>82.0184997260274</v>
      </c>
      <c r="Q31" s="48">
        <f t="shared" si="7"/>
        <v>60.844273972602743</v>
      </c>
      <c r="R31" s="48">
        <f t="shared" si="8"/>
        <v>2.912219178082192</v>
      </c>
      <c r="S31" s="20">
        <f t="shared" si="8"/>
        <v>0</v>
      </c>
      <c r="T31" s="71">
        <f t="shared" si="10"/>
        <v>145.77499287671233</v>
      </c>
      <c r="U31" s="89">
        <f t="shared" si="11"/>
        <v>33.948510677083334</v>
      </c>
      <c r="V31" s="19">
        <f t="shared" si="12"/>
        <v>40.738212812499995</v>
      </c>
      <c r="W31" s="42">
        <f t="shared" si="13"/>
        <v>42.09615323958333</v>
      </c>
      <c r="X31" s="18"/>
      <c r="Y31" s="18"/>
      <c r="Z31" s="18"/>
      <c r="AA31" s="6">
        <f t="shared" si="14"/>
        <v>3293.0427639999998</v>
      </c>
      <c r="AB31" s="6">
        <v>0</v>
      </c>
    </row>
    <row r="32" spans="1:28" ht="14.1" customHeight="1" x14ac:dyDescent="0.2">
      <c r="A32" s="148">
        <v>38</v>
      </c>
      <c r="B32" s="75"/>
      <c r="C32" s="69"/>
      <c r="D32" s="81">
        <v>15</v>
      </c>
      <c r="E32" s="94">
        <f t="shared" si="20"/>
        <v>30569.219000000001</v>
      </c>
      <c r="F32" s="68">
        <f t="shared" si="18"/>
        <v>22208.16</v>
      </c>
      <c r="G32" s="73">
        <f t="shared" si="15"/>
        <v>1062.96</v>
      </c>
      <c r="H32" s="65">
        <f t="shared" si="0"/>
        <v>0</v>
      </c>
      <c r="I32" s="65">
        <f t="shared" si="19"/>
        <v>4486.6949166666664</v>
      </c>
      <c r="J32" s="45">
        <f t="shared" si="16"/>
        <v>58327.033916666667</v>
      </c>
      <c r="K32" s="74">
        <f t="shared" si="1"/>
        <v>2547.4349166666666</v>
      </c>
      <c r="L32" s="20">
        <f t="shared" si="2"/>
        <v>1850.68</v>
      </c>
      <c r="M32" s="20">
        <f t="shared" si="3"/>
        <v>88.58</v>
      </c>
      <c r="N32" s="20">
        <f t="shared" si="4"/>
        <v>0</v>
      </c>
      <c r="O32" s="86">
        <f t="shared" si="5"/>
        <v>4486.6949166666664</v>
      </c>
      <c r="P32" s="47">
        <f t="shared" si="6"/>
        <v>83.751284931506845</v>
      </c>
      <c r="Q32" s="48">
        <f t="shared" si="7"/>
        <v>60.844273972602743</v>
      </c>
      <c r="R32" s="48">
        <f t="shared" si="8"/>
        <v>2.912219178082192</v>
      </c>
      <c r="S32" s="20">
        <f t="shared" si="8"/>
        <v>0</v>
      </c>
      <c r="T32" s="71">
        <f t="shared" si="10"/>
        <v>147.50777808219178</v>
      </c>
      <c r="U32" s="89">
        <f t="shared" si="11"/>
        <v>34.360272786458331</v>
      </c>
      <c r="V32" s="19">
        <f t="shared" si="12"/>
        <v>41.232327343750001</v>
      </c>
      <c r="W32" s="42">
        <f t="shared" si="13"/>
        <v>42.606738255208334</v>
      </c>
      <c r="X32" s="18"/>
      <c r="Y32" s="18"/>
      <c r="Z32" s="18"/>
      <c r="AA32" s="6">
        <f t="shared" si="14"/>
        <v>3362.61409</v>
      </c>
      <c r="AB32" s="6">
        <v>0</v>
      </c>
    </row>
    <row r="33" spans="1:28" ht="14.1" customHeight="1" x14ac:dyDescent="0.2">
      <c r="A33" s="148">
        <v>40</v>
      </c>
      <c r="B33" s="75"/>
      <c r="C33" s="69"/>
      <c r="D33" s="81">
        <v>16</v>
      </c>
      <c r="E33" s="94">
        <f t="shared" si="20"/>
        <v>31201.685600000001</v>
      </c>
      <c r="F33" s="68">
        <f t="shared" si="18"/>
        <v>22208.16</v>
      </c>
      <c r="G33" s="73">
        <f t="shared" si="15"/>
        <v>1062.96</v>
      </c>
      <c r="H33" s="65">
        <f t="shared" si="0"/>
        <v>0</v>
      </c>
      <c r="I33" s="65">
        <f t="shared" si="19"/>
        <v>4539.4004666666669</v>
      </c>
      <c r="J33" s="45">
        <f t="shared" si="16"/>
        <v>59012.206066666666</v>
      </c>
      <c r="K33" s="74">
        <f t="shared" si="1"/>
        <v>2600.1404666666667</v>
      </c>
      <c r="L33" s="20">
        <f t="shared" si="2"/>
        <v>1850.68</v>
      </c>
      <c r="M33" s="20">
        <f t="shared" si="3"/>
        <v>88.58</v>
      </c>
      <c r="N33" s="20">
        <f t="shared" si="4"/>
        <v>0</v>
      </c>
      <c r="O33" s="86">
        <f t="shared" si="5"/>
        <v>4539.4004666666669</v>
      </c>
      <c r="P33" s="47">
        <f t="shared" si="6"/>
        <v>85.484070136986304</v>
      </c>
      <c r="Q33" s="48">
        <f t="shared" si="7"/>
        <v>60.844273972602743</v>
      </c>
      <c r="R33" s="48">
        <f t="shared" si="8"/>
        <v>2.912219178082192</v>
      </c>
      <c r="S33" s="20">
        <f t="shared" si="8"/>
        <v>0</v>
      </c>
      <c r="T33" s="71">
        <f t="shared" si="10"/>
        <v>149.24056328767122</v>
      </c>
      <c r="U33" s="89">
        <f t="shared" si="11"/>
        <v>34.772034895833336</v>
      </c>
      <c r="V33" s="19">
        <f t="shared" si="12"/>
        <v>41.726441875000006</v>
      </c>
      <c r="W33" s="42">
        <f t="shared" si="13"/>
        <v>43.117323270833339</v>
      </c>
      <c r="X33" s="18"/>
      <c r="Y33" s="18"/>
      <c r="Z33" s="18"/>
      <c r="AA33" s="6">
        <f t="shared" si="14"/>
        <v>3432.1854160000003</v>
      </c>
      <c r="AB33" s="6">
        <v>0</v>
      </c>
    </row>
    <row r="34" spans="1:28" ht="14.1" customHeight="1" x14ac:dyDescent="0.2">
      <c r="A34" s="148">
        <v>42</v>
      </c>
      <c r="B34" s="75"/>
      <c r="C34" s="69"/>
      <c r="D34" s="81">
        <v>17</v>
      </c>
      <c r="E34" s="94">
        <f t="shared" si="20"/>
        <v>31834.1522</v>
      </c>
      <c r="F34" s="68">
        <f t="shared" si="18"/>
        <v>22208.16</v>
      </c>
      <c r="G34" s="73">
        <f t="shared" si="15"/>
        <v>1062.96</v>
      </c>
      <c r="H34" s="65">
        <f t="shared" si="0"/>
        <v>0</v>
      </c>
      <c r="I34" s="65">
        <f t="shared" si="19"/>
        <v>4592.1060166666666</v>
      </c>
      <c r="J34" s="45">
        <f t="shared" si="16"/>
        <v>59697.378216666664</v>
      </c>
      <c r="K34" s="74">
        <f t="shared" si="1"/>
        <v>2652.8460166666669</v>
      </c>
      <c r="L34" s="20">
        <f t="shared" si="2"/>
        <v>1850.68</v>
      </c>
      <c r="M34" s="20">
        <f t="shared" si="3"/>
        <v>88.58</v>
      </c>
      <c r="N34" s="20">
        <f t="shared" si="4"/>
        <v>0</v>
      </c>
      <c r="O34" s="86">
        <f t="shared" si="5"/>
        <v>4592.1060166666666</v>
      </c>
      <c r="P34" s="47">
        <f t="shared" si="6"/>
        <v>87.216855342465749</v>
      </c>
      <c r="Q34" s="48">
        <f t="shared" si="7"/>
        <v>60.844273972602743</v>
      </c>
      <c r="R34" s="48">
        <f t="shared" si="8"/>
        <v>2.912219178082192</v>
      </c>
      <c r="S34" s="20">
        <f t="shared" si="8"/>
        <v>0</v>
      </c>
      <c r="T34" s="71">
        <f t="shared" si="10"/>
        <v>150.97334849315067</v>
      </c>
      <c r="U34" s="89">
        <f t="shared" si="11"/>
        <v>35.183797005208334</v>
      </c>
      <c r="V34" s="19">
        <f t="shared" si="12"/>
        <v>42.220556406249997</v>
      </c>
      <c r="W34" s="42">
        <f t="shared" si="13"/>
        <v>43.627908286458336</v>
      </c>
      <c r="X34" s="18"/>
      <c r="Y34" s="18"/>
      <c r="Z34" s="18"/>
      <c r="AA34" s="6">
        <f t="shared" si="14"/>
        <v>3501.756742</v>
      </c>
      <c r="AB34" s="6">
        <v>0</v>
      </c>
    </row>
    <row r="35" spans="1:28" ht="14.1" customHeight="1" x14ac:dyDescent="0.2">
      <c r="A35" s="148">
        <v>44</v>
      </c>
      <c r="B35" s="75"/>
      <c r="C35" s="69"/>
      <c r="D35" s="81">
        <v>18</v>
      </c>
      <c r="E35" s="94">
        <f t="shared" si="20"/>
        <v>32466.6188</v>
      </c>
      <c r="F35" s="68">
        <f t="shared" si="18"/>
        <v>22208.16</v>
      </c>
      <c r="G35" s="73">
        <f t="shared" si="15"/>
        <v>1062.96</v>
      </c>
      <c r="H35" s="65">
        <f t="shared" si="0"/>
        <v>0</v>
      </c>
      <c r="I35" s="65">
        <f t="shared" si="19"/>
        <v>4644.8115666666663</v>
      </c>
      <c r="J35" s="45">
        <f t="shared" si="16"/>
        <v>60382.550366666663</v>
      </c>
      <c r="K35" s="74">
        <f t="shared" si="1"/>
        <v>2705.5515666666665</v>
      </c>
      <c r="L35" s="20">
        <f t="shared" si="2"/>
        <v>1850.68</v>
      </c>
      <c r="M35" s="20">
        <f t="shared" si="3"/>
        <v>88.58</v>
      </c>
      <c r="N35" s="20">
        <f t="shared" si="4"/>
        <v>0</v>
      </c>
      <c r="O35" s="86">
        <f t="shared" si="5"/>
        <v>4644.8115666666663</v>
      </c>
      <c r="P35" s="47">
        <f t="shared" si="6"/>
        <v>88.949640547945208</v>
      </c>
      <c r="Q35" s="48">
        <f t="shared" si="7"/>
        <v>60.844273972602743</v>
      </c>
      <c r="R35" s="48">
        <f t="shared" si="8"/>
        <v>2.912219178082192</v>
      </c>
      <c r="S35" s="20">
        <f t="shared" si="8"/>
        <v>0</v>
      </c>
      <c r="T35" s="71">
        <f t="shared" si="10"/>
        <v>152.70613369863014</v>
      </c>
      <c r="U35" s="89">
        <f t="shared" si="11"/>
        <v>35.595559114583331</v>
      </c>
      <c r="V35" s="19">
        <f t="shared" si="12"/>
        <v>42.714670937500003</v>
      </c>
      <c r="W35" s="42">
        <f t="shared" si="13"/>
        <v>44.138493302083333</v>
      </c>
      <c r="X35" s="18"/>
      <c r="Y35" s="18"/>
      <c r="Z35" s="18"/>
      <c r="AA35" s="6">
        <f t="shared" si="14"/>
        <v>3571.3280679999998</v>
      </c>
      <c r="AB35" s="6">
        <v>0</v>
      </c>
    </row>
    <row r="36" spans="1:28" ht="14.1" customHeight="1" x14ac:dyDescent="0.2">
      <c r="A36" s="148">
        <v>46</v>
      </c>
      <c r="B36" s="75"/>
      <c r="C36" s="69"/>
      <c r="D36" s="81">
        <v>19</v>
      </c>
      <c r="E36" s="94">
        <f t="shared" si="20"/>
        <v>33099.085399999996</v>
      </c>
      <c r="F36" s="68">
        <f t="shared" si="18"/>
        <v>22208.16</v>
      </c>
      <c r="G36" s="73">
        <f t="shared" si="15"/>
        <v>1062.96</v>
      </c>
      <c r="H36" s="65">
        <f t="shared" si="0"/>
        <v>0</v>
      </c>
      <c r="I36" s="65">
        <f t="shared" si="19"/>
        <v>4697.5171166666669</v>
      </c>
      <c r="J36" s="45">
        <f t="shared" si="16"/>
        <v>61067.722516666669</v>
      </c>
      <c r="K36" s="74">
        <f t="shared" si="1"/>
        <v>2758.2571166666662</v>
      </c>
      <c r="L36" s="20">
        <f t="shared" si="2"/>
        <v>1850.68</v>
      </c>
      <c r="M36" s="20">
        <f t="shared" si="3"/>
        <v>88.58</v>
      </c>
      <c r="N36" s="20">
        <f t="shared" si="4"/>
        <v>0</v>
      </c>
      <c r="O36" s="86">
        <f t="shared" si="5"/>
        <v>4697.517116666666</v>
      </c>
      <c r="P36" s="47">
        <f t="shared" si="6"/>
        <v>90.682425753424653</v>
      </c>
      <c r="Q36" s="48">
        <f t="shared" si="7"/>
        <v>60.844273972602743</v>
      </c>
      <c r="R36" s="48">
        <f t="shared" si="8"/>
        <v>2.912219178082192</v>
      </c>
      <c r="S36" s="20">
        <f t="shared" si="8"/>
        <v>0</v>
      </c>
      <c r="T36" s="71">
        <f t="shared" si="10"/>
        <v>154.43891890410958</v>
      </c>
      <c r="U36" s="89">
        <f t="shared" si="11"/>
        <v>36.007321223958328</v>
      </c>
      <c r="V36" s="19">
        <f t="shared" si="12"/>
        <v>43.208785468749994</v>
      </c>
      <c r="W36" s="42">
        <f t="shared" si="13"/>
        <v>44.64907831770833</v>
      </c>
      <c r="X36" s="18"/>
      <c r="Y36" s="18"/>
      <c r="Z36" s="18"/>
      <c r="AA36" s="6">
        <f t="shared" si="14"/>
        <v>3640.8993939999996</v>
      </c>
      <c r="AB36" s="6">
        <v>0</v>
      </c>
    </row>
    <row r="37" spans="1:28" ht="14.1" customHeight="1" x14ac:dyDescent="0.2">
      <c r="A37" s="148">
        <v>48</v>
      </c>
      <c r="B37" s="75"/>
      <c r="C37" s="69"/>
      <c r="D37" s="81">
        <v>20</v>
      </c>
      <c r="E37" s="94">
        <f t="shared" si="20"/>
        <v>33731.551999999996</v>
      </c>
      <c r="F37" s="68">
        <f t="shared" si="18"/>
        <v>22208.16</v>
      </c>
      <c r="G37" s="73">
        <f t="shared" si="15"/>
        <v>1062.96</v>
      </c>
      <c r="H37" s="65">
        <f t="shared" si="0"/>
        <v>0</v>
      </c>
      <c r="I37" s="65">
        <f t="shared" si="19"/>
        <v>4750.2226666666666</v>
      </c>
      <c r="J37" s="45">
        <f t="shared" si="16"/>
        <v>61752.894666666667</v>
      </c>
      <c r="K37" s="74">
        <f t="shared" si="1"/>
        <v>2810.9626666666663</v>
      </c>
      <c r="L37" s="20">
        <f t="shared" si="2"/>
        <v>1850.68</v>
      </c>
      <c r="M37" s="20">
        <f t="shared" si="3"/>
        <v>88.58</v>
      </c>
      <c r="N37" s="20">
        <f t="shared" si="4"/>
        <v>0</v>
      </c>
      <c r="O37" s="86">
        <f t="shared" si="5"/>
        <v>4750.2226666666666</v>
      </c>
      <c r="P37" s="47">
        <f t="shared" si="6"/>
        <v>92.415210958904098</v>
      </c>
      <c r="Q37" s="48">
        <f t="shared" si="7"/>
        <v>60.844273972602743</v>
      </c>
      <c r="R37" s="48">
        <f t="shared" si="8"/>
        <v>2.912219178082192</v>
      </c>
      <c r="S37" s="20">
        <f t="shared" si="8"/>
        <v>0</v>
      </c>
      <c r="T37" s="71">
        <f t="shared" si="10"/>
        <v>156.17170410958903</v>
      </c>
      <c r="U37" s="89">
        <f t="shared" si="11"/>
        <v>36.419083333333333</v>
      </c>
      <c r="V37" s="19">
        <f t="shared" si="12"/>
        <v>43.7029</v>
      </c>
      <c r="W37" s="42">
        <f t="shared" si="13"/>
        <v>45.159663333333334</v>
      </c>
      <c r="X37" s="18"/>
      <c r="Y37" s="18"/>
      <c r="Z37" s="18"/>
      <c r="AA37" s="6">
        <f t="shared" si="14"/>
        <v>3710.4707199999993</v>
      </c>
      <c r="AB37" s="6">
        <v>0</v>
      </c>
    </row>
    <row r="38" spans="1:28" ht="14.1" customHeight="1" x14ac:dyDescent="0.2">
      <c r="A38" s="148">
        <v>50</v>
      </c>
      <c r="B38" s="75"/>
      <c r="C38" s="69"/>
      <c r="D38" s="81">
        <v>21</v>
      </c>
      <c r="E38" s="94">
        <f t="shared" si="20"/>
        <v>34364.018600000003</v>
      </c>
      <c r="F38" s="68">
        <f t="shared" si="18"/>
        <v>22208.16</v>
      </c>
      <c r="G38" s="73">
        <f t="shared" si="15"/>
        <v>1062.96</v>
      </c>
      <c r="H38" s="65">
        <f t="shared" si="0"/>
        <v>0</v>
      </c>
      <c r="I38" s="65">
        <f t="shared" si="19"/>
        <v>4802.9282166666662</v>
      </c>
      <c r="J38" s="45">
        <f t="shared" si="16"/>
        <v>62438.066816666666</v>
      </c>
      <c r="K38" s="74">
        <f t="shared" si="1"/>
        <v>2863.6682166666669</v>
      </c>
      <c r="L38" s="20">
        <f t="shared" si="2"/>
        <v>1850.68</v>
      </c>
      <c r="M38" s="20">
        <f t="shared" si="3"/>
        <v>88.58</v>
      </c>
      <c r="N38" s="20">
        <f t="shared" si="4"/>
        <v>0</v>
      </c>
      <c r="O38" s="86">
        <f t="shared" si="5"/>
        <v>4802.9282166666671</v>
      </c>
      <c r="P38" s="47">
        <f t="shared" si="6"/>
        <v>94.147996164383571</v>
      </c>
      <c r="Q38" s="48">
        <f t="shared" si="7"/>
        <v>60.844273972602743</v>
      </c>
      <c r="R38" s="48">
        <f t="shared" si="8"/>
        <v>2.912219178082192</v>
      </c>
      <c r="S38" s="20">
        <f t="shared" si="8"/>
        <v>0</v>
      </c>
      <c r="T38" s="71">
        <f t="shared" si="10"/>
        <v>157.9044893150685</v>
      </c>
      <c r="U38" s="89">
        <f t="shared" si="11"/>
        <v>36.830845442708338</v>
      </c>
      <c r="V38" s="19">
        <f t="shared" si="12"/>
        <v>44.197014531250005</v>
      </c>
      <c r="W38" s="42">
        <f t="shared" si="13"/>
        <v>45.670248348958339</v>
      </c>
      <c r="X38" s="18"/>
      <c r="Y38" s="18"/>
      <c r="Z38" s="18"/>
      <c r="AA38" s="6">
        <f t="shared" si="14"/>
        <v>3780.0420460000005</v>
      </c>
      <c r="AB38" s="6">
        <v>0</v>
      </c>
    </row>
    <row r="39" spans="1:28" ht="14.1" customHeight="1" thickBot="1" x14ac:dyDescent="0.25">
      <c r="A39" s="149">
        <v>52</v>
      </c>
      <c r="B39" s="77"/>
      <c r="C39" s="78"/>
      <c r="D39" s="82">
        <v>22</v>
      </c>
      <c r="E39" s="95">
        <f t="shared" si="20"/>
        <v>34996.485200000003</v>
      </c>
      <c r="F39" s="83">
        <f t="shared" si="18"/>
        <v>22208.16</v>
      </c>
      <c r="G39" s="79">
        <f t="shared" si="15"/>
        <v>1062.96</v>
      </c>
      <c r="H39" s="66">
        <f t="shared" si="0"/>
        <v>0</v>
      </c>
      <c r="I39" s="66">
        <f t="shared" si="19"/>
        <v>4855.6337666666668</v>
      </c>
      <c r="J39" s="51">
        <f t="shared" si="16"/>
        <v>63123.238966666664</v>
      </c>
      <c r="K39" s="80">
        <f t="shared" si="1"/>
        <v>2916.3737666666671</v>
      </c>
      <c r="L39" s="41">
        <f t="shared" si="2"/>
        <v>1850.68</v>
      </c>
      <c r="M39" s="41">
        <f t="shared" si="3"/>
        <v>88.58</v>
      </c>
      <c r="N39" s="41">
        <f t="shared" si="4"/>
        <v>0</v>
      </c>
      <c r="O39" s="87">
        <f t="shared" si="5"/>
        <v>4855.6337666666668</v>
      </c>
      <c r="P39" s="49">
        <f t="shared" si="6"/>
        <v>95.880781369863016</v>
      </c>
      <c r="Q39" s="50">
        <f t="shared" si="7"/>
        <v>60.844273972602743</v>
      </c>
      <c r="R39" s="50">
        <f t="shared" si="8"/>
        <v>2.912219178082192</v>
      </c>
      <c r="S39" s="41">
        <f t="shared" si="8"/>
        <v>0</v>
      </c>
      <c r="T39" s="72">
        <f t="shared" si="10"/>
        <v>159.63727452054795</v>
      </c>
      <c r="U39" s="90">
        <f t="shared" si="11"/>
        <v>37.242607552083335</v>
      </c>
      <c r="V39" s="43">
        <f t="shared" si="12"/>
        <v>44.691129062499996</v>
      </c>
      <c r="W39" s="44">
        <f t="shared" si="13"/>
        <v>46.180833364583336</v>
      </c>
      <c r="X39" s="18"/>
      <c r="Y39" s="18"/>
      <c r="Z39" s="18"/>
      <c r="AA39" s="6">
        <f t="shared" si="14"/>
        <v>3849.6133720000003</v>
      </c>
      <c r="AB39" s="6">
        <v>0</v>
      </c>
    </row>
    <row r="42" spans="1:28" x14ac:dyDescent="0.2">
      <c r="B42" s="96"/>
      <c r="C42" s="97"/>
      <c r="D42" s="97"/>
      <c r="E42" s="96"/>
      <c r="F42" s="96"/>
      <c r="G42" s="96"/>
      <c r="H42" s="96"/>
      <c r="J42" s="96"/>
      <c r="K42" s="96"/>
      <c r="L42" s="96"/>
    </row>
    <row r="43" spans="1:28" x14ac:dyDescent="0.2">
      <c r="B43" s="96"/>
      <c r="C43" s="97"/>
      <c r="D43" s="97"/>
      <c r="E43" s="96"/>
      <c r="F43" s="96"/>
      <c r="G43" s="96"/>
      <c r="H43" s="96"/>
      <c r="J43" s="96"/>
      <c r="K43" s="96"/>
      <c r="L43" s="96"/>
    </row>
    <row r="44" spans="1:28" ht="12.75" x14ac:dyDescent="0.2">
      <c r="A44"/>
      <c r="B44" s="238"/>
      <c r="C44" s="238"/>
      <c r="D44" s="238"/>
      <c r="E44" s="238"/>
      <c r="F44" s="238"/>
      <c r="G44" s="238"/>
      <c r="H44" s="96"/>
      <c r="J44" s="96"/>
      <c r="K44" s="96"/>
      <c r="L44" s="96"/>
    </row>
    <row r="45" spans="1:28" x14ac:dyDescent="0.2">
      <c r="B45" s="96"/>
      <c r="C45" s="97"/>
      <c r="D45" s="97"/>
      <c r="E45" s="96"/>
      <c r="F45" s="96"/>
      <c r="G45" s="96"/>
      <c r="H45" s="96"/>
      <c r="J45" s="96"/>
      <c r="K45" s="96"/>
      <c r="L45" s="96"/>
    </row>
    <row r="46" spans="1:28" x14ac:dyDescent="0.2">
      <c r="B46" s="96"/>
      <c r="C46" s="96"/>
      <c r="D46" s="96"/>
      <c r="E46" s="96"/>
      <c r="F46" s="96"/>
      <c r="G46" s="96"/>
      <c r="H46" s="96"/>
      <c r="J46" s="96"/>
      <c r="K46" s="96"/>
      <c r="L46" s="96"/>
    </row>
    <row r="47" spans="1:28" x14ac:dyDescent="0.2">
      <c r="B47" s="96"/>
      <c r="C47" s="97"/>
      <c r="D47" s="97"/>
      <c r="E47" s="96"/>
      <c r="F47" s="96"/>
      <c r="G47" s="96"/>
      <c r="H47" s="96"/>
      <c r="J47" s="96"/>
      <c r="K47" s="96"/>
      <c r="L47" s="96"/>
    </row>
    <row r="48" spans="1:28" x14ac:dyDescent="0.2">
      <c r="B48" s="96"/>
      <c r="C48" s="97"/>
      <c r="D48" s="97"/>
      <c r="E48" s="96"/>
      <c r="F48" s="96"/>
      <c r="G48" s="96"/>
      <c r="H48" s="96"/>
      <c r="J48" s="96"/>
      <c r="K48" s="96"/>
      <c r="L48" s="96"/>
    </row>
  </sheetData>
  <sheetProtection algorithmName="SHA-512" hashValue="hfx8wWjqM4BhfJdTHyVdpUYXaV2z5WZ3hXN2L30sj1/4B3oRMh1WXae83CZtW9KcNkOEDc8JC1SA7599h160tQ==" saltValue="H1vT3ypF7S4Cj3+tLJZQ7g==" spinCount="100000" sheet="1" objects="1" scenarios="1"/>
  <mergeCells count="33">
    <mergeCell ref="A10:A12"/>
    <mergeCell ref="Q5:S5"/>
    <mergeCell ref="AA11:AB11"/>
    <mergeCell ref="B44:G44"/>
    <mergeCell ref="P11:P12"/>
    <mergeCell ref="Q11:Q12"/>
    <mergeCell ref="R11:R12"/>
    <mergeCell ref="S11:S12"/>
    <mergeCell ref="T11:T12"/>
    <mergeCell ref="U11:U12"/>
    <mergeCell ref="B10:B12"/>
    <mergeCell ref="C10:C12"/>
    <mergeCell ref="D10:D12"/>
    <mergeCell ref="P10:T10"/>
    <mergeCell ref="U10:W10"/>
    <mergeCell ref="E11:E12"/>
    <mergeCell ref="F11:F12"/>
    <mergeCell ref="O11:O12"/>
    <mergeCell ref="E10:J10"/>
    <mergeCell ref="K10:O10"/>
    <mergeCell ref="V11:V12"/>
    <mergeCell ref="I11:I12"/>
    <mergeCell ref="W11:W12"/>
    <mergeCell ref="J11:J12"/>
    <mergeCell ref="K11:K12"/>
    <mergeCell ref="L11:L12"/>
    <mergeCell ref="M11:M12"/>
    <mergeCell ref="N11:N12"/>
    <mergeCell ref="B7:E8"/>
    <mergeCell ref="P7:S7"/>
    <mergeCell ref="P8:S8"/>
    <mergeCell ref="F7:M7"/>
    <mergeCell ref="F8:M8"/>
  </mergeCells>
  <dataValidations count="2">
    <dataValidation type="list" allowBlank="1" showInputMessage="1" showErrorMessage="1" sqref="G12" xr:uid="{32111029-88CD-4863-A1C8-017F5AC3FD36}">
      <formula1>"NO-NEIN,SI-JA"</formula1>
    </dataValidation>
    <dataValidation type="list" allowBlank="1" showInputMessage="1" showErrorMessage="1" sqref="H12" xr:uid="{06EADA94-FF88-4700-A633-874E2C021897}">
      <formula1>"NO-NEIN,SI-JA,"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9F97-FBD4-4FA5-AD33-FB73E87343AF}">
  <dimension ref="A2:AF48"/>
  <sheetViews>
    <sheetView zoomScale="115" zoomScaleNormal="115" workbookViewId="0">
      <selection activeCell="G43" sqref="G43"/>
    </sheetView>
  </sheetViews>
  <sheetFormatPr baseColWidth="10" defaultColWidth="9.140625" defaultRowHeight="11.25" x14ac:dyDescent="0.2"/>
  <cols>
    <col min="1" max="1" width="12.42578125" style="97" customWidth="1"/>
    <col min="2" max="2" width="11.28515625" style="6" bestFit="1" customWidth="1"/>
    <col min="3" max="3" width="7.140625" style="7" customWidth="1"/>
    <col min="4" max="4" width="6.7109375" style="7" customWidth="1"/>
    <col min="5" max="5" width="11.28515625" style="6" customWidth="1"/>
    <col min="6" max="6" width="12.5703125" style="6" customWidth="1"/>
    <col min="7" max="7" width="13" style="6" customWidth="1"/>
    <col min="8" max="8" width="12.28515625" style="6" customWidth="1"/>
    <col min="9" max="9" width="11.85546875" style="96" customWidth="1"/>
    <col min="10" max="10" width="11" style="6" customWidth="1"/>
    <col min="11" max="11" width="9.5703125" style="6" customWidth="1"/>
    <col min="12" max="12" width="10.140625" style="6" customWidth="1"/>
    <col min="13" max="13" width="12.42578125" style="6" customWidth="1"/>
    <col min="14" max="14" width="12.5703125" style="6" customWidth="1"/>
    <col min="15" max="15" width="10.140625" style="6" customWidth="1"/>
    <col min="16" max="16" width="10.85546875" style="6" customWidth="1"/>
    <col min="17" max="17" width="10.28515625" style="6" customWidth="1"/>
    <col min="18" max="18" width="12.42578125" style="6" customWidth="1"/>
    <col min="19" max="19" width="12.140625" style="6" customWidth="1"/>
    <col min="20" max="20" width="12" style="6" customWidth="1"/>
    <col min="21" max="21" width="13.140625" style="6" customWidth="1"/>
    <col min="22" max="22" width="11.85546875" style="6" customWidth="1"/>
    <col min="23" max="23" width="12.5703125" style="6" customWidth="1"/>
    <col min="24" max="24" width="9.28515625" style="6" customWidth="1"/>
    <col min="25" max="25" width="2.5703125" style="6" customWidth="1"/>
    <col min="26" max="26" width="7.42578125" style="6" hidden="1" customWidth="1"/>
    <col min="27" max="27" width="16.42578125" style="6" hidden="1" customWidth="1"/>
    <col min="28" max="28" width="17.5703125" style="6" hidden="1" customWidth="1"/>
    <col min="29" max="29" width="5.5703125" style="6" customWidth="1"/>
    <col min="30" max="30" width="4.140625" style="6" hidden="1" customWidth="1"/>
    <col min="31" max="32" width="9.140625" style="6" hidden="1" customWidth="1"/>
    <col min="33" max="16384" width="9.140625" style="6"/>
  </cols>
  <sheetData>
    <row r="2" spans="1:32" ht="60" customHeight="1" x14ac:dyDescent="0.2">
      <c r="B2" s="7"/>
      <c r="E2" s="7"/>
      <c r="F2" s="7"/>
      <c r="G2" s="145" t="s">
        <v>0</v>
      </c>
      <c r="H2" s="61"/>
      <c r="I2" s="61"/>
      <c r="J2" s="61"/>
      <c r="K2" s="61"/>
      <c r="L2" s="61"/>
      <c r="M2" s="100"/>
      <c r="N2" s="100"/>
      <c r="O2" s="100"/>
      <c r="P2" s="101"/>
      <c r="Q2" s="101"/>
      <c r="R2" s="101"/>
      <c r="S2" s="102"/>
      <c r="T2" s="7"/>
      <c r="U2" s="7"/>
      <c r="V2" s="7"/>
      <c r="W2" s="7"/>
    </row>
    <row r="3" spans="1:32" ht="18.75" customHeight="1" x14ac:dyDescent="0.2">
      <c r="B3" s="7"/>
      <c r="E3" s="7"/>
      <c r="F3" s="62"/>
      <c r="G3" s="103" t="s">
        <v>68</v>
      </c>
      <c r="H3" s="64">
        <v>46023</v>
      </c>
      <c r="I3" s="62"/>
      <c r="J3" s="63" t="s">
        <v>30</v>
      </c>
      <c r="K3" s="62"/>
      <c r="L3" s="62"/>
      <c r="M3" s="100"/>
      <c r="N3" s="100"/>
      <c r="O3" s="100"/>
      <c r="P3" s="101"/>
      <c r="Q3" s="101"/>
      <c r="R3" s="101"/>
      <c r="S3" s="102"/>
      <c r="T3" s="7"/>
    </row>
    <row r="4" spans="1:32" ht="18.75" customHeight="1" thickBot="1" x14ac:dyDescent="0.25">
      <c r="B4" s="7"/>
      <c r="E4" s="7"/>
      <c r="F4" s="52"/>
      <c r="G4" s="52"/>
      <c r="H4" s="52"/>
      <c r="I4" s="52"/>
      <c r="J4" s="52"/>
      <c r="K4" s="52"/>
      <c r="L4" s="52"/>
      <c r="M4" s="52"/>
      <c r="N4" s="52"/>
      <c r="O4" s="52"/>
      <c r="P4" s="7"/>
      <c r="Q4" s="7"/>
      <c r="R4" s="7"/>
      <c r="S4" s="7"/>
      <c r="T4" s="7"/>
    </row>
    <row r="5" spans="1:32" s="12" customFormat="1" ht="15.75" customHeight="1" thickBot="1" x14ac:dyDescent="0.25">
      <c r="A5" s="105"/>
      <c r="B5" s="11"/>
      <c r="C5" s="11"/>
      <c r="D5" s="11"/>
      <c r="E5" s="11"/>
      <c r="F5" s="7"/>
      <c r="G5" s="7"/>
      <c r="H5" s="7"/>
      <c r="I5" s="97"/>
      <c r="J5" s="7"/>
      <c r="K5" s="7"/>
      <c r="L5" s="7"/>
      <c r="M5" s="7"/>
      <c r="N5" s="7"/>
      <c r="O5" s="7"/>
      <c r="P5" s="128"/>
      <c r="Q5" s="234" t="s">
        <v>77</v>
      </c>
      <c r="R5" s="235"/>
      <c r="S5" s="236"/>
      <c r="T5" s="7"/>
      <c r="U5" s="7"/>
      <c r="V5" s="7"/>
    </row>
    <row r="6" spans="1:32" s="12" customFormat="1" ht="16.5" customHeight="1" thickBot="1" x14ac:dyDescent="0.25">
      <c r="A6" s="105"/>
      <c r="B6" s="11"/>
      <c r="C6" s="11"/>
      <c r="D6" s="11"/>
      <c r="E6" s="11"/>
      <c r="F6" s="7"/>
      <c r="G6" s="7"/>
      <c r="H6" s="7"/>
      <c r="I6" s="9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32" ht="22.5" customHeight="1" x14ac:dyDescent="0.2">
      <c r="B7" s="202" t="s">
        <v>80</v>
      </c>
      <c r="C7" s="203"/>
      <c r="D7" s="203"/>
      <c r="E7" s="204"/>
      <c r="F7" s="174" t="s">
        <v>75</v>
      </c>
      <c r="G7" s="175"/>
      <c r="H7" s="175"/>
      <c r="I7" s="175"/>
      <c r="J7" s="175"/>
      <c r="K7" s="175"/>
      <c r="L7" s="175"/>
      <c r="M7" s="176"/>
      <c r="N7" s="98"/>
      <c r="O7" s="98"/>
      <c r="P7" s="224" t="s">
        <v>66</v>
      </c>
      <c r="Q7" s="225"/>
      <c r="R7" s="225"/>
      <c r="S7" s="226"/>
      <c r="W7" s="12"/>
    </row>
    <row r="8" spans="1:32" ht="21" customHeight="1" thickBot="1" x14ac:dyDescent="0.25">
      <c r="B8" s="205"/>
      <c r="C8" s="206"/>
      <c r="D8" s="206"/>
      <c r="E8" s="207"/>
      <c r="F8" s="221" t="s">
        <v>73</v>
      </c>
      <c r="G8" s="222"/>
      <c r="H8" s="222"/>
      <c r="I8" s="222"/>
      <c r="J8" s="222"/>
      <c r="K8" s="222"/>
      <c r="L8" s="222"/>
      <c r="M8" s="223"/>
      <c r="N8" s="98"/>
      <c r="O8" s="98"/>
      <c r="P8" s="227" t="s">
        <v>65</v>
      </c>
      <c r="Q8" s="228"/>
      <c r="R8" s="228"/>
      <c r="S8" s="229"/>
      <c r="W8" s="12"/>
    </row>
    <row r="9" spans="1:32" ht="18.75" customHeight="1" thickBot="1" x14ac:dyDescent="0.25">
      <c r="B9" s="7"/>
      <c r="E9" s="27"/>
      <c r="F9" s="37"/>
      <c r="G9" s="37"/>
      <c r="H9" s="37"/>
      <c r="I9" s="37"/>
      <c r="J9" s="38"/>
      <c r="K9" s="39">
        <f>12</f>
        <v>12</v>
      </c>
      <c r="L9" s="7"/>
      <c r="M9" s="7"/>
      <c r="N9" s="7"/>
      <c r="O9" s="16"/>
      <c r="P9" s="39">
        <v>365</v>
      </c>
      <c r="Q9" s="16"/>
      <c r="R9" s="16"/>
      <c r="S9" s="16"/>
      <c r="T9" s="16">
        <v>365</v>
      </c>
      <c r="U9" s="67" t="s">
        <v>64</v>
      </c>
      <c r="W9" s="67"/>
    </row>
    <row r="10" spans="1:32" s="8" customFormat="1" ht="23.25" customHeight="1" thickBot="1" x14ac:dyDescent="0.25">
      <c r="A10" s="208" t="s">
        <v>79</v>
      </c>
      <c r="B10" s="211" t="s">
        <v>1</v>
      </c>
      <c r="C10" s="212" t="s">
        <v>2</v>
      </c>
      <c r="D10" s="215" t="s">
        <v>3</v>
      </c>
      <c r="E10" s="218" t="s">
        <v>6</v>
      </c>
      <c r="F10" s="219"/>
      <c r="G10" s="219"/>
      <c r="H10" s="219"/>
      <c r="I10" s="219"/>
      <c r="J10" s="220"/>
      <c r="K10" s="185" t="s">
        <v>54</v>
      </c>
      <c r="L10" s="186"/>
      <c r="M10" s="186"/>
      <c r="N10" s="186"/>
      <c r="O10" s="187"/>
      <c r="P10" s="185" t="str">
        <f>CONCATENATE("GIORNALIERO - TÄGLICH  
(",P9," giorni/Tage)")</f>
        <v>GIORNALIERO - TÄGLICH  
(365 giorni/Tage)</v>
      </c>
      <c r="Q10" s="186"/>
      <c r="R10" s="186"/>
      <c r="S10" s="186"/>
      <c r="T10" s="187"/>
      <c r="U10" s="188" t="s">
        <v>53</v>
      </c>
      <c r="V10" s="189"/>
      <c r="W10" s="190"/>
      <c r="X10" s="58"/>
      <c r="Y10" s="58"/>
      <c r="Z10" s="58"/>
    </row>
    <row r="11" spans="1:32" s="8" customFormat="1" ht="33" customHeight="1" x14ac:dyDescent="0.2">
      <c r="A11" s="209"/>
      <c r="B11" s="197"/>
      <c r="C11" s="213"/>
      <c r="D11" s="216"/>
      <c r="E11" s="193" t="s">
        <v>4</v>
      </c>
      <c r="F11" s="191" t="s">
        <v>5</v>
      </c>
      <c r="G11" s="60" t="s">
        <v>81</v>
      </c>
      <c r="H11" s="60" t="s">
        <v>58</v>
      </c>
      <c r="I11" s="195" t="s">
        <v>78</v>
      </c>
      <c r="J11" s="200" t="s">
        <v>9</v>
      </c>
      <c r="K11" s="193" t="s">
        <v>4</v>
      </c>
      <c r="L11" s="191" t="s">
        <v>5</v>
      </c>
      <c r="M11" s="230" t="s">
        <v>81</v>
      </c>
      <c r="N11" s="232" t="s">
        <v>58</v>
      </c>
      <c r="O11" s="200" t="s">
        <v>9</v>
      </c>
      <c r="P11" s="197" t="s">
        <v>4</v>
      </c>
      <c r="Q11" s="199" t="s">
        <v>5</v>
      </c>
      <c r="R11" s="230" t="s">
        <v>81</v>
      </c>
      <c r="S11" s="232" t="s">
        <v>63</v>
      </c>
      <c r="T11" s="177" t="s">
        <v>9</v>
      </c>
      <c r="U11" s="179" t="s">
        <v>50</v>
      </c>
      <c r="V11" s="181" t="s">
        <v>51</v>
      </c>
      <c r="W11" s="183" t="s">
        <v>52</v>
      </c>
      <c r="X11" s="59"/>
      <c r="Y11" s="59"/>
      <c r="Z11" s="59"/>
      <c r="AA11" s="237" t="s">
        <v>55</v>
      </c>
      <c r="AB11" s="237"/>
      <c r="AE11" s="84" t="s">
        <v>60</v>
      </c>
      <c r="AF11" s="84"/>
    </row>
    <row r="12" spans="1:32" s="9" customFormat="1" ht="12" thickBot="1" x14ac:dyDescent="0.25">
      <c r="A12" s="210"/>
      <c r="B12" s="194"/>
      <c r="C12" s="214"/>
      <c r="D12" s="217"/>
      <c r="E12" s="194"/>
      <c r="F12" s="192"/>
      <c r="G12" s="285" t="s">
        <v>67</v>
      </c>
      <c r="H12" s="285" t="s">
        <v>59</v>
      </c>
      <c r="I12" s="196"/>
      <c r="J12" s="201"/>
      <c r="K12" s="194"/>
      <c r="L12" s="192"/>
      <c r="M12" s="231"/>
      <c r="N12" s="233"/>
      <c r="O12" s="201"/>
      <c r="P12" s="198"/>
      <c r="Q12" s="196"/>
      <c r="R12" s="231"/>
      <c r="S12" s="233"/>
      <c r="T12" s="178"/>
      <c r="U12" s="180"/>
      <c r="V12" s="182"/>
      <c r="W12" s="184"/>
      <c r="X12" s="59"/>
      <c r="Y12" s="59"/>
      <c r="Z12" s="59"/>
      <c r="AA12" s="46" t="s">
        <v>56</v>
      </c>
      <c r="AB12" s="46" t="s">
        <v>57</v>
      </c>
      <c r="AE12" s="85" t="s">
        <v>61</v>
      </c>
      <c r="AF12" s="85" t="s">
        <v>62</v>
      </c>
    </row>
    <row r="13" spans="1:32" ht="14.1" customHeight="1" x14ac:dyDescent="0.2">
      <c r="A13" s="148">
        <v>0</v>
      </c>
      <c r="B13" s="75" t="s">
        <v>7</v>
      </c>
      <c r="C13" s="69">
        <v>0</v>
      </c>
      <c r="D13" s="81">
        <v>0</v>
      </c>
      <c r="E13" s="99">
        <v>15341.14</v>
      </c>
      <c r="F13" s="68">
        <v>22111.68</v>
      </c>
      <c r="G13" s="73">
        <f>IF($G$12="NO-NEIN",0,IF($G$12="SI-JA",1062.96,0))</f>
        <v>1062.96</v>
      </c>
      <c r="H13" s="65">
        <f t="shared" ref="H13:H39" si="0">IF($H$12="NO-NEIN",AB13,IF($H$12="SI-JA",AA13,0))</f>
        <v>0</v>
      </c>
      <c r="I13" s="65">
        <f>+(E13+F13+G13+H13)/12</f>
        <v>3209.6483333333331</v>
      </c>
      <c r="J13" s="45">
        <f>SUM(E13:I13)</f>
        <v>41725.42833333333</v>
      </c>
      <c r="K13" s="91">
        <f t="shared" ref="K13:K39" si="1">E13/$K$9</f>
        <v>1278.4283333333333</v>
      </c>
      <c r="L13" s="92">
        <f t="shared" ref="L13:L39" si="2">F13/$K$9</f>
        <v>1842.64</v>
      </c>
      <c r="M13" s="92">
        <f t="shared" ref="M13:M39" si="3">G13/$K$9</f>
        <v>88.58</v>
      </c>
      <c r="N13" s="92">
        <f t="shared" ref="N13:N39" si="4">+H13/12</f>
        <v>0</v>
      </c>
      <c r="O13" s="93">
        <f t="shared" ref="O13:O39" si="5">SUM(K13:N13)</f>
        <v>3209.6483333333335</v>
      </c>
      <c r="P13" s="54">
        <f t="shared" ref="P13:P39" si="6">E13/$P$9</f>
        <v>42.030520547945201</v>
      </c>
      <c r="Q13" s="55">
        <f t="shared" ref="Q13:Q39" si="7">F13/$P$9</f>
        <v>60.579945205479454</v>
      </c>
      <c r="R13" s="55">
        <f t="shared" ref="R13:R39" si="8">G13/$P$9</f>
        <v>2.912219178082192</v>
      </c>
      <c r="S13" s="53">
        <f t="shared" ref="S13:S39" si="9">IF($H$12="NO-NEIN",AB13,IF($H$12="SI-JA",AA13/365,0))</f>
        <v>0</v>
      </c>
      <c r="T13" s="70">
        <f t="shared" ref="T13:T39" si="10">SUM(P13:S13)</f>
        <v>105.52268493150684</v>
      </c>
      <c r="U13" s="88">
        <f t="shared" ref="U13:U39" si="11">(K13+L13)/160*1.25</f>
        <v>24.383346354166669</v>
      </c>
      <c r="V13" s="56">
        <f t="shared" ref="V13:V39" si="12">(K13+L13)/160*1.5</f>
        <v>29.260015625000005</v>
      </c>
      <c r="W13" s="57">
        <f t="shared" ref="W13:W39" si="13">(K13+L13)/160*1.55</f>
        <v>30.235349479166672</v>
      </c>
      <c r="X13" s="18"/>
      <c r="Y13" s="18"/>
      <c r="Z13" s="18"/>
      <c r="AA13" s="6">
        <f t="shared" ref="AA13:AA39" si="14">+E13/100*11</f>
        <v>1687.5253999999998</v>
      </c>
      <c r="AB13" s="6">
        <v>0</v>
      </c>
      <c r="AE13" s="6">
        <v>517.4452</v>
      </c>
      <c r="AF13" s="6">
        <v>2587.2260000000001</v>
      </c>
    </row>
    <row r="14" spans="1:32" ht="14.1" customHeight="1" x14ac:dyDescent="0.2">
      <c r="A14" s="148">
        <v>2</v>
      </c>
      <c r="B14" s="76">
        <v>0.06</v>
      </c>
      <c r="C14" s="69">
        <v>1</v>
      </c>
      <c r="D14" s="81">
        <v>0</v>
      </c>
      <c r="E14" s="94">
        <f>$E$13+$E$13*$B$14*C14</f>
        <v>16261.608399999999</v>
      </c>
      <c r="F14" s="68">
        <f>F13</f>
        <v>22111.68</v>
      </c>
      <c r="G14" s="73">
        <f t="shared" ref="G14:G39" si="15">IF($G$12="NO-NEIN",0,IF($G$12="SI-JA",1062.96,0))</f>
        <v>1062.96</v>
      </c>
      <c r="H14" s="65">
        <f t="shared" si="0"/>
        <v>0</v>
      </c>
      <c r="I14" s="65">
        <f t="shared" ref="I14:I39" si="16">+(E14+F14+G14+H14)/12</f>
        <v>3286.3540333333331</v>
      </c>
      <c r="J14" s="45">
        <f t="shared" ref="J14:J39" si="17">SUM(E14:I14)</f>
        <v>42722.602433333333</v>
      </c>
      <c r="K14" s="74">
        <f t="shared" si="1"/>
        <v>1355.1340333333333</v>
      </c>
      <c r="L14" s="20">
        <f t="shared" si="2"/>
        <v>1842.64</v>
      </c>
      <c r="M14" s="20">
        <f t="shared" si="3"/>
        <v>88.58</v>
      </c>
      <c r="N14" s="20">
        <f t="shared" si="4"/>
        <v>0</v>
      </c>
      <c r="O14" s="86">
        <f t="shared" si="5"/>
        <v>3286.3540333333331</v>
      </c>
      <c r="P14" s="47">
        <f t="shared" si="6"/>
        <v>44.552351780821915</v>
      </c>
      <c r="Q14" s="48">
        <f t="shared" si="7"/>
        <v>60.579945205479454</v>
      </c>
      <c r="R14" s="48">
        <f t="shared" si="8"/>
        <v>2.912219178082192</v>
      </c>
      <c r="S14" s="20">
        <f t="shared" si="9"/>
        <v>0</v>
      </c>
      <c r="T14" s="71">
        <f t="shared" si="10"/>
        <v>108.04451616438357</v>
      </c>
      <c r="U14" s="89">
        <f t="shared" si="11"/>
        <v>24.982609635416665</v>
      </c>
      <c r="V14" s="19">
        <f t="shared" si="12"/>
        <v>29.979131562500001</v>
      </c>
      <c r="W14" s="42">
        <f t="shared" si="13"/>
        <v>30.978435947916665</v>
      </c>
      <c r="X14" s="18"/>
      <c r="Y14" s="18"/>
      <c r="Z14" s="18"/>
      <c r="AA14" s="6">
        <f t="shared" si="14"/>
        <v>1788.776924</v>
      </c>
      <c r="AB14" s="6">
        <v>0</v>
      </c>
    </row>
    <row r="15" spans="1:32" ht="14.1" customHeight="1" x14ac:dyDescent="0.2">
      <c r="A15" s="148">
        <v>4</v>
      </c>
      <c r="B15" s="75"/>
      <c r="C15" s="69">
        <v>2</v>
      </c>
      <c r="D15" s="81">
        <v>0</v>
      </c>
      <c r="E15" s="94">
        <f t="shared" ref="E15:E16" si="18">$E$13+$E$13*$B$14*C15</f>
        <v>17182.076799999999</v>
      </c>
      <c r="F15" s="68">
        <f t="shared" ref="F15:F39" si="19">F14</f>
        <v>22111.68</v>
      </c>
      <c r="G15" s="73">
        <f t="shared" si="15"/>
        <v>1062.96</v>
      </c>
      <c r="H15" s="65">
        <f t="shared" si="0"/>
        <v>0</v>
      </c>
      <c r="I15" s="65">
        <f>+(E15+F15+G15+H15)/12</f>
        <v>3363.0597333333335</v>
      </c>
      <c r="J15" s="45">
        <f>SUM(E15:I15)</f>
        <v>43719.776533333337</v>
      </c>
      <c r="K15" s="74">
        <f t="shared" si="1"/>
        <v>1431.8397333333332</v>
      </c>
      <c r="L15" s="20">
        <f t="shared" si="2"/>
        <v>1842.64</v>
      </c>
      <c r="M15" s="20">
        <f t="shared" si="3"/>
        <v>88.58</v>
      </c>
      <c r="N15" s="20">
        <f t="shared" si="4"/>
        <v>0</v>
      </c>
      <c r="O15" s="86">
        <f t="shared" si="5"/>
        <v>3363.0597333333335</v>
      </c>
      <c r="P15" s="47">
        <f t="shared" si="6"/>
        <v>47.074183013698629</v>
      </c>
      <c r="Q15" s="48">
        <f t="shared" si="7"/>
        <v>60.579945205479454</v>
      </c>
      <c r="R15" s="48">
        <f t="shared" si="8"/>
        <v>2.912219178082192</v>
      </c>
      <c r="S15" s="20">
        <f t="shared" si="9"/>
        <v>0</v>
      </c>
      <c r="T15" s="71">
        <f t="shared" si="10"/>
        <v>110.56634739726029</v>
      </c>
      <c r="U15" s="89">
        <f t="shared" si="11"/>
        <v>25.581872916666669</v>
      </c>
      <c r="V15" s="19">
        <f t="shared" si="12"/>
        <v>30.698247500000004</v>
      </c>
      <c r="W15" s="42">
        <f t="shared" si="13"/>
        <v>31.721522416666673</v>
      </c>
      <c r="X15" s="18"/>
      <c r="Y15" s="18"/>
      <c r="Z15" s="18"/>
      <c r="AA15" s="6">
        <f t="shared" si="14"/>
        <v>1890.0284479999998</v>
      </c>
      <c r="AB15" s="6">
        <v>0</v>
      </c>
    </row>
    <row r="16" spans="1:32" ht="14.1" customHeight="1" x14ac:dyDescent="0.2">
      <c r="A16" s="148">
        <v>6</v>
      </c>
      <c r="B16" s="75"/>
      <c r="C16" s="69">
        <v>3</v>
      </c>
      <c r="D16" s="81">
        <v>0</v>
      </c>
      <c r="E16" s="94">
        <f t="shared" si="18"/>
        <v>18102.5452</v>
      </c>
      <c r="F16" s="68">
        <f t="shared" si="19"/>
        <v>22111.68</v>
      </c>
      <c r="G16" s="73">
        <f t="shared" si="15"/>
        <v>1062.96</v>
      </c>
      <c r="H16" s="65">
        <f t="shared" si="0"/>
        <v>0</v>
      </c>
      <c r="I16" s="65">
        <f t="shared" si="16"/>
        <v>3439.7654333333335</v>
      </c>
      <c r="J16" s="45">
        <f t="shared" si="17"/>
        <v>44716.950633333334</v>
      </c>
      <c r="K16" s="74">
        <f t="shared" si="1"/>
        <v>1508.5454333333334</v>
      </c>
      <c r="L16" s="20">
        <f t="shared" si="2"/>
        <v>1842.64</v>
      </c>
      <c r="M16" s="20">
        <f t="shared" si="3"/>
        <v>88.58</v>
      </c>
      <c r="N16" s="20">
        <f t="shared" si="4"/>
        <v>0</v>
      </c>
      <c r="O16" s="86">
        <f t="shared" si="5"/>
        <v>3439.7654333333335</v>
      </c>
      <c r="P16" s="47">
        <f t="shared" si="6"/>
        <v>49.596014246575344</v>
      </c>
      <c r="Q16" s="48">
        <f t="shared" si="7"/>
        <v>60.579945205479454</v>
      </c>
      <c r="R16" s="48">
        <f t="shared" si="8"/>
        <v>2.912219178082192</v>
      </c>
      <c r="S16" s="20">
        <f t="shared" si="9"/>
        <v>0</v>
      </c>
      <c r="T16" s="71">
        <f t="shared" si="10"/>
        <v>113.08817863013699</v>
      </c>
      <c r="U16" s="89">
        <f t="shared" si="11"/>
        <v>26.181136197916672</v>
      </c>
      <c r="V16" s="19">
        <f t="shared" si="12"/>
        <v>31.417363437500004</v>
      </c>
      <c r="W16" s="42">
        <f t="shared" si="13"/>
        <v>32.464608885416673</v>
      </c>
      <c r="X16" s="18"/>
      <c r="Y16" s="18"/>
      <c r="Z16" s="18"/>
      <c r="AA16" s="6">
        <f t="shared" si="14"/>
        <v>1991.279972</v>
      </c>
      <c r="AB16" s="6">
        <v>0</v>
      </c>
    </row>
    <row r="17" spans="1:28" ht="14.1" customHeight="1" x14ac:dyDescent="0.2">
      <c r="A17" s="148">
        <v>8</v>
      </c>
      <c r="B17" s="75" t="s">
        <v>8</v>
      </c>
      <c r="C17" s="69">
        <v>0</v>
      </c>
      <c r="D17" s="81">
        <v>0</v>
      </c>
      <c r="E17" s="99">
        <v>20271.080000000002</v>
      </c>
      <c r="F17" s="68">
        <f t="shared" si="19"/>
        <v>22111.68</v>
      </c>
      <c r="G17" s="73">
        <f t="shared" si="15"/>
        <v>1062.96</v>
      </c>
      <c r="H17" s="65">
        <f t="shared" si="0"/>
        <v>0</v>
      </c>
      <c r="I17" s="65">
        <f t="shared" si="16"/>
        <v>3620.4766666666669</v>
      </c>
      <c r="J17" s="45">
        <f t="shared" si="17"/>
        <v>47066.19666666667</v>
      </c>
      <c r="K17" s="74">
        <f t="shared" si="1"/>
        <v>1689.2566666666669</v>
      </c>
      <c r="L17" s="20">
        <f t="shared" si="2"/>
        <v>1842.64</v>
      </c>
      <c r="M17" s="20">
        <f t="shared" si="3"/>
        <v>88.58</v>
      </c>
      <c r="N17" s="20">
        <f t="shared" si="4"/>
        <v>0</v>
      </c>
      <c r="O17" s="86">
        <f t="shared" si="5"/>
        <v>3620.4766666666669</v>
      </c>
      <c r="P17" s="47">
        <f t="shared" si="6"/>
        <v>55.537205479452062</v>
      </c>
      <c r="Q17" s="48">
        <f t="shared" si="7"/>
        <v>60.579945205479454</v>
      </c>
      <c r="R17" s="48">
        <f t="shared" si="8"/>
        <v>2.912219178082192</v>
      </c>
      <c r="S17" s="20">
        <f t="shared" si="9"/>
        <v>0</v>
      </c>
      <c r="T17" s="71">
        <f t="shared" si="10"/>
        <v>119.02936986301371</v>
      </c>
      <c r="U17" s="89">
        <f t="shared" si="11"/>
        <v>27.592942708333336</v>
      </c>
      <c r="V17" s="19">
        <f t="shared" si="12"/>
        <v>33.111531250000006</v>
      </c>
      <c r="W17" s="42">
        <f t="shared" si="13"/>
        <v>34.215248958333341</v>
      </c>
      <c r="X17" s="18"/>
      <c r="Y17" s="18"/>
      <c r="Z17" s="18"/>
      <c r="AA17" s="6">
        <f t="shared" si="14"/>
        <v>2229.8188</v>
      </c>
      <c r="AB17" s="6">
        <v>0</v>
      </c>
    </row>
    <row r="18" spans="1:28" ht="14.1" customHeight="1" x14ac:dyDescent="0.2">
      <c r="A18" s="148">
        <v>10</v>
      </c>
      <c r="B18" s="76">
        <v>0.03</v>
      </c>
      <c r="C18" s="69"/>
      <c r="D18" s="81">
        <v>1</v>
      </c>
      <c r="E18" s="94">
        <f>$E$17+$E$17*$B$18*D18</f>
        <v>20879.2124</v>
      </c>
      <c r="F18" s="68">
        <f t="shared" si="19"/>
        <v>22111.68</v>
      </c>
      <c r="G18" s="73">
        <f t="shared" si="15"/>
        <v>1062.96</v>
      </c>
      <c r="H18" s="65">
        <f t="shared" si="0"/>
        <v>0</v>
      </c>
      <c r="I18" s="65">
        <f t="shared" si="16"/>
        <v>3671.1543666666662</v>
      </c>
      <c r="J18" s="45">
        <f t="shared" si="17"/>
        <v>47725.006766666665</v>
      </c>
      <c r="K18" s="74">
        <f t="shared" si="1"/>
        <v>1739.9343666666666</v>
      </c>
      <c r="L18" s="20">
        <f t="shared" si="2"/>
        <v>1842.64</v>
      </c>
      <c r="M18" s="20">
        <f t="shared" si="3"/>
        <v>88.58</v>
      </c>
      <c r="N18" s="20">
        <f t="shared" si="4"/>
        <v>0</v>
      </c>
      <c r="O18" s="86">
        <f t="shared" si="5"/>
        <v>3671.1543666666666</v>
      </c>
      <c r="P18" s="47">
        <f t="shared" si="6"/>
        <v>57.203321643835615</v>
      </c>
      <c r="Q18" s="48">
        <f t="shared" si="7"/>
        <v>60.579945205479454</v>
      </c>
      <c r="R18" s="48">
        <f t="shared" si="8"/>
        <v>2.912219178082192</v>
      </c>
      <c r="S18" s="20">
        <f t="shared" si="9"/>
        <v>0</v>
      </c>
      <c r="T18" s="71">
        <f t="shared" si="10"/>
        <v>120.69548602739727</v>
      </c>
      <c r="U18" s="89">
        <f t="shared" si="11"/>
        <v>27.988862239583334</v>
      </c>
      <c r="V18" s="19">
        <f t="shared" si="12"/>
        <v>33.586634687499995</v>
      </c>
      <c r="W18" s="42">
        <f t="shared" si="13"/>
        <v>34.706189177083331</v>
      </c>
      <c r="X18" s="18"/>
      <c r="Y18" s="18"/>
      <c r="Z18" s="18"/>
      <c r="AA18" s="6">
        <f t="shared" si="14"/>
        <v>2296.7133640000002</v>
      </c>
      <c r="AB18" s="6">
        <v>0</v>
      </c>
    </row>
    <row r="19" spans="1:28" ht="14.1" customHeight="1" x14ac:dyDescent="0.2">
      <c r="A19" s="148">
        <v>12</v>
      </c>
      <c r="B19" s="75"/>
      <c r="C19" s="69"/>
      <c r="D19" s="81">
        <v>2</v>
      </c>
      <c r="E19" s="94">
        <f t="shared" ref="E19:E39" si="20">$E$17+$E$17*$B$18*D19</f>
        <v>21487.344800000003</v>
      </c>
      <c r="F19" s="68">
        <f t="shared" si="19"/>
        <v>22111.68</v>
      </c>
      <c r="G19" s="73">
        <f t="shared" si="15"/>
        <v>1062.96</v>
      </c>
      <c r="H19" s="65">
        <f t="shared" si="0"/>
        <v>0</v>
      </c>
      <c r="I19" s="65">
        <f t="shared" si="16"/>
        <v>3721.8320666666664</v>
      </c>
      <c r="J19" s="45">
        <f t="shared" si="17"/>
        <v>48383.816866666668</v>
      </c>
      <c r="K19" s="74">
        <f t="shared" si="1"/>
        <v>1790.6120666666668</v>
      </c>
      <c r="L19" s="20">
        <f t="shared" si="2"/>
        <v>1842.64</v>
      </c>
      <c r="M19" s="20">
        <f t="shared" si="3"/>
        <v>88.58</v>
      </c>
      <c r="N19" s="20">
        <f t="shared" si="4"/>
        <v>0</v>
      </c>
      <c r="O19" s="86">
        <f t="shared" si="5"/>
        <v>3721.8320666666668</v>
      </c>
      <c r="P19" s="47">
        <f t="shared" si="6"/>
        <v>58.869437808219182</v>
      </c>
      <c r="Q19" s="48">
        <f t="shared" si="7"/>
        <v>60.579945205479454</v>
      </c>
      <c r="R19" s="48">
        <f t="shared" si="8"/>
        <v>2.912219178082192</v>
      </c>
      <c r="S19" s="20">
        <f t="shared" si="9"/>
        <v>0</v>
      </c>
      <c r="T19" s="71">
        <f t="shared" si="10"/>
        <v>122.36160219178083</v>
      </c>
      <c r="U19" s="89">
        <f t="shared" si="11"/>
        <v>28.384781770833335</v>
      </c>
      <c r="V19" s="19">
        <f t="shared" si="12"/>
        <v>34.061738125000005</v>
      </c>
      <c r="W19" s="42">
        <f t="shared" si="13"/>
        <v>35.197129395833336</v>
      </c>
      <c r="X19" s="18"/>
      <c r="Y19" s="18"/>
      <c r="Z19" s="18"/>
      <c r="AA19" s="6">
        <f t="shared" si="14"/>
        <v>2363.6079280000004</v>
      </c>
      <c r="AB19" s="6">
        <v>0</v>
      </c>
    </row>
    <row r="20" spans="1:28" ht="14.1" customHeight="1" x14ac:dyDescent="0.2">
      <c r="A20" s="148">
        <v>14</v>
      </c>
      <c r="B20" s="75"/>
      <c r="C20" s="69"/>
      <c r="D20" s="81">
        <v>3</v>
      </c>
      <c r="E20" s="94">
        <f t="shared" si="20"/>
        <v>22095.477200000001</v>
      </c>
      <c r="F20" s="68">
        <f t="shared" si="19"/>
        <v>22111.68</v>
      </c>
      <c r="G20" s="73">
        <f t="shared" si="15"/>
        <v>1062.96</v>
      </c>
      <c r="H20" s="65">
        <f t="shared" si="0"/>
        <v>0</v>
      </c>
      <c r="I20" s="65">
        <f t="shared" si="16"/>
        <v>3772.5097666666666</v>
      </c>
      <c r="J20" s="45">
        <f t="shared" si="17"/>
        <v>49042.62696666667</v>
      </c>
      <c r="K20" s="74">
        <f t="shared" si="1"/>
        <v>1841.2897666666668</v>
      </c>
      <c r="L20" s="20">
        <f t="shared" si="2"/>
        <v>1842.64</v>
      </c>
      <c r="M20" s="20">
        <f t="shared" si="3"/>
        <v>88.58</v>
      </c>
      <c r="N20" s="20">
        <f t="shared" si="4"/>
        <v>0</v>
      </c>
      <c r="O20" s="86">
        <f t="shared" si="5"/>
        <v>3772.509766666667</v>
      </c>
      <c r="P20" s="47">
        <f t="shared" si="6"/>
        <v>60.535553972602742</v>
      </c>
      <c r="Q20" s="48">
        <f t="shared" si="7"/>
        <v>60.579945205479454</v>
      </c>
      <c r="R20" s="48">
        <f t="shared" si="8"/>
        <v>2.912219178082192</v>
      </c>
      <c r="S20" s="20">
        <f t="shared" si="9"/>
        <v>0</v>
      </c>
      <c r="T20" s="71">
        <f t="shared" si="10"/>
        <v>124.02771835616439</v>
      </c>
      <c r="U20" s="89">
        <f t="shared" si="11"/>
        <v>28.780701302083337</v>
      </c>
      <c r="V20" s="19">
        <f t="shared" si="12"/>
        <v>34.536841562500001</v>
      </c>
      <c r="W20" s="42">
        <f t="shared" si="13"/>
        <v>35.688069614583334</v>
      </c>
      <c r="X20" s="18"/>
      <c r="Y20" s="18"/>
      <c r="Z20" s="18"/>
      <c r="AA20" s="6">
        <f t="shared" si="14"/>
        <v>2430.5024920000001</v>
      </c>
      <c r="AB20" s="6">
        <v>0</v>
      </c>
    </row>
    <row r="21" spans="1:28" ht="14.1" customHeight="1" x14ac:dyDescent="0.2">
      <c r="A21" s="148">
        <v>16</v>
      </c>
      <c r="B21" s="75"/>
      <c r="C21" s="69"/>
      <c r="D21" s="81">
        <v>4</v>
      </c>
      <c r="E21" s="94">
        <f t="shared" si="20"/>
        <v>22703.609600000003</v>
      </c>
      <c r="F21" s="68">
        <f t="shared" si="19"/>
        <v>22111.68</v>
      </c>
      <c r="G21" s="73">
        <f t="shared" si="15"/>
        <v>1062.96</v>
      </c>
      <c r="H21" s="65">
        <f t="shared" si="0"/>
        <v>0</v>
      </c>
      <c r="I21" s="65">
        <f t="shared" si="16"/>
        <v>3823.1874666666668</v>
      </c>
      <c r="J21" s="45">
        <f t="shared" si="17"/>
        <v>49701.437066666673</v>
      </c>
      <c r="K21" s="74">
        <f t="shared" si="1"/>
        <v>1891.967466666667</v>
      </c>
      <c r="L21" s="20">
        <f t="shared" si="2"/>
        <v>1842.64</v>
      </c>
      <c r="M21" s="20">
        <f t="shared" si="3"/>
        <v>88.58</v>
      </c>
      <c r="N21" s="20">
        <f t="shared" si="4"/>
        <v>0</v>
      </c>
      <c r="O21" s="86">
        <f t="shared" si="5"/>
        <v>3823.1874666666672</v>
      </c>
      <c r="P21" s="47">
        <f t="shared" si="6"/>
        <v>62.201670136986309</v>
      </c>
      <c r="Q21" s="48">
        <f t="shared" si="7"/>
        <v>60.579945205479454</v>
      </c>
      <c r="R21" s="48">
        <f t="shared" si="8"/>
        <v>2.912219178082192</v>
      </c>
      <c r="S21" s="20">
        <f t="shared" si="9"/>
        <v>0</v>
      </c>
      <c r="T21" s="71">
        <f t="shared" si="10"/>
        <v>125.69383452054795</v>
      </c>
      <c r="U21" s="89">
        <f t="shared" si="11"/>
        <v>29.176620833333338</v>
      </c>
      <c r="V21" s="19">
        <f t="shared" si="12"/>
        <v>35.011945000000011</v>
      </c>
      <c r="W21" s="42">
        <f t="shared" si="13"/>
        <v>36.179009833333339</v>
      </c>
      <c r="X21" s="18"/>
      <c r="Y21" s="18"/>
      <c r="Z21" s="18"/>
      <c r="AA21" s="6">
        <f t="shared" si="14"/>
        <v>2497.3970560000007</v>
      </c>
      <c r="AB21" s="6">
        <v>0</v>
      </c>
    </row>
    <row r="22" spans="1:28" ht="14.1" customHeight="1" x14ac:dyDescent="0.2">
      <c r="A22" s="148">
        <v>18</v>
      </c>
      <c r="B22" s="75"/>
      <c r="C22" s="69"/>
      <c r="D22" s="81">
        <v>5</v>
      </c>
      <c r="E22" s="94">
        <f t="shared" si="20"/>
        <v>23311.742000000002</v>
      </c>
      <c r="F22" s="68">
        <f t="shared" si="19"/>
        <v>22111.68</v>
      </c>
      <c r="G22" s="73">
        <f t="shared" si="15"/>
        <v>1062.96</v>
      </c>
      <c r="H22" s="65">
        <f t="shared" si="0"/>
        <v>0</v>
      </c>
      <c r="I22" s="65">
        <f t="shared" si="16"/>
        <v>3873.8651666666669</v>
      </c>
      <c r="J22" s="45">
        <f t="shared" si="17"/>
        <v>50360.247166666675</v>
      </c>
      <c r="K22" s="74">
        <f t="shared" si="1"/>
        <v>1942.6451666666669</v>
      </c>
      <c r="L22" s="20">
        <f t="shared" si="2"/>
        <v>1842.64</v>
      </c>
      <c r="M22" s="20">
        <f t="shared" si="3"/>
        <v>88.58</v>
      </c>
      <c r="N22" s="20">
        <f t="shared" si="4"/>
        <v>0</v>
      </c>
      <c r="O22" s="86">
        <f t="shared" si="5"/>
        <v>3873.8651666666669</v>
      </c>
      <c r="P22" s="47">
        <f t="shared" si="6"/>
        <v>63.867786301369868</v>
      </c>
      <c r="Q22" s="48">
        <f t="shared" si="7"/>
        <v>60.579945205479454</v>
      </c>
      <c r="R22" s="48">
        <f t="shared" si="8"/>
        <v>2.912219178082192</v>
      </c>
      <c r="S22" s="20">
        <f t="shared" si="9"/>
        <v>0</v>
      </c>
      <c r="T22" s="71">
        <f t="shared" si="10"/>
        <v>127.35995068493152</v>
      </c>
      <c r="U22" s="89">
        <f t="shared" si="11"/>
        <v>29.572540364583336</v>
      </c>
      <c r="V22" s="19">
        <f t="shared" si="12"/>
        <v>35.4870484375</v>
      </c>
      <c r="W22" s="42">
        <f t="shared" si="13"/>
        <v>36.669950052083337</v>
      </c>
      <c r="X22" s="18"/>
      <c r="Y22" s="18"/>
      <c r="Z22" s="18"/>
      <c r="AA22" s="6">
        <f t="shared" si="14"/>
        <v>2564.29162</v>
      </c>
      <c r="AB22" s="6">
        <v>0</v>
      </c>
    </row>
    <row r="23" spans="1:28" ht="14.1" customHeight="1" x14ac:dyDescent="0.2">
      <c r="A23" s="148">
        <v>20</v>
      </c>
      <c r="B23" s="75"/>
      <c r="C23" s="69"/>
      <c r="D23" s="81">
        <v>6</v>
      </c>
      <c r="E23" s="94">
        <f t="shared" si="20"/>
        <v>23919.874400000001</v>
      </c>
      <c r="F23" s="68">
        <f t="shared" si="19"/>
        <v>22111.68</v>
      </c>
      <c r="G23" s="73">
        <f t="shared" si="15"/>
        <v>1062.96</v>
      </c>
      <c r="H23" s="65">
        <f t="shared" si="0"/>
        <v>0</v>
      </c>
      <c r="I23" s="65">
        <f t="shared" si="16"/>
        <v>3924.5428666666667</v>
      </c>
      <c r="J23" s="45">
        <f t="shared" si="17"/>
        <v>51019.05726666667</v>
      </c>
      <c r="K23" s="74">
        <f t="shared" si="1"/>
        <v>1993.3228666666666</v>
      </c>
      <c r="L23" s="20">
        <f t="shared" si="2"/>
        <v>1842.64</v>
      </c>
      <c r="M23" s="20">
        <f t="shared" si="3"/>
        <v>88.58</v>
      </c>
      <c r="N23" s="20">
        <f t="shared" si="4"/>
        <v>0</v>
      </c>
      <c r="O23" s="86">
        <f t="shared" si="5"/>
        <v>3924.5428666666667</v>
      </c>
      <c r="P23" s="47">
        <f t="shared" si="6"/>
        <v>65.533902465753428</v>
      </c>
      <c r="Q23" s="48">
        <f t="shared" si="7"/>
        <v>60.579945205479454</v>
      </c>
      <c r="R23" s="48">
        <f t="shared" si="8"/>
        <v>2.912219178082192</v>
      </c>
      <c r="S23" s="20">
        <f t="shared" si="9"/>
        <v>0</v>
      </c>
      <c r="T23" s="71">
        <f t="shared" si="10"/>
        <v>129.02606684931507</v>
      </c>
      <c r="U23" s="89">
        <f t="shared" si="11"/>
        <v>29.968459895833334</v>
      </c>
      <c r="V23" s="19">
        <f t="shared" si="12"/>
        <v>35.962151875000004</v>
      </c>
      <c r="W23" s="42">
        <f t="shared" si="13"/>
        <v>37.160890270833335</v>
      </c>
      <c r="X23" s="18"/>
      <c r="Y23" s="18"/>
      <c r="Z23" s="18"/>
      <c r="AA23" s="6">
        <f t="shared" si="14"/>
        <v>2631.1861840000001</v>
      </c>
      <c r="AB23" s="6">
        <v>0</v>
      </c>
    </row>
    <row r="24" spans="1:28" ht="14.1" customHeight="1" x14ac:dyDescent="0.2">
      <c r="A24" s="148">
        <v>22</v>
      </c>
      <c r="B24" s="75"/>
      <c r="C24" s="69"/>
      <c r="D24" s="81">
        <v>7</v>
      </c>
      <c r="E24" s="94">
        <f t="shared" si="20"/>
        <v>24528.006800000003</v>
      </c>
      <c r="F24" s="68">
        <f t="shared" si="19"/>
        <v>22111.68</v>
      </c>
      <c r="G24" s="73">
        <f t="shared" si="15"/>
        <v>1062.96</v>
      </c>
      <c r="H24" s="65">
        <f t="shared" si="0"/>
        <v>0</v>
      </c>
      <c r="I24" s="65">
        <f t="shared" si="16"/>
        <v>3975.2205666666669</v>
      </c>
      <c r="J24" s="45">
        <f t="shared" si="17"/>
        <v>51677.867366666673</v>
      </c>
      <c r="K24" s="74">
        <f t="shared" si="1"/>
        <v>2044.0005666666668</v>
      </c>
      <c r="L24" s="20">
        <f t="shared" si="2"/>
        <v>1842.64</v>
      </c>
      <c r="M24" s="20">
        <f t="shared" si="3"/>
        <v>88.58</v>
      </c>
      <c r="N24" s="20">
        <f t="shared" si="4"/>
        <v>0</v>
      </c>
      <c r="O24" s="86">
        <f t="shared" si="5"/>
        <v>3975.2205666666669</v>
      </c>
      <c r="P24" s="47">
        <f t="shared" si="6"/>
        <v>67.200018630136995</v>
      </c>
      <c r="Q24" s="48">
        <f t="shared" si="7"/>
        <v>60.579945205479454</v>
      </c>
      <c r="R24" s="48">
        <f t="shared" si="8"/>
        <v>2.912219178082192</v>
      </c>
      <c r="S24" s="20">
        <f t="shared" si="9"/>
        <v>0</v>
      </c>
      <c r="T24" s="71">
        <f t="shared" si="10"/>
        <v>130.69218301369864</v>
      </c>
      <c r="U24" s="89">
        <f t="shared" si="11"/>
        <v>30.364379427083335</v>
      </c>
      <c r="V24" s="19">
        <f t="shared" si="12"/>
        <v>36.4372553125</v>
      </c>
      <c r="W24" s="42">
        <f t="shared" si="13"/>
        <v>37.651830489583332</v>
      </c>
      <c r="X24" s="18"/>
      <c r="Y24" s="18"/>
      <c r="Z24" s="18"/>
      <c r="AA24" s="6">
        <f t="shared" si="14"/>
        <v>2698.0807480000003</v>
      </c>
      <c r="AB24" s="6">
        <v>0</v>
      </c>
    </row>
    <row r="25" spans="1:28" ht="14.1" customHeight="1" x14ac:dyDescent="0.2">
      <c r="A25" s="148">
        <v>24</v>
      </c>
      <c r="B25" s="75"/>
      <c r="C25" s="69"/>
      <c r="D25" s="81">
        <v>8</v>
      </c>
      <c r="E25" s="94">
        <f t="shared" si="20"/>
        <v>25136.139200000001</v>
      </c>
      <c r="F25" s="68">
        <f t="shared" si="19"/>
        <v>22111.68</v>
      </c>
      <c r="G25" s="73">
        <f t="shared" si="15"/>
        <v>1062.96</v>
      </c>
      <c r="H25" s="65">
        <f t="shared" si="0"/>
        <v>0</v>
      </c>
      <c r="I25" s="65">
        <f t="shared" si="16"/>
        <v>4025.8982666666666</v>
      </c>
      <c r="J25" s="45">
        <f t="shared" si="17"/>
        <v>52336.677466666661</v>
      </c>
      <c r="K25" s="74">
        <f t="shared" si="1"/>
        <v>2094.6782666666668</v>
      </c>
      <c r="L25" s="20">
        <f t="shared" si="2"/>
        <v>1842.64</v>
      </c>
      <c r="M25" s="20">
        <f t="shared" si="3"/>
        <v>88.58</v>
      </c>
      <c r="N25" s="20">
        <f t="shared" si="4"/>
        <v>0</v>
      </c>
      <c r="O25" s="86">
        <f t="shared" si="5"/>
        <v>4025.898266666667</v>
      </c>
      <c r="P25" s="47">
        <f t="shared" si="6"/>
        <v>68.866134794520548</v>
      </c>
      <c r="Q25" s="48">
        <f t="shared" si="7"/>
        <v>60.579945205479454</v>
      </c>
      <c r="R25" s="48">
        <f t="shared" si="8"/>
        <v>2.912219178082192</v>
      </c>
      <c r="S25" s="20">
        <f t="shared" si="9"/>
        <v>0</v>
      </c>
      <c r="T25" s="71">
        <f t="shared" si="10"/>
        <v>132.35829917808218</v>
      </c>
      <c r="U25" s="89">
        <f t="shared" si="11"/>
        <v>30.760298958333337</v>
      </c>
      <c r="V25" s="19">
        <f t="shared" si="12"/>
        <v>36.91235875000001</v>
      </c>
      <c r="W25" s="42">
        <f t="shared" si="13"/>
        <v>38.142770708333344</v>
      </c>
      <c r="X25" s="18"/>
      <c r="Y25" s="18"/>
      <c r="Z25" s="18"/>
      <c r="AA25" s="6">
        <f t="shared" si="14"/>
        <v>2764.9753120000005</v>
      </c>
      <c r="AB25" s="6">
        <v>0</v>
      </c>
    </row>
    <row r="26" spans="1:28" ht="14.1" customHeight="1" x14ac:dyDescent="0.2">
      <c r="A26" s="148">
        <v>26</v>
      </c>
      <c r="B26" s="75"/>
      <c r="C26" s="69"/>
      <c r="D26" s="81">
        <v>9</v>
      </c>
      <c r="E26" s="94">
        <f t="shared" si="20"/>
        <v>25744.271600000004</v>
      </c>
      <c r="F26" s="68">
        <f t="shared" si="19"/>
        <v>22111.68</v>
      </c>
      <c r="G26" s="73">
        <f t="shared" si="15"/>
        <v>1062.96</v>
      </c>
      <c r="H26" s="65">
        <f t="shared" si="0"/>
        <v>0</v>
      </c>
      <c r="I26" s="65">
        <f t="shared" si="16"/>
        <v>4076.5759666666668</v>
      </c>
      <c r="J26" s="45">
        <f t="shared" si="17"/>
        <v>52995.487566666663</v>
      </c>
      <c r="K26" s="74">
        <f t="shared" si="1"/>
        <v>2145.355966666667</v>
      </c>
      <c r="L26" s="20">
        <f t="shared" si="2"/>
        <v>1842.64</v>
      </c>
      <c r="M26" s="20">
        <f t="shared" si="3"/>
        <v>88.58</v>
      </c>
      <c r="N26" s="20">
        <f t="shared" si="4"/>
        <v>0</v>
      </c>
      <c r="O26" s="86">
        <f t="shared" si="5"/>
        <v>4076.5759666666672</v>
      </c>
      <c r="P26" s="47">
        <f t="shared" si="6"/>
        <v>70.532250958904115</v>
      </c>
      <c r="Q26" s="48">
        <f t="shared" si="7"/>
        <v>60.579945205479454</v>
      </c>
      <c r="R26" s="48">
        <f t="shared" si="8"/>
        <v>2.912219178082192</v>
      </c>
      <c r="S26" s="20">
        <f t="shared" si="9"/>
        <v>0</v>
      </c>
      <c r="T26" s="71">
        <f t="shared" si="10"/>
        <v>134.02441534246574</v>
      </c>
      <c r="U26" s="89">
        <f t="shared" si="11"/>
        <v>31.156218489583338</v>
      </c>
      <c r="V26" s="19">
        <f t="shared" si="12"/>
        <v>37.387462187500006</v>
      </c>
      <c r="W26" s="42">
        <f t="shared" si="13"/>
        <v>38.633710927083342</v>
      </c>
      <c r="X26" s="18"/>
      <c r="Y26" s="18"/>
      <c r="Z26" s="18"/>
      <c r="AA26" s="6">
        <f t="shared" si="14"/>
        <v>2831.8698760000002</v>
      </c>
      <c r="AB26" s="6">
        <v>0</v>
      </c>
    </row>
    <row r="27" spans="1:28" ht="14.1" customHeight="1" x14ac:dyDescent="0.2">
      <c r="A27" s="148">
        <v>28</v>
      </c>
      <c r="B27" s="75"/>
      <c r="C27" s="69"/>
      <c r="D27" s="81">
        <v>10</v>
      </c>
      <c r="E27" s="94">
        <f t="shared" si="20"/>
        <v>26352.404000000002</v>
      </c>
      <c r="F27" s="68">
        <f t="shared" si="19"/>
        <v>22111.68</v>
      </c>
      <c r="G27" s="73">
        <f t="shared" si="15"/>
        <v>1062.96</v>
      </c>
      <c r="H27" s="65">
        <f t="shared" si="0"/>
        <v>0</v>
      </c>
      <c r="I27" s="65">
        <f t="shared" si="16"/>
        <v>4127.2536666666665</v>
      </c>
      <c r="J27" s="45">
        <f t="shared" si="17"/>
        <v>53654.297666666665</v>
      </c>
      <c r="K27" s="74">
        <f t="shared" si="1"/>
        <v>2196.0336666666667</v>
      </c>
      <c r="L27" s="20">
        <f t="shared" si="2"/>
        <v>1842.64</v>
      </c>
      <c r="M27" s="20">
        <f t="shared" si="3"/>
        <v>88.58</v>
      </c>
      <c r="N27" s="20">
        <f t="shared" si="4"/>
        <v>0</v>
      </c>
      <c r="O27" s="86">
        <f t="shared" si="5"/>
        <v>4127.2536666666665</v>
      </c>
      <c r="P27" s="47">
        <f t="shared" si="6"/>
        <v>72.198367123287682</v>
      </c>
      <c r="Q27" s="48">
        <f t="shared" si="7"/>
        <v>60.579945205479454</v>
      </c>
      <c r="R27" s="48">
        <f t="shared" si="8"/>
        <v>2.912219178082192</v>
      </c>
      <c r="S27" s="20">
        <f t="shared" si="9"/>
        <v>0</v>
      </c>
      <c r="T27" s="71">
        <f t="shared" si="10"/>
        <v>135.69053150684931</v>
      </c>
      <c r="U27" s="89">
        <f t="shared" si="11"/>
        <v>31.552138020833333</v>
      </c>
      <c r="V27" s="19">
        <f t="shared" si="12"/>
        <v>37.862565625000002</v>
      </c>
      <c r="W27" s="42">
        <f t="shared" si="13"/>
        <v>39.124651145833333</v>
      </c>
      <c r="X27" s="18"/>
      <c r="Y27" s="18"/>
      <c r="Z27" s="18"/>
      <c r="AA27" s="6">
        <f t="shared" si="14"/>
        <v>2898.7644399999999</v>
      </c>
      <c r="AB27" s="6">
        <v>0</v>
      </c>
    </row>
    <row r="28" spans="1:28" ht="14.1" customHeight="1" x14ac:dyDescent="0.2">
      <c r="A28" s="148">
        <v>30</v>
      </c>
      <c r="B28" s="75"/>
      <c r="C28" s="69"/>
      <c r="D28" s="81">
        <v>11</v>
      </c>
      <c r="E28" s="94">
        <f t="shared" si="20"/>
        <v>26960.536400000005</v>
      </c>
      <c r="F28" s="68">
        <f t="shared" si="19"/>
        <v>22111.68</v>
      </c>
      <c r="G28" s="73">
        <f t="shared" si="15"/>
        <v>1062.96</v>
      </c>
      <c r="H28" s="65">
        <f t="shared" si="0"/>
        <v>0</v>
      </c>
      <c r="I28" s="65">
        <f t="shared" si="16"/>
        <v>4177.9313666666667</v>
      </c>
      <c r="J28" s="45">
        <f t="shared" si="17"/>
        <v>54313.107766666668</v>
      </c>
      <c r="K28" s="74">
        <f t="shared" si="1"/>
        <v>2246.7113666666669</v>
      </c>
      <c r="L28" s="20">
        <f t="shared" si="2"/>
        <v>1842.64</v>
      </c>
      <c r="M28" s="20">
        <f t="shared" si="3"/>
        <v>88.58</v>
      </c>
      <c r="N28" s="20">
        <f t="shared" si="4"/>
        <v>0</v>
      </c>
      <c r="O28" s="86">
        <f t="shared" si="5"/>
        <v>4177.9313666666667</v>
      </c>
      <c r="P28" s="47">
        <f t="shared" si="6"/>
        <v>73.864483287671248</v>
      </c>
      <c r="Q28" s="48">
        <f t="shared" si="7"/>
        <v>60.579945205479454</v>
      </c>
      <c r="R28" s="48">
        <f t="shared" si="8"/>
        <v>2.912219178082192</v>
      </c>
      <c r="S28" s="20">
        <f t="shared" si="9"/>
        <v>0</v>
      </c>
      <c r="T28" s="71">
        <f t="shared" si="10"/>
        <v>137.35664767123288</v>
      </c>
      <c r="U28" s="89">
        <f t="shared" si="11"/>
        <v>31.948057552083334</v>
      </c>
      <c r="V28" s="19">
        <f t="shared" si="12"/>
        <v>38.337669062499998</v>
      </c>
      <c r="W28" s="42">
        <f t="shared" si="13"/>
        <v>39.615591364583331</v>
      </c>
      <c r="X28" s="18"/>
      <c r="Y28" s="18"/>
      <c r="Z28" s="18"/>
      <c r="AA28" s="6">
        <f t="shared" si="14"/>
        <v>2965.6590040000006</v>
      </c>
      <c r="AB28" s="6">
        <v>0</v>
      </c>
    </row>
    <row r="29" spans="1:28" ht="14.1" customHeight="1" x14ac:dyDescent="0.2">
      <c r="A29" s="148">
        <v>32</v>
      </c>
      <c r="B29" s="75"/>
      <c r="C29" s="69"/>
      <c r="D29" s="81">
        <v>12</v>
      </c>
      <c r="E29" s="94">
        <f t="shared" si="20"/>
        <v>27568.668800000003</v>
      </c>
      <c r="F29" s="68">
        <f t="shared" si="19"/>
        <v>22111.68</v>
      </c>
      <c r="G29" s="73">
        <f t="shared" si="15"/>
        <v>1062.96</v>
      </c>
      <c r="H29" s="65">
        <f t="shared" si="0"/>
        <v>0</v>
      </c>
      <c r="I29" s="65">
        <f t="shared" si="16"/>
        <v>4228.6090666666669</v>
      </c>
      <c r="J29" s="45">
        <f t="shared" si="17"/>
        <v>54971.91786666667</v>
      </c>
      <c r="K29" s="74">
        <f t="shared" si="1"/>
        <v>2297.3890666666671</v>
      </c>
      <c r="L29" s="20">
        <f t="shared" si="2"/>
        <v>1842.64</v>
      </c>
      <c r="M29" s="20">
        <f t="shared" si="3"/>
        <v>88.58</v>
      </c>
      <c r="N29" s="20">
        <f t="shared" si="4"/>
        <v>0</v>
      </c>
      <c r="O29" s="86">
        <f t="shared" si="5"/>
        <v>4228.6090666666669</v>
      </c>
      <c r="P29" s="47">
        <f t="shared" si="6"/>
        <v>75.530599452054801</v>
      </c>
      <c r="Q29" s="48">
        <f t="shared" si="7"/>
        <v>60.579945205479454</v>
      </c>
      <c r="R29" s="48">
        <f t="shared" si="8"/>
        <v>2.912219178082192</v>
      </c>
      <c r="S29" s="20">
        <f t="shared" si="9"/>
        <v>0</v>
      </c>
      <c r="T29" s="71">
        <f t="shared" si="10"/>
        <v>139.02276383561644</v>
      </c>
      <c r="U29" s="89">
        <f t="shared" si="11"/>
        <v>32.343977083333336</v>
      </c>
      <c r="V29" s="19">
        <f t="shared" si="12"/>
        <v>38.812772500000008</v>
      </c>
      <c r="W29" s="42">
        <f t="shared" si="13"/>
        <v>40.106531583333343</v>
      </c>
      <c r="X29" s="18"/>
      <c r="Y29" s="18"/>
      <c r="Z29" s="18"/>
      <c r="AA29" s="6">
        <f t="shared" si="14"/>
        <v>3032.5535680000003</v>
      </c>
      <c r="AB29" s="6">
        <v>0</v>
      </c>
    </row>
    <row r="30" spans="1:28" ht="14.1" customHeight="1" x14ac:dyDescent="0.2">
      <c r="A30" s="148">
        <v>34</v>
      </c>
      <c r="B30" s="75"/>
      <c r="C30" s="69"/>
      <c r="D30" s="81">
        <v>13</v>
      </c>
      <c r="E30" s="94">
        <f t="shared" si="20"/>
        <v>28176.801200000002</v>
      </c>
      <c r="F30" s="68">
        <f t="shared" si="19"/>
        <v>22111.68</v>
      </c>
      <c r="G30" s="73">
        <f t="shared" si="15"/>
        <v>1062.96</v>
      </c>
      <c r="H30" s="65">
        <f t="shared" si="0"/>
        <v>0</v>
      </c>
      <c r="I30" s="65">
        <f t="shared" si="16"/>
        <v>4279.2867666666671</v>
      </c>
      <c r="J30" s="45">
        <f t="shared" si="17"/>
        <v>55630.727966666665</v>
      </c>
      <c r="K30" s="74">
        <f t="shared" si="1"/>
        <v>2348.0667666666668</v>
      </c>
      <c r="L30" s="20">
        <f t="shared" si="2"/>
        <v>1842.64</v>
      </c>
      <c r="M30" s="20">
        <f t="shared" si="3"/>
        <v>88.58</v>
      </c>
      <c r="N30" s="20">
        <f t="shared" si="4"/>
        <v>0</v>
      </c>
      <c r="O30" s="86">
        <f t="shared" si="5"/>
        <v>4279.2867666666671</v>
      </c>
      <c r="P30" s="47">
        <f t="shared" si="6"/>
        <v>77.196715616438354</v>
      </c>
      <c r="Q30" s="48">
        <f t="shared" si="7"/>
        <v>60.579945205479454</v>
      </c>
      <c r="R30" s="48">
        <f t="shared" si="8"/>
        <v>2.912219178082192</v>
      </c>
      <c r="S30" s="20">
        <f t="shared" si="9"/>
        <v>0</v>
      </c>
      <c r="T30" s="71">
        <f t="shared" si="10"/>
        <v>140.68887999999998</v>
      </c>
      <c r="U30" s="89">
        <f t="shared" si="11"/>
        <v>32.739896614583337</v>
      </c>
      <c r="V30" s="19">
        <f t="shared" si="12"/>
        <v>39.287875937500004</v>
      </c>
      <c r="W30" s="42">
        <f t="shared" si="13"/>
        <v>40.597471802083341</v>
      </c>
      <c r="X30" s="18"/>
      <c r="Y30" s="18"/>
      <c r="Z30" s="18"/>
      <c r="AA30" s="6">
        <f t="shared" si="14"/>
        <v>3099.448132</v>
      </c>
      <c r="AB30" s="6">
        <v>0</v>
      </c>
    </row>
    <row r="31" spans="1:28" ht="14.1" customHeight="1" x14ac:dyDescent="0.2">
      <c r="A31" s="148">
        <v>36</v>
      </c>
      <c r="B31" s="75"/>
      <c r="C31" s="69"/>
      <c r="D31" s="81">
        <v>14</v>
      </c>
      <c r="E31" s="94">
        <f t="shared" si="20"/>
        <v>28784.933600000004</v>
      </c>
      <c r="F31" s="68">
        <f t="shared" si="19"/>
        <v>22111.68</v>
      </c>
      <c r="G31" s="73">
        <f t="shared" si="15"/>
        <v>1062.96</v>
      </c>
      <c r="H31" s="65">
        <f t="shared" si="0"/>
        <v>0</v>
      </c>
      <c r="I31" s="65">
        <f t="shared" si="16"/>
        <v>4329.9644666666672</v>
      </c>
      <c r="J31" s="45">
        <f t="shared" si="17"/>
        <v>56289.538066666668</v>
      </c>
      <c r="K31" s="74">
        <f t="shared" si="1"/>
        <v>2398.744466666667</v>
      </c>
      <c r="L31" s="20">
        <f t="shared" si="2"/>
        <v>1842.64</v>
      </c>
      <c r="M31" s="20">
        <f t="shared" si="3"/>
        <v>88.58</v>
      </c>
      <c r="N31" s="20">
        <f t="shared" si="4"/>
        <v>0</v>
      </c>
      <c r="O31" s="86">
        <f t="shared" si="5"/>
        <v>4329.9644666666672</v>
      </c>
      <c r="P31" s="47">
        <f t="shared" si="6"/>
        <v>78.862831780821935</v>
      </c>
      <c r="Q31" s="48">
        <f t="shared" si="7"/>
        <v>60.579945205479454</v>
      </c>
      <c r="R31" s="48">
        <f t="shared" si="8"/>
        <v>2.912219178082192</v>
      </c>
      <c r="S31" s="20">
        <f t="shared" si="9"/>
        <v>0</v>
      </c>
      <c r="T31" s="71">
        <f t="shared" si="10"/>
        <v>142.35499616438358</v>
      </c>
      <c r="U31" s="89">
        <f t="shared" si="11"/>
        <v>33.135816145833338</v>
      </c>
      <c r="V31" s="19">
        <f t="shared" si="12"/>
        <v>39.762979375</v>
      </c>
      <c r="W31" s="42">
        <f t="shared" si="13"/>
        <v>41.088412020833339</v>
      </c>
      <c r="X31" s="18"/>
      <c r="Y31" s="18"/>
      <c r="Z31" s="18"/>
      <c r="AA31" s="6">
        <f t="shared" si="14"/>
        <v>3166.3426960000006</v>
      </c>
      <c r="AB31" s="6">
        <v>0</v>
      </c>
    </row>
    <row r="32" spans="1:28" ht="14.1" customHeight="1" x14ac:dyDescent="0.2">
      <c r="A32" s="148">
        <v>38</v>
      </c>
      <c r="B32" s="75"/>
      <c r="C32" s="69"/>
      <c r="D32" s="81">
        <v>15</v>
      </c>
      <c r="E32" s="94">
        <f t="shared" si="20"/>
        <v>29393.066000000003</v>
      </c>
      <c r="F32" s="68">
        <f t="shared" si="19"/>
        <v>22111.68</v>
      </c>
      <c r="G32" s="73">
        <f t="shared" si="15"/>
        <v>1062.96</v>
      </c>
      <c r="H32" s="65">
        <f t="shared" si="0"/>
        <v>0</v>
      </c>
      <c r="I32" s="65">
        <f t="shared" si="16"/>
        <v>4380.6421666666665</v>
      </c>
      <c r="J32" s="45">
        <f t="shared" si="17"/>
        <v>56948.348166666663</v>
      </c>
      <c r="K32" s="74">
        <f t="shared" si="1"/>
        <v>2449.4221666666667</v>
      </c>
      <c r="L32" s="20">
        <f t="shared" si="2"/>
        <v>1842.64</v>
      </c>
      <c r="M32" s="20">
        <f t="shared" si="3"/>
        <v>88.58</v>
      </c>
      <c r="N32" s="20">
        <f t="shared" si="4"/>
        <v>0</v>
      </c>
      <c r="O32" s="86">
        <f t="shared" si="5"/>
        <v>4380.6421666666665</v>
      </c>
      <c r="P32" s="47">
        <f t="shared" si="6"/>
        <v>80.528947945205488</v>
      </c>
      <c r="Q32" s="48">
        <f t="shared" si="7"/>
        <v>60.579945205479454</v>
      </c>
      <c r="R32" s="48">
        <f t="shared" si="8"/>
        <v>2.912219178082192</v>
      </c>
      <c r="S32" s="20">
        <f t="shared" si="9"/>
        <v>0</v>
      </c>
      <c r="T32" s="71">
        <f t="shared" si="10"/>
        <v>144.02111232876712</v>
      </c>
      <c r="U32" s="89">
        <f t="shared" si="11"/>
        <v>33.531735677083333</v>
      </c>
      <c r="V32" s="19">
        <f t="shared" si="12"/>
        <v>40.238082812499997</v>
      </c>
      <c r="W32" s="42">
        <f t="shared" si="13"/>
        <v>41.579352239583329</v>
      </c>
      <c r="X32" s="18"/>
      <c r="Y32" s="18"/>
      <c r="Z32" s="18"/>
      <c r="AA32" s="6">
        <f t="shared" si="14"/>
        <v>3233.2372600000003</v>
      </c>
      <c r="AB32" s="6">
        <v>0</v>
      </c>
    </row>
    <row r="33" spans="1:28" ht="14.1" customHeight="1" x14ac:dyDescent="0.2">
      <c r="A33" s="148">
        <v>40</v>
      </c>
      <c r="B33" s="75"/>
      <c r="C33" s="69"/>
      <c r="D33" s="81">
        <v>16</v>
      </c>
      <c r="E33" s="94">
        <f t="shared" si="20"/>
        <v>30001.198400000001</v>
      </c>
      <c r="F33" s="68">
        <f t="shared" si="19"/>
        <v>22111.68</v>
      </c>
      <c r="G33" s="73">
        <f t="shared" si="15"/>
        <v>1062.96</v>
      </c>
      <c r="H33" s="65">
        <f t="shared" si="0"/>
        <v>0</v>
      </c>
      <c r="I33" s="65">
        <f t="shared" si="16"/>
        <v>4431.3198666666667</v>
      </c>
      <c r="J33" s="45">
        <f t="shared" si="17"/>
        <v>57607.158266666665</v>
      </c>
      <c r="K33" s="74">
        <f t="shared" si="1"/>
        <v>2500.0998666666669</v>
      </c>
      <c r="L33" s="20">
        <f t="shared" si="2"/>
        <v>1842.64</v>
      </c>
      <c r="M33" s="20">
        <f t="shared" si="3"/>
        <v>88.58</v>
      </c>
      <c r="N33" s="20">
        <f t="shared" si="4"/>
        <v>0</v>
      </c>
      <c r="O33" s="86">
        <f t="shared" si="5"/>
        <v>4431.3198666666667</v>
      </c>
      <c r="P33" s="47">
        <f t="shared" si="6"/>
        <v>82.19506410958904</v>
      </c>
      <c r="Q33" s="48">
        <f t="shared" si="7"/>
        <v>60.579945205479454</v>
      </c>
      <c r="R33" s="48">
        <f t="shared" si="8"/>
        <v>2.912219178082192</v>
      </c>
      <c r="S33" s="20">
        <f t="shared" si="9"/>
        <v>0</v>
      </c>
      <c r="T33" s="71">
        <f t="shared" si="10"/>
        <v>145.68722849315068</v>
      </c>
      <c r="U33" s="89">
        <f t="shared" si="11"/>
        <v>33.927655208333334</v>
      </c>
      <c r="V33" s="19">
        <f t="shared" si="12"/>
        <v>40.713186250000007</v>
      </c>
      <c r="W33" s="42">
        <f t="shared" si="13"/>
        <v>42.070292458333341</v>
      </c>
      <c r="X33" s="18"/>
      <c r="Y33" s="18"/>
      <c r="Z33" s="18"/>
      <c r="AA33" s="6">
        <f t="shared" si="14"/>
        <v>3300.1318240000001</v>
      </c>
      <c r="AB33" s="6">
        <v>0</v>
      </c>
    </row>
    <row r="34" spans="1:28" ht="14.1" customHeight="1" x14ac:dyDescent="0.2">
      <c r="A34" s="148">
        <v>42</v>
      </c>
      <c r="B34" s="75"/>
      <c r="C34" s="69"/>
      <c r="D34" s="81">
        <v>17</v>
      </c>
      <c r="E34" s="94">
        <f t="shared" si="20"/>
        <v>30609.330800000003</v>
      </c>
      <c r="F34" s="68">
        <f t="shared" si="19"/>
        <v>22111.68</v>
      </c>
      <c r="G34" s="73">
        <f t="shared" si="15"/>
        <v>1062.96</v>
      </c>
      <c r="H34" s="65">
        <f t="shared" si="0"/>
        <v>0</v>
      </c>
      <c r="I34" s="65">
        <f t="shared" si="16"/>
        <v>4481.9975666666669</v>
      </c>
      <c r="J34" s="45">
        <f t="shared" si="17"/>
        <v>58265.968366666668</v>
      </c>
      <c r="K34" s="74">
        <f t="shared" si="1"/>
        <v>2550.7775666666671</v>
      </c>
      <c r="L34" s="20">
        <f t="shared" si="2"/>
        <v>1842.64</v>
      </c>
      <c r="M34" s="20">
        <f t="shared" si="3"/>
        <v>88.58</v>
      </c>
      <c r="N34" s="20">
        <f t="shared" si="4"/>
        <v>0</v>
      </c>
      <c r="O34" s="86">
        <f t="shared" si="5"/>
        <v>4481.9975666666669</v>
      </c>
      <c r="P34" s="47">
        <f t="shared" si="6"/>
        <v>83.861180273972607</v>
      </c>
      <c r="Q34" s="48">
        <f t="shared" si="7"/>
        <v>60.579945205479454</v>
      </c>
      <c r="R34" s="48">
        <f t="shared" si="8"/>
        <v>2.912219178082192</v>
      </c>
      <c r="S34" s="20">
        <f t="shared" si="9"/>
        <v>0</v>
      </c>
      <c r="T34" s="71">
        <f t="shared" si="10"/>
        <v>147.35334465753425</v>
      </c>
      <c r="U34" s="89">
        <f t="shared" si="11"/>
        <v>34.323574739583336</v>
      </c>
      <c r="V34" s="19">
        <f t="shared" si="12"/>
        <v>41.188289687500003</v>
      </c>
      <c r="W34" s="42">
        <f t="shared" si="13"/>
        <v>42.561232677083339</v>
      </c>
      <c r="X34" s="18"/>
      <c r="Y34" s="18"/>
      <c r="Z34" s="18"/>
      <c r="AA34" s="6">
        <f t="shared" si="14"/>
        <v>3367.0263880000002</v>
      </c>
      <c r="AB34" s="6">
        <v>0</v>
      </c>
    </row>
    <row r="35" spans="1:28" ht="14.1" customHeight="1" x14ac:dyDescent="0.2">
      <c r="A35" s="148">
        <v>44</v>
      </c>
      <c r="B35" s="75"/>
      <c r="C35" s="69"/>
      <c r="D35" s="81">
        <v>18</v>
      </c>
      <c r="E35" s="94">
        <f t="shared" si="20"/>
        <v>31217.463200000006</v>
      </c>
      <c r="F35" s="68">
        <f t="shared" si="19"/>
        <v>22111.68</v>
      </c>
      <c r="G35" s="73">
        <f t="shared" si="15"/>
        <v>1062.96</v>
      </c>
      <c r="H35" s="65">
        <f t="shared" si="0"/>
        <v>0</v>
      </c>
      <c r="I35" s="65">
        <f t="shared" si="16"/>
        <v>4532.6752666666671</v>
      </c>
      <c r="J35" s="45">
        <f>SUM(E35:I35)</f>
        <v>58924.77846666667</v>
      </c>
      <c r="K35" s="74">
        <f t="shared" si="1"/>
        <v>2601.4552666666673</v>
      </c>
      <c r="L35" s="20">
        <f t="shared" si="2"/>
        <v>1842.64</v>
      </c>
      <c r="M35" s="20">
        <f t="shared" si="3"/>
        <v>88.58</v>
      </c>
      <c r="N35" s="20">
        <f t="shared" si="4"/>
        <v>0</v>
      </c>
      <c r="O35" s="86">
        <f t="shared" si="5"/>
        <v>4532.6752666666671</v>
      </c>
      <c r="P35" s="47">
        <f t="shared" si="6"/>
        <v>85.527296438356174</v>
      </c>
      <c r="Q35" s="48">
        <f t="shared" si="7"/>
        <v>60.579945205479454</v>
      </c>
      <c r="R35" s="48">
        <f t="shared" si="8"/>
        <v>2.912219178082192</v>
      </c>
      <c r="S35" s="20">
        <f t="shared" si="9"/>
        <v>0</v>
      </c>
      <c r="T35" s="71">
        <f t="shared" si="10"/>
        <v>149.01946082191782</v>
      </c>
      <c r="U35" s="89">
        <f t="shared" si="11"/>
        <v>34.719494270833337</v>
      </c>
      <c r="V35" s="19">
        <f t="shared" si="12"/>
        <v>41.663393124999999</v>
      </c>
      <c r="W35" s="42">
        <f t="shared" si="13"/>
        <v>43.052172895833337</v>
      </c>
      <c r="X35" s="18"/>
      <c r="Y35" s="18"/>
      <c r="Z35" s="18"/>
      <c r="AA35" s="6">
        <f t="shared" si="14"/>
        <v>3433.9209520000004</v>
      </c>
      <c r="AB35" s="6">
        <v>0</v>
      </c>
    </row>
    <row r="36" spans="1:28" ht="14.1" customHeight="1" x14ac:dyDescent="0.2">
      <c r="A36" s="148">
        <v>46</v>
      </c>
      <c r="B36" s="75"/>
      <c r="C36" s="69"/>
      <c r="D36" s="81">
        <v>19</v>
      </c>
      <c r="E36" s="94">
        <f t="shared" si="20"/>
        <v>31825.595600000001</v>
      </c>
      <c r="F36" s="68">
        <f t="shared" si="19"/>
        <v>22111.68</v>
      </c>
      <c r="G36" s="73">
        <f t="shared" si="15"/>
        <v>1062.96</v>
      </c>
      <c r="H36" s="65">
        <f t="shared" si="0"/>
        <v>0</v>
      </c>
      <c r="I36" s="65">
        <f t="shared" si="16"/>
        <v>4583.3529666666664</v>
      </c>
      <c r="J36" s="45">
        <f t="shared" si="17"/>
        <v>59583.588566666665</v>
      </c>
      <c r="K36" s="74">
        <f t="shared" si="1"/>
        <v>2652.1329666666666</v>
      </c>
      <c r="L36" s="20">
        <f t="shared" si="2"/>
        <v>1842.64</v>
      </c>
      <c r="M36" s="20">
        <f t="shared" si="3"/>
        <v>88.58</v>
      </c>
      <c r="N36" s="20">
        <f t="shared" si="4"/>
        <v>0</v>
      </c>
      <c r="O36" s="86">
        <f t="shared" si="5"/>
        <v>4583.3529666666664</v>
      </c>
      <c r="P36" s="47">
        <f t="shared" si="6"/>
        <v>87.193412602739727</v>
      </c>
      <c r="Q36" s="48">
        <f t="shared" si="7"/>
        <v>60.579945205479454</v>
      </c>
      <c r="R36" s="48">
        <f t="shared" si="8"/>
        <v>2.912219178082192</v>
      </c>
      <c r="S36" s="20">
        <f t="shared" si="9"/>
        <v>0</v>
      </c>
      <c r="T36" s="71">
        <f t="shared" si="10"/>
        <v>150.68557698630136</v>
      </c>
      <c r="U36" s="89">
        <f t="shared" si="11"/>
        <v>35.115413802083332</v>
      </c>
      <c r="V36" s="19">
        <f t="shared" si="12"/>
        <v>42.138496562499995</v>
      </c>
      <c r="W36" s="42">
        <f t="shared" si="13"/>
        <v>43.543113114583335</v>
      </c>
      <c r="X36" s="18"/>
      <c r="Y36" s="18"/>
      <c r="Z36" s="18"/>
      <c r="AA36" s="6">
        <f t="shared" si="14"/>
        <v>3500.8155160000001</v>
      </c>
      <c r="AB36" s="6">
        <v>0</v>
      </c>
    </row>
    <row r="37" spans="1:28" ht="14.1" customHeight="1" x14ac:dyDescent="0.2">
      <c r="A37" s="148">
        <v>48</v>
      </c>
      <c r="B37" s="75"/>
      <c r="C37" s="69"/>
      <c r="D37" s="81">
        <v>20</v>
      </c>
      <c r="E37" s="94">
        <f t="shared" si="20"/>
        <v>32433.728000000003</v>
      </c>
      <c r="F37" s="68">
        <f t="shared" si="19"/>
        <v>22111.68</v>
      </c>
      <c r="G37" s="73">
        <f t="shared" si="15"/>
        <v>1062.96</v>
      </c>
      <c r="H37" s="65">
        <f t="shared" si="0"/>
        <v>0</v>
      </c>
      <c r="I37" s="65">
        <f t="shared" si="16"/>
        <v>4634.0306666666665</v>
      </c>
      <c r="J37" s="45">
        <f t="shared" si="17"/>
        <v>60242.398666666668</v>
      </c>
      <c r="K37" s="74">
        <f t="shared" si="1"/>
        <v>2702.8106666666667</v>
      </c>
      <c r="L37" s="20">
        <f t="shared" si="2"/>
        <v>1842.64</v>
      </c>
      <c r="M37" s="20">
        <f t="shared" si="3"/>
        <v>88.58</v>
      </c>
      <c r="N37" s="20">
        <f t="shared" si="4"/>
        <v>0</v>
      </c>
      <c r="O37" s="86">
        <f t="shared" si="5"/>
        <v>4634.0306666666665</v>
      </c>
      <c r="P37" s="47">
        <f t="shared" si="6"/>
        <v>88.859528767123294</v>
      </c>
      <c r="Q37" s="48">
        <f t="shared" si="7"/>
        <v>60.579945205479454</v>
      </c>
      <c r="R37" s="48">
        <f t="shared" si="8"/>
        <v>2.912219178082192</v>
      </c>
      <c r="S37" s="20">
        <f t="shared" si="9"/>
        <v>0</v>
      </c>
      <c r="T37" s="71">
        <f t="shared" si="10"/>
        <v>152.35169315068492</v>
      </c>
      <c r="U37" s="89">
        <f t="shared" si="11"/>
        <v>35.511333333333333</v>
      </c>
      <c r="V37" s="19">
        <f t="shared" si="12"/>
        <v>42.613600000000005</v>
      </c>
      <c r="W37" s="42">
        <f t="shared" si="13"/>
        <v>44.03405333333334</v>
      </c>
      <c r="X37" s="18"/>
      <c r="Y37" s="18"/>
      <c r="Z37" s="18"/>
      <c r="AA37" s="6">
        <f t="shared" si="14"/>
        <v>3567.7100800000003</v>
      </c>
      <c r="AB37" s="6">
        <v>0</v>
      </c>
    </row>
    <row r="38" spans="1:28" ht="14.1" customHeight="1" x14ac:dyDescent="0.2">
      <c r="A38" s="148">
        <v>50</v>
      </c>
      <c r="B38" s="75"/>
      <c r="C38" s="69"/>
      <c r="D38" s="81">
        <v>21</v>
      </c>
      <c r="E38" s="94">
        <f t="shared" si="20"/>
        <v>33041.860400000005</v>
      </c>
      <c r="F38" s="68">
        <f t="shared" si="19"/>
        <v>22111.68</v>
      </c>
      <c r="G38" s="73">
        <f t="shared" si="15"/>
        <v>1062.96</v>
      </c>
      <c r="H38" s="65">
        <f t="shared" si="0"/>
        <v>0</v>
      </c>
      <c r="I38" s="65">
        <f t="shared" si="16"/>
        <v>4684.7083666666667</v>
      </c>
      <c r="J38" s="45">
        <f t="shared" si="17"/>
        <v>60901.20876666667</v>
      </c>
      <c r="K38" s="74">
        <f t="shared" si="1"/>
        <v>2753.4883666666669</v>
      </c>
      <c r="L38" s="20">
        <f t="shared" si="2"/>
        <v>1842.64</v>
      </c>
      <c r="M38" s="20">
        <f t="shared" si="3"/>
        <v>88.58</v>
      </c>
      <c r="N38" s="20">
        <f t="shared" si="4"/>
        <v>0</v>
      </c>
      <c r="O38" s="86">
        <f t="shared" si="5"/>
        <v>4684.7083666666667</v>
      </c>
      <c r="P38" s="47">
        <f t="shared" si="6"/>
        <v>90.525644931506861</v>
      </c>
      <c r="Q38" s="48">
        <f t="shared" si="7"/>
        <v>60.579945205479454</v>
      </c>
      <c r="R38" s="48">
        <f t="shared" si="8"/>
        <v>2.912219178082192</v>
      </c>
      <c r="S38" s="20">
        <f t="shared" si="9"/>
        <v>0</v>
      </c>
      <c r="T38" s="71">
        <f t="shared" si="10"/>
        <v>154.01780931506849</v>
      </c>
      <c r="U38" s="89">
        <f t="shared" si="11"/>
        <v>35.907252864583334</v>
      </c>
      <c r="V38" s="19">
        <f t="shared" si="12"/>
        <v>43.088703437500001</v>
      </c>
      <c r="W38" s="42">
        <f t="shared" si="13"/>
        <v>44.524993552083338</v>
      </c>
      <c r="X38" s="18"/>
      <c r="Y38" s="18"/>
      <c r="Z38" s="18"/>
      <c r="AA38" s="6">
        <f t="shared" si="14"/>
        <v>3634.6046440000009</v>
      </c>
      <c r="AB38" s="6">
        <v>0</v>
      </c>
    </row>
    <row r="39" spans="1:28" ht="14.1" customHeight="1" thickBot="1" x14ac:dyDescent="0.25">
      <c r="A39" s="149">
        <v>52</v>
      </c>
      <c r="B39" s="77"/>
      <c r="C39" s="78"/>
      <c r="D39" s="82">
        <v>22</v>
      </c>
      <c r="E39" s="95">
        <f t="shared" si="20"/>
        <v>33649.992800000007</v>
      </c>
      <c r="F39" s="83">
        <f t="shared" si="19"/>
        <v>22111.68</v>
      </c>
      <c r="G39" s="79">
        <f t="shared" si="15"/>
        <v>1062.96</v>
      </c>
      <c r="H39" s="66">
        <f t="shared" si="0"/>
        <v>0</v>
      </c>
      <c r="I39" s="66">
        <f t="shared" si="16"/>
        <v>4735.3860666666669</v>
      </c>
      <c r="J39" s="51">
        <f t="shared" si="17"/>
        <v>61560.018866666673</v>
      </c>
      <c r="K39" s="80">
        <f t="shared" si="1"/>
        <v>2804.1660666666671</v>
      </c>
      <c r="L39" s="41">
        <f t="shared" si="2"/>
        <v>1842.64</v>
      </c>
      <c r="M39" s="41">
        <f t="shared" si="3"/>
        <v>88.58</v>
      </c>
      <c r="N39" s="41">
        <f t="shared" si="4"/>
        <v>0</v>
      </c>
      <c r="O39" s="87">
        <f t="shared" si="5"/>
        <v>4735.3860666666669</v>
      </c>
      <c r="P39" s="49">
        <f t="shared" si="6"/>
        <v>92.191761095890428</v>
      </c>
      <c r="Q39" s="50">
        <f t="shared" si="7"/>
        <v>60.579945205479454</v>
      </c>
      <c r="R39" s="50">
        <f t="shared" si="8"/>
        <v>2.912219178082192</v>
      </c>
      <c r="S39" s="41">
        <f t="shared" si="9"/>
        <v>0</v>
      </c>
      <c r="T39" s="72">
        <f t="shared" si="10"/>
        <v>155.68392547945206</v>
      </c>
      <c r="U39" s="90">
        <f t="shared" si="11"/>
        <v>36.303172395833336</v>
      </c>
      <c r="V39" s="43">
        <f t="shared" si="12"/>
        <v>43.563806874999997</v>
      </c>
      <c r="W39" s="44">
        <f t="shared" si="13"/>
        <v>45.015933770833335</v>
      </c>
      <c r="X39" s="18"/>
      <c r="Y39" s="18"/>
      <c r="Z39" s="18"/>
      <c r="AA39" s="6">
        <f t="shared" si="14"/>
        <v>3701.4992080000006</v>
      </c>
      <c r="AB39" s="6">
        <v>0</v>
      </c>
    </row>
    <row r="42" spans="1:28" x14ac:dyDescent="0.2">
      <c r="B42" s="96"/>
      <c r="C42" s="97"/>
      <c r="D42" s="97"/>
      <c r="E42" s="96"/>
      <c r="F42" s="96"/>
      <c r="G42" s="96"/>
      <c r="H42" s="96"/>
      <c r="J42" s="96"/>
      <c r="K42" s="96"/>
      <c r="L42" s="96"/>
    </row>
    <row r="43" spans="1:28" x14ac:dyDescent="0.2">
      <c r="B43" s="96"/>
      <c r="C43" s="97"/>
      <c r="D43" s="97"/>
      <c r="E43" s="96"/>
      <c r="F43" s="96"/>
      <c r="G43" s="96"/>
      <c r="H43" s="96"/>
      <c r="J43" s="96"/>
      <c r="K43" s="96"/>
      <c r="L43" s="96"/>
    </row>
    <row r="44" spans="1:28" x14ac:dyDescent="0.2">
      <c r="A44" s="238"/>
      <c r="B44" s="238"/>
      <c r="C44" s="238"/>
      <c r="D44" s="238"/>
      <c r="E44" s="238"/>
      <c r="F44" s="238"/>
      <c r="G44" s="238"/>
      <c r="H44" s="96"/>
      <c r="J44" s="96"/>
      <c r="K44" s="96"/>
      <c r="L44" s="96"/>
    </row>
    <row r="45" spans="1:28" x14ac:dyDescent="0.2">
      <c r="B45" s="96"/>
      <c r="C45" s="97"/>
      <c r="D45" s="97"/>
      <c r="E45" s="96"/>
      <c r="F45" s="96"/>
      <c r="G45" s="96"/>
      <c r="H45" s="96"/>
      <c r="J45" s="96"/>
      <c r="K45" s="96"/>
      <c r="L45" s="96"/>
    </row>
    <row r="46" spans="1:28" x14ac:dyDescent="0.2">
      <c r="B46" s="96"/>
      <c r="C46" s="96"/>
      <c r="D46" s="96"/>
      <c r="E46" s="96"/>
      <c r="F46" s="96"/>
      <c r="G46" s="96"/>
      <c r="H46" s="96"/>
      <c r="J46" s="96"/>
      <c r="K46" s="96"/>
      <c r="L46" s="96"/>
    </row>
    <row r="47" spans="1:28" x14ac:dyDescent="0.2">
      <c r="B47" s="96"/>
      <c r="C47" s="97"/>
      <c r="D47" s="97"/>
      <c r="E47" s="96"/>
      <c r="F47" s="96"/>
      <c r="G47" s="96"/>
      <c r="H47" s="96"/>
      <c r="J47" s="96"/>
      <c r="K47" s="96"/>
      <c r="L47" s="96"/>
    </row>
    <row r="48" spans="1:28" x14ac:dyDescent="0.2">
      <c r="B48" s="96"/>
      <c r="C48" s="97"/>
      <c r="D48" s="97"/>
      <c r="E48" s="96"/>
      <c r="F48" s="96"/>
      <c r="G48" s="96"/>
      <c r="H48" s="96"/>
      <c r="J48" s="96"/>
      <c r="K48" s="96"/>
      <c r="L48" s="96"/>
    </row>
  </sheetData>
  <sheetProtection algorithmName="SHA-512" hashValue="CqW25G6D05CwATuO0EHfuZZ0m/KEaFdu8Fz+8Ky2in9dL2KchLkQ3EN5jh82XDWVtMNNrRyTRK8wyuRxbofp9Q==" saltValue="uRROwECIBqH5P0hHZ6m++w==" spinCount="100000" sheet="1" objects="1" scenarios="1"/>
  <mergeCells count="33">
    <mergeCell ref="Q5:S5"/>
    <mergeCell ref="AA11:AB11"/>
    <mergeCell ref="S11:S12"/>
    <mergeCell ref="W11:W12"/>
    <mergeCell ref="U10:W10"/>
    <mergeCell ref="V11:V12"/>
    <mergeCell ref="K11:K12"/>
    <mergeCell ref="U11:U12"/>
    <mergeCell ref="M11:M12"/>
    <mergeCell ref="N11:N12"/>
    <mergeCell ref="O11:O12"/>
    <mergeCell ref="P11:P12"/>
    <mergeCell ref="Q11:Q12"/>
    <mergeCell ref="L11:L12"/>
    <mergeCell ref="T11:T12"/>
    <mergeCell ref="R11:R12"/>
    <mergeCell ref="A44:G44"/>
    <mergeCell ref="B10:B12"/>
    <mergeCell ref="C10:C12"/>
    <mergeCell ref="D10:D12"/>
    <mergeCell ref="E10:J10"/>
    <mergeCell ref="E11:E12"/>
    <mergeCell ref="F11:F12"/>
    <mergeCell ref="J11:J12"/>
    <mergeCell ref="I11:I12"/>
    <mergeCell ref="A10:A12"/>
    <mergeCell ref="B7:E8"/>
    <mergeCell ref="K10:O10"/>
    <mergeCell ref="P10:T10"/>
    <mergeCell ref="F7:M7"/>
    <mergeCell ref="F8:M8"/>
    <mergeCell ref="P7:S7"/>
    <mergeCell ref="P8:S8"/>
  </mergeCells>
  <dataValidations count="2">
    <dataValidation type="list" allowBlank="1" showInputMessage="1" showErrorMessage="1" sqref="G12" xr:uid="{E9281D8A-6491-4364-9A71-1F964FCB8632}">
      <formula1>"NO-NEIN,SI-JA"</formula1>
    </dataValidation>
    <dataValidation type="list" allowBlank="1" showInputMessage="1" showErrorMessage="1" sqref="H12" xr:uid="{576F4BDB-3303-4C73-B088-B31E0F1BE083}">
      <formula1>"NO-NEIN,SI-JA,"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E85F9-DB75-4E0F-A7A0-FC5D5E707A24}">
  <dimension ref="A2:AF48"/>
  <sheetViews>
    <sheetView zoomScale="115" zoomScaleNormal="115" workbookViewId="0">
      <selection activeCell="G41" sqref="G41"/>
    </sheetView>
  </sheetViews>
  <sheetFormatPr baseColWidth="10" defaultColWidth="9.140625" defaultRowHeight="11.25" x14ac:dyDescent="0.2"/>
  <cols>
    <col min="1" max="1" width="12.42578125" style="97" customWidth="1"/>
    <col min="2" max="2" width="11.28515625" style="6" bestFit="1" customWidth="1"/>
    <col min="3" max="3" width="7.140625" style="7" customWidth="1"/>
    <col min="4" max="4" width="6.7109375" style="7" customWidth="1"/>
    <col min="5" max="5" width="11.28515625" style="6" customWidth="1"/>
    <col min="6" max="6" width="11.85546875" style="6" customWidth="1"/>
    <col min="7" max="7" width="13" style="6" customWidth="1"/>
    <col min="8" max="8" width="12.28515625" style="6" customWidth="1"/>
    <col min="9" max="9" width="11.85546875" style="96" customWidth="1"/>
    <col min="10" max="10" width="11" style="6" customWidth="1"/>
    <col min="11" max="11" width="9.5703125" style="6" customWidth="1"/>
    <col min="12" max="12" width="10.140625" style="6" customWidth="1"/>
    <col min="13" max="13" width="12.42578125" style="6" customWidth="1"/>
    <col min="14" max="14" width="12.5703125" style="6" customWidth="1"/>
    <col min="15" max="15" width="10.140625" style="6" customWidth="1"/>
    <col min="16" max="16" width="10.85546875" style="6" customWidth="1"/>
    <col min="17" max="17" width="10.28515625" style="6" customWidth="1"/>
    <col min="18" max="18" width="12.42578125" style="6" customWidth="1"/>
    <col min="19" max="19" width="12.140625" style="6" customWidth="1"/>
    <col min="20" max="20" width="12" style="6" customWidth="1"/>
    <col min="21" max="21" width="13.140625" style="6" customWidth="1"/>
    <col min="22" max="22" width="11.85546875" style="6" customWidth="1"/>
    <col min="23" max="23" width="12.5703125" style="6" customWidth="1"/>
    <col min="24" max="24" width="9.28515625" style="6" customWidth="1"/>
    <col min="25" max="25" width="2.85546875" style="6" customWidth="1"/>
    <col min="26" max="26" width="7.42578125" style="6" hidden="1" customWidth="1"/>
    <col min="27" max="27" width="16.42578125" style="6" hidden="1" customWidth="1"/>
    <col min="28" max="28" width="17.5703125" style="6" hidden="1" customWidth="1"/>
    <col min="29" max="29" width="1.7109375" style="6" customWidth="1"/>
    <col min="30" max="30" width="4.140625" style="6" hidden="1" customWidth="1"/>
    <col min="31" max="31" width="9.140625" style="6" hidden="1" customWidth="1"/>
    <col min="32" max="32" width="0.140625" style="6" hidden="1" customWidth="1"/>
    <col min="33" max="16384" width="9.140625" style="6"/>
  </cols>
  <sheetData>
    <row r="2" spans="1:32" ht="60" customHeight="1" x14ac:dyDescent="0.2">
      <c r="B2" s="7"/>
      <c r="E2" s="7"/>
      <c r="F2" s="7"/>
      <c r="G2" s="145" t="s">
        <v>0</v>
      </c>
      <c r="H2" s="61"/>
      <c r="I2" s="61"/>
      <c r="J2" s="61"/>
      <c r="K2" s="61"/>
      <c r="L2" s="61"/>
      <c r="M2" s="100"/>
      <c r="N2" s="100"/>
      <c r="O2" s="100"/>
      <c r="P2" s="101"/>
      <c r="Q2" s="101"/>
      <c r="R2" s="101"/>
      <c r="S2" s="102"/>
      <c r="T2" s="7"/>
      <c r="U2" s="7"/>
      <c r="V2" s="7"/>
      <c r="W2" s="7"/>
    </row>
    <row r="3" spans="1:32" ht="18.75" customHeight="1" x14ac:dyDescent="0.2">
      <c r="B3" s="7"/>
      <c r="E3" s="7"/>
      <c r="F3" s="62"/>
      <c r="G3" s="103" t="s">
        <v>68</v>
      </c>
      <c r="H3" s="64">
        <v>46023</v>
      </c>
      <c r="I3" s="62"/>
      <c r="J3" s="63"/>
      <c r="K3" s="62"/>
      <c r="L3" s="62"/>
      <c r="M3" s="100"/>
      <c r="N3" s="100"/>
      <c r="O3" s="100"/>
      <c r="P3" s="101"/>
      <c r="Q3" s="101"/>
      <c r="R3" s="101"/>
      <c r="S3" s="102"/>
      <c r="T3" s="7"/>
    </row>
    <row r="4" spans="1:32" ht="18.75" customHeight="1" thickBot="1" x14ac:dyDescent="0.25">
      <c r="B4" s="7"/>
      <c r="E4" s="7"/>
      <c r="F4" s="52"/>
      <c r="G4" s="52"/>
      <c r="H4" s="52"/>
      <c r="I4" s="52"/>
      <c r="J4" s="52"/>
      <c r="K4" s="52"/>
      <c r="L4" s="52"/>
      <c r="M4" s="52"/>
      <c r="N4" s="52"/>
      <c r="O4" s="52"/>
      <c r="P4" s="7"/>
      <c r="Q4" s="7"/>
      <c r="R4" s="7"/>
      <c r="S4" s="7"/>
      <c r="T4" s="7"/>
    </row>
    <row r="5" spans="1:32" s="12" customFormat="1" ht="15.75" customHeight="1" thickBot="1" x14ac:dyDescent="0.25">
      <c r="A5" s="105"/>
      <c r="B5" s="11"/>
      <c r="C5" s="11"/>
      <c r="D5" s="11"/>
      <c r="E5" s="11"/>
      <c r="F5" s="7"/>
      <c r="G5" s="7"/>
      <c r="H5" s="7"/>
      <c r="I5" s="97"/>
      <c r="J5" s="7"/>
      <c r="K5" s="7"/>
      <c r="L5" s="7"/>
      <c r="M5" s="7"/>
      <c r="N5" s="7"/>
      <c r="O5" s="7"/>
      <c r="P5" s="128"/>
      <c r="Q5" s="234" t="s">
        <v>77</v>
      </c>
      <c r="R5" s="235"/>
      <c r="S5" s="236"/>
      <c r="T5" s="7"/>
      <c r="U5" s="7"/>
      <c r="V5" s="7"/>
    </row>
    <row r="6" spans="1:32" s="12" customFormat="1" ht="16.5" customHeight="1" thickBot="1" x14ac:dyDescent="0.25">
      <c r="A6" s="105"/>
      <c r="B6" s="11"/>
      <c r="C6" s="11"/>
      <c r="D6" s="11"/>
      <c r="E6" s="11"/>
      <c r="F6" s="7"/>
      <c r="G6" s="7"/>
      <c r="H6" s="7"/>
      <c r="I6" s="9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32" ht="22.5" customHeight="1" x14ac:dyDescent="0.2">
      <c r="B7" s="202" t="s">
        <v>80</v>
      </c>
      <c r="C7" s="203"/>
      <c r="D7" s="203"/>
      <c r="E7" s="204"/>
      <c r="F7" s="174" t="s">
        <v>76</v>
      </c>
      <c r="G7" s="175"/>
      <c r="H7" s="175"/>
      <c r="I7" s="175"/>
      <c r="J7" s="175"/>
      <c r="K7" s="175"/>
      <c r="L7" s="175"/>
      <c r="M7" s="176"/>
      <c r="N7" s="98"/>
      <c r="O7" s="98"/>
      <c r="P7" s="224" t="s">
        <v>66</v>
      </c>
      <c r="Q7" s="225"/>
      <c r="R7" s="225"/>
      <c r="S7" s="226"/>
      <c r="W7" s="12"/>
    </row>
    <row r="8" spans="1:32" ht="21" customHeight="1" thickBot="1" x14ac:dyDescent="0.25">
      <c r="B8" s="205"/>
      <c r="C8" s="206"/>
      <c r="D8" s="206"/>
      <c r="E8" s="207"/>
      <c r="F8" s="221" t="s">
        <v>74</v>
      </c>
      <c r="G8" s="222"/>
      <c r="H8" s="222"/>
      <c r="I8" s="222"/>
      <c r="J8" s="222"/>
      <c r="K8" s="222"/>
      <c r="L8" s="222"/>
      <c r="M8" s="223"/>
      <c r="N8" s="98"/>
      <c r="O8" s="98"/>
      <c r="P8" s="227" t="s">
        <v>65</v>
      </c>
      <c r="Q8" s="228"/>
      <c r="R8" s="228"/>
      <c r="S8" s="229"/>
      <c r="W8" s="12"/>
    </row>
    <row r="9" spans="1:32" ht="18.75" customHeight="1" thickBot="1" x14ac:dyDescent="0.25">
      <c r="B9" s="7"/>
      <c r="E9" s="27"/>
      <c r="F9" s="37"/>
      <c r="G9" s="37"/>
      <c r="H9" s="37"/>
      <c r="I9" s="37"/>
      <c r="J9" s="38"/>
      <c r="K9" s="39">
        <f>12</f>
        <v>12</v>
      </c>
      <c r="L9" s="7"/>
      <c r="M9" s="7"/>
      <c r="N9" s="7"/>
      <c r="O9" s="16"/>
      <c r="P9" s="39">
        <v>365</v>
      </c>
      <c r="Q9" s="16"/>
      <c r="R9" s="16"/>
      <c r="S9" s="16"/>
      <c r="T9" s="16">
        <v>365</v>
      </c>
      <c r="U9" s="67" t="s">
        <v>64</v>
      </c>
      <c r="W9" s="67"/>
    </row>
    <row r="10" spans="1:32" s="8" customFormat="1" ht="23.25" customHeight="1" thickBot="1" x14ac:dyDescent="0.25">
      <c r="A10" s="208" t="s">
        <v>79</v>
      </c>
      <c r="B10" s="211" t="s">
        <v>1</v>
      </c>
      <c r="C10" s="212" t="s">
        <v>2</v>
      </c>
      <c r="D10" s="215" t="s">
        <v>3</v>
      </c>
      <c r="E10" s="218" t="s">
        <v>6</v>
      </c>
      <c r="F10" s="219"/>
      <c r="G10" s="219"/>
      <c r="H10" s="219"/>
      <c r="I10" s="219"/>
      <c r="J10" s="220"/>
      <c r="K10" s="185" t="s">
        <v>54</v>
      </c>
      <c r="L10" s="186"/>
      <c r="M10" s="186"/>
      <c r="N10" s="186"/>
      <c r="O10" s="187"/>
      <c r="P10" s="185" t="str">
        <f>CONCATENATE("GIORNALIERO - TÄGLICH  
(",P9," giorni/Tage)")</f>
        <v>GIORNALIERO - TÄGLICH  
(365 giorni/Tage)</v>
      </c>
      <c r="Q10" s="186"/>
      <c r="R10" s="186"/>
      <c r="S10" s="186"/>
      <c r="T10" s="187"/>
      <c r="U10" s="188" t="s">
        <v>53</v>
      </c>
      <c r="V10" s="189"/>
      <c r="W10" s="190"/>
      <c r="X10" s="58"/>
      <c r="Y10" s="58"/>
      <c r="Z10" s="58"/>
    </row>
    <row r="11" spans="1:32" s="8" customFormat="1" ht="33" customHeight="1" x14ac:dyDescent="0.2">
      <c r="A11" s="209"/>
      <c r="B11" s="197"/>
      <c r="C11" s="213"/>
      <c r="D11" s="216"/>
      <c r="E11" s="193" t="s">
        <v>4</v>
      </c>
      <c r="F11" s="191" t="s">
        <v>5</v>
      </c>
      <c r="G11" s="60" t="s">
        <v>81</v>
      </c>
      <c r="H11" s="60" t="s">
        <v>58</v>
      </c>
      <c r="I11" s="195" t="s">
        <v>78</v>
      </c>
      <c r="J11" s="200" t="s">
        <v>9</v>
      </c>
      <c r="K11" s="193" t="s">
        <v>4</v>
      </c>
      <c r="L11" s="191" t="s">
        <v>5</v>
      </c>
      <c r="M11" s="230" t="s">
        <v>81</v>
      </c>
      <c r="N11" s="232" t="s">
        <v>58</v>
      </c>
      <c r="O11" s="200" t="s">
        <v>9</v>
      </c>
      <c r="P11" s="197" t="s">
        <v>4</v>
      </c>
      <c r="Q11" s="199" t="s">
        <v>5</v>
      </c>
      <c r="R11" s="230" t="s">
        <v>81</v>
      </c>
      <c r="S11" s="232" t="s">
        <v>63</v>
      </c>
      <c r="T11" s="177" t="s">
        <v>9</v>
      </c>
      <c r="U11" s="179" t="s">
        <v>50</v>
      </c>
      <c r="V11" s="181" t="s">
        <v>51</v>
      </c>
      <c r="W11" s="183" t="s">
        <v>52</v>
      </c>
      <c r="X11" s="59"/>
      <c r="Y11" s="59"/>
      <c r="Z11" s="59"/>
      <c r="AA11" s="237" t="s">
        <v>55</v>
      </c>
      <c r="AB11" s="237"/>
      <c r="AE11" s="84" t="s">
        <v>60</v>
      </c>
      <c r="AF11" s="84"/>
    </row>
    <row r="12" spans="1:32" s="9" customFormat="1" ht="12" thickBot="1" x14ac:dyDescent="0.25">
      <c r="A12" s="210"/>
      <c r="B12" s="194"/>
      <c r="C12" s="214"/>
      <c r="D12" s="217"/>
      <c r="E12" s="194"/>
      <c r="F12" s="192"/>
      <c r="G12" s="285" t="s">
        <v>67</v>
      </c>
      <c r="H12" s="285" t="s">
        <v>59</v>
      </c>
      <c r="I12" s="196"/>
      <c r="J12" s="201"/>
      <c r="K12" s="194"/>
      <c r="L12" s="192"/>
      <c r="M12" s="231"/>
      <c r="N12" s="233"/>
      <c r="O12" s="201"/>
      <c r="P12" s="198"/>
      <c r="Q12" s="196"/>
      <c r="R12" s="231"/>
      <c r="S12" s="233"/>
      <c r="T12" s="178"/>
      <c r="U12" s="180"/>
      <c r="V12" s="182"/>
      <c r="W12" s="184"/>
      <c r="X12" s="59"/>
      <c r="Y12" s="59"/>
      <c r="Z12" s="59"/>
      <c r="AA12" s="46" t="s">
        <v>56</v>
      </c>
      <c r="AB12" s="46" t="s">
        <v>57</v>
      </c>
      <c r="AE12" s="85" t="s">
        <v>61</v>
      </c>
      <c r="AF12" s="85" t="s">
        <v>62</v>
      </c>
    </row>
    <row r="13" spans="1:32" ht="14.1" customHeight="1" x14ac:dyDescent="0.2">
      <c r="A13" s="148">
        <v>0</v>
      </c>
      <c r="B13" s="75" t="s">
        <v>7</v>
      </c>
      <c r="C13" s="129">
        <v>0</v>
      </c>
      <c r="D13" s="130">
        <v>0</v>
      </c>
      <c r="E13" s="147">
        <v>16108.09</v>
      </c>
      <c r="F13" s="131">
        <v>22208.16</v>
      </c>
      <c r="G13" s="132">
        <f>IF($G$12="NO-NEIN",0,IF($G$12="SI-JA",1062.96,0))</f>
        <v>1062.96</v>
      </c>
      <c r="H13" s="133">
        <f t="shared" ref="H13:H39" si="0">IF($H$12="NO-NEIN",AB13,IF($H$12="SI-JA",AA13,0))</f>
        <v>0</v>
      </c>
      <c r="I13" s="133">
        <f>+(E13+F13+G13+H13)/12</f>
        <v>3281.6008333333334</v>
      </c>
      <c r="J13" s="134">
        <f>SUM(E13:I13)</f>
        <v>42660.810833333329</v>
      </c>
      <c r="K13" s="135">
        <f t="shared" ref="K13:K39" si="1">E13/$K$9</f>
        <v>1342.3408333333334</v>
      </c>
      <c r="L13" s="136">
        <f t="shared" ref="L13:L39" si="2">F13/$K$9</f>
        <v>1850.68</v>
      </c>
      <c r="M13" s="136">
        <f t="shared" ref="M13:M39" si="3">G13/$K$9</f>
        <v>88.58</v>
      </c>
      <c r="N13" s="136">
        <f t="shared" ref="N13:N39" si="4">+H13/12</f>
        <v>0</v>
      </c>
      <c r="O13" s="137">
        <f t="shared" ref="O13:O39" si="5">SUM(K13:N13)</f>
        <v>3281.6008333333334</v>
      </c>
      <c r="P13" s="138">
        <f t="shared" ref="P13:P39" si="6">E13/$P$9</f>
        <v>44.131753424657532</v>
      </c>
      <c r="Q13" s="139">
        <f t="shared" ref="Q13:Q39" si="7">F13/$P$9</f>
        <v>60.844273972602743</v>
      </c>
      <c r="R13" s="139">
        <f t="shared" ref="R13:S39" si="8">G13/$P$9</f>
        <v>2.912219178082192</v>
      </c>
      <c r="S13" s="140">
        <f t="shared" ref="S13" si="9">IF($H$12="NO-NEIN",AB13,IF($H$12="SI-JA",AA13/365,0))</f>
        <v>0</v>
      </c>
      <c r="T13" s="141">
        <f t="shared" ref="T13:T39" si="10">SUM(P13:S13)</f>
        <v>107.88824657534248</v>
      </c>
      <c r="U13" s="142">
        <f t="shared" ref="U13:U39" si="11">(K13+L13)/160*1.25</f>
        <v>24.945475260416671</v>
      </c>
      <c r="V13" s="143">
        <f t="shared" ref="V13:V39" si="12">(K13+L13)/160*1.5</f>
        <v>29.934570312500004</v>
      </c>
      <c r="W13" s="144">
        <f t="shared" ref="W13:W39" si="13">(K13+L13)/160*1.55</f>
        <v>30.93238932291667</v>
      </c>
      <c r="X13" s="18"/>
      <c r="Y13" s="18"/>
      <c r="Z13" s="18"/>
      <c r="AA13" s="6">
        <f t="shared" ref="AA13:AA39" si="14">+E13/100*11</f>
        <v>1771.8899000000001</v>
      </c>
      <c r="AB13" s="6">
        <v>0</v>
      </c>
      <c r="AE13" s="6">
        <v>517.4452</v>
      </c>
      <c r="AF13" s="6">
        <v>2587.2260000000001</v>
      </c>
    </row>
    <row r="14" spans="1:32" ht="14.1" customHeight="1" x14ac:dyDescent="0.2">
      <c r="A14" s="148">
        <v>2</v>
      </c>
      <c r="B14" s="76">
        <v>0.06</v>
      </c>
      <c r="C14" s="69">
        <v>1</v>
      </c>
      <c r="D14" s="81">
        <v>0</v>
      </c>
      <c r="E14" s="94">
        <f>$E$13+$E$13*$B$14*C14</f>
        <v>17074.575400000002</v>
      </c>
      <c r="F14" s="68">
        <f>F13</f>
        <v>22208.16</v>
      </c>
      <c r="G14" s="73">
        <f t="shared" ref="G14:G39" si="15">IF($G$12="NO-NEIN",0,IF($G$12="SI-JA",1062.96,0))</f>
        <v>1062.96</v>
      </c>
      <c r="H14" s="65">
        <f t="shared" si="0"/>
        <v>0</v>
      </c>
      <c r="I14" s="65">
        <f>+(E14+F14+G14+H14)/12</f>
        <v>3362.1412833333338</v>
      </c>
      <c r="J14" s="45">
        <f t="shared" ref="J14:J39" si="16">SUM(E14:I14)</f>
        <v>43707.836683333335</v>
      </c>
      <c r="K14" s="74">
        <f t="shared" si="1"/>
        <v>1422.8812833333334</v>
      </c>
      <c r="L14" s="20">
        <f t="shared" si="2"/>
        <v>1850.68</v>
      </c>
      <c r="M14" s="20">
        <f t="shared" si="3"/>
        <v>88.58</v>
      </c>
      <c r="N14" s="20">
        <f t="shared" si="4"/>
        <v>0</v>
      </c>
      <c r="O14" s="86">
        <f t="shared" si="5"/>
        <v>3362.1412833333334</v>
      </c>
      <c r="P14" s="47">
        <f t="shared" si="6"/>
        <v>46.779658630136993</v>
      </c>
      <c r="Q14" s="48">
        <f t="shared" si="7"/>
        <v>60.844273972602743</v>
      </c>
      <c r="R14" s="48">
        <f t="shared" si="8"/>
        <v>2.912219178082192</v>
      </c>
      <c r="S14" s="20">
        <f t="shared" si="8"/>
        <v>0</v>
      </c>
      <c r="T14" s="71">
        <f t="shared" si="10"/>
        <v>110.53615178082192</v>
      </c>
      <c r="U14" s="89">
        <f t="shared" si="11"/>
        <v>25.574697526041668</v>
      </c>
      <c r="V14" s="19">
        <f t="shared" si="12"/>
        <v>30.689637031250001</v>
      </c>
      <c r="W14" s="42">
        <f t="shared" si="13"/>
        <v>31.712624932291668</v>
      </c>
      <c r="X14" s="18"/>
      <c r="Y14" s="18"/>
      <c r="Z14" s="18"/>
      <c r="AA14" s="6">
        <f t="shared" si="14"/>
        <v>1878.2032940000001</v>
      </c>
      <c r="AB14" s="6">
        <v>0</v>
      </c>
    </row>
    <row r="15" spans="1:32" ht="14.1" customHeight="1" x14ac:dyDescent="0.2">
      <c r="A15" s="148">
        <v>4</v>
      </c>
      <c r="B15" s="75"/>
      <c r="C15" s="69">
        <v>2</v>
      </c>
      <c r="D15" s="81">
        <v>0</v>
      </c>
      <c r="E15" s="94">
        <f t="shared" ref="E15:E16" si="17">$E$13+$E$13*$B$14*C15</f>
        <v>18041.060799999999</v>
      </c>
      <c r="F15" s="68">
        <f t="shared" ref="F15:F39" si="18">F14</f>
        <v>22208.16</v>
      </c>
      <c r="G15" s="73">
        <f t="shared" si="15"/>
        <v>1062.96</v>
      </c>
      <c r="H15" s="65">
        <f t="shared" si="0"/>
        <v>0</v>
      </c>
      <c r="I15" s="65">
        <f t="shared" ref="I15:I39" si="19">+(E15+F15+G15+H15)/12</f>
        <v>3442.6817333333329</v>
      </c>
      <c r="J15" s="45">
        <f t="shared" si="16"/>
        <v>44754.862533333326</v>
      </c>
      <c r="K15" s="74">
        <f t="shared" si="1"/>
        <v>1503.4217333333333</v>
      </c>
      <c r="L15" s="20">
        <f t="shared" si="2"/>
        <v>1850.68</v>
      </c>
      <c r="M15" s="20">
        <f t="shared" si="3"/>
        <v>88.58</v>
      </c>
      <c r="N15" s="20">
        <f t="shared" si="4"/>
        <v>0</v>
      </c>
      <c r="O15" s="86">
        <f t="shared" si="5"/>
        <v>3442.6817333333333</v>
      </c>
      <c r="P15" s="47">
        <f t="shared" si="6"/>
        <v>49.427563835616439</v>
      </c>
      <c r="Q15" s="48">
        <f t="shared" si="7"/>
        <v>60.844273972602743</v>
      </c>
      <c r="R15" s="48">
        <f t="shared" si="8"/>
        <v>2.912219178082192</v>
      </c>
      <c r="S15" s="20">
        <f t="shared" si="8"/>
        <v>0</v>
      </c>
      <c r="T15" s="71">
        <f t="shared" si="10"/>
        <v>113.18405698630137</v>
      </c>
      <c r="U15" s="89">
        <f t="shared" si="11"/>
        <v>26.203919791666664</v>
      </c>
      <c r="V15" s="19">
        <f t="shared" si="12"/>
        <v>31.444703749999999</v>
      </c>
      <c r="W15" s="42">
        <f t="shared" si="13"/>
        <v>32.492860541666666</v>
      </c>
      <c r="X15" s="18"/>
      <c r="Y15" s="18"/>
      <c r="Z15" s="18"/>
      <c r="AA15" s="6">
        <f t="shared" si="14"/>
        <v>1984.5166879999999</v>
      </c>
      <c r="AB15" s="6">
        <v>0</v>
      </c>
    </row>
    <row r="16" spans="1:32" ht="14.1" customHeight="1" x14ac:dyDescent="0.2">
      <c r="A16" s="148">
        <v>6</v>
      </c>
      <c r="B16" s="75"/>
      <c r="C16" s="69">
        <v>3</v>
      </c>
      <c r="D16" s="81">
        <v>0</v>
      </c>
      <c r="E16" s="94">
        <f t="shared" si="17"/>
        <v>19007.546200000001</v>
      </c>
      <c r="F16" s="68">
        <f t="shared" si="18"/>
        <v>22208.16</v>
      </c>
      <c r="G16" s="73">
        <f t="shared" si="15"/>
        <v>1062.96</v>
      </c>
      <c r="H16" s="65">
        <f t="shared" si="0"/>
        <v>0</v>
      </c>
      <c r="I16" s="65">
        <f>+(E16+F16+G16+H16)/12</f>
        <v>3523.2221833333333</v>
      </c>
      <c r="J16" s="45">
        <f t="shared" si="16"/>
        <v>45801.888383333331</v>
      </c>
      <c r="K16" s="74">
        <f t="shared" si="1"/>
        <v>1583.9621833333333</v>
      </c>
      <c r="L16" s="20">
        <f t="shared" si="2"/>
        <v>1850.68</v>
      </c>
      <c r="M16" s="20">
        <f t="shared" si="3"/>
        <v>88.58</v>
      </c>
      <c r="N16" s="20">
        <f t="shared" si="4"/>
        <v>0</v>
      </c>
      <c r="O16" s="86">
        <f t="shared" si="5"/>
        <v>3523.2221833333333</v>
      </c>
      <c r="P16" s="47">
        <f t="shared" si="6"/>
        <v>52.075469041095893</v>
      </c>
      <c r="Q16" s="48">
        <f t="shared" si="7"/>
        <v>60.844273972602743</v>
      </c>
      <c r="R16" s="48">
        <f t="shared" si="8"/>
        <v>2.912219178082192</v>
      </c>
      <c r="S16" s="20">
        <f t="shared" si="8"/>
        <v>0</v>
      </c>
      <c r="T16" s="71">
        <f t="shared" si="10"/>
        <v>115.83196219178083</v>
      </c>
      <c r="U16" s="89">
        <f t="shared" si="11"/>
        <v>26.833142057291667</v>
      </c>
      <c r="V16" s="19">
        <f t="shared" si="12"/>
        <v>32.199770468750003</v>
      </c>
      <c r="W16" s="42">
        <f t="shared" si="13"/>
        <v>33.273096151041671</v>
      </c>
      <c r="X16" s="18"/>
      <c r="Y16" s="18"/>
      <c r="Z16" s="18"/>
      <c r="AA16" s="6">
        <f t="shared" si="14"/>
        <v>2090.8300820000004</v>
      </c>
      <c r="AB16" s="6">
        <v>0</v>
      </c>
    </row>
    <row r="17" spans="1:28" ht="14.1" customHeight="1" x14ac:dyDescent="0.2">
      <c r="A17" s="148">
        <v>8</v>
      </c>
      <c r="B17" s="75" t="s">
        <v>8</v>
      </c>
      <c r="C17" s="69">
        <v>0</v>
      </c>
      <c r="D17" s="81">
        <v>0</v>
      </c>
      <c r="E17" s="99">
        <v>21082.22</v>
      </c>
      <c r="F17" s="68">
        <f t="shared" si="18"/>
        <v>22208.16</v>
      </c>
      <c r="G17" s="73">
        <f t="shared" si="15"/>
        <v>1062.96</v>
      </c>
      <c r="H17" s="65">
        <f t="shared" si="0"/>
        <v>0</v>
      </c>
      <c r="I17" s="65">
        <f t="shared" si="19"/>
        <v>3696.1116666666671</v>
      </c>
      <c r="J17" s="45">
        <f t="shared" si="16"/>
        <v>48049.451666666668</v>
      </c>
      <c r="K17" s="74">
        <f t="shared" si="1"/>
        <v>1756.8516666666667</v>
      </c>
      <c r="L17" s="20">
        <f t="shared" si="2"/>
        <v>1850.68</v>
      </c>
      <c r="M17" s="20">
        <f t="shared" si="3"/>
        <v>88.58</v>
      </c>
      <c r="N17" s="20">
        <f t="shared" si="4"/>
        <v>0</v>
      </c>
      <c r="O17" s="86">
        <f t="shared" si="5"/>
        <v>3696.1116666666667</v>
      </c>
      <c r="P17" s="47">
        <f t="shared" si="6"/>
        <v>57.759506849315073</v>
      </c>
      <c r="Q17" s="48">
        <f t="shared" si="7"/>
        <v>60.844273972602743</v>
      </c>
      <c r="R17" s="48">
        <f t="shared" si="8"/>
        <v>2.912219178082192</v>
      </c>
      <c r="S17" s="20">
        <f t="shared" si="8"/>
        <v>0</v>
      </c>
      <c r="T17" s="71">
        <f t="shared" si="10"/>
        <v>121.51600000000001</v>
      </c>
      <c r="U17" s="89">
        <f t="shared" si="11"/>
        <v>28.183841145833334</v>
      </c>
      <c r="V17" s="19">
        <f t="shared" si="12"/>
        <v>33.820609375000004</v>
      </c>
      <c r="W17" s="42">
        <f t="shared" si="13"/>
        <v>34.947963020833335</v>
      </c>
      <c r="X17" s="18"/>
      <c r="Y17" s="18"/>
      <c r="Z17" s="18"/>
      <c r="AA17" s="6">
        <f t="shared" si="14"/>
        <v>2319.0442000000003</v>
      </c>
      <c r="AB17" s="6">
        <v>0</v>
      </c>
    </row>
    <row r="18" spans="1:28" ht="14.1" customHeight="1" x14ac:dyDescent="0.2">
      <c r="A18" s="148">
        <v>10</v>
      </c>
      <c r="B18" s="76">
        <v>0.03</v>
      </c>
      <c r="C18" s="69"/>
      <c r="D18" s="81">
        <v>1</v>
      </c>
      <c r="E18" s="94">
        <f>$E$17+$E$17*$B$18*D18</f>
        <v>21714.686600000001</v>
      </c>
      <c r="F18" s="68">
        <f t="shared" si="18"/>
        <v>22208.16</v>
      </c>
      <c r="G18" s="73">
        <f t="shared" si="15"/>
        <v>1062.96</v>
      </c>
      <c r="H18" s="65">
        <f t="shared" si="0"/>
        <v>0</v>
      </c>
      <c r="I18" s="65">
        <f t="shared" si="19"/>
        <v>3748.8172166666668</v>
      </c>
      <c r="J18" s="45">
        <f t="shared" si="16"/>
        <v>48734.623816666674</v>
      </c>
      <c r="K18" s="74">
        <f t="shared" si="1"/>
        <v>1809.5572166666668</v>
      </c>
      <c r="L18" s="20">
        <f t="shared" si="2"/>
        <v>1850.68</v>
      </c>
      <c r="M18" s="20">
        <f t="shared" si="3"/>
        <v>88.58</v>
      </c>
      <c r="N18" s="20">
        <f t="shared" si="4"/>
        <v>0</v>
      </c>
      <c r="O18" s="86">
        <f t="shared" si="5"/>
        <v>3748.8172166666668</v>
      </c>
      <c r="P18" s="47">
        <f t="shared" si="6"/>
        <v>59.492292054794525</v>
      </c>
      <c r="Q18" s="48">
        <f t="shared" si="7"/>
        <v>60.844273972602743</v>
      </c>
      <c r="R18" s="48">
        <f t="shared" si="8"/>
        <v>2.912219178082192</v>
      </c>
      <c r="S18" s="20">
        <f t="shared" si="8"/>
        <v>0</v>
      </c>
      <c r="T18" s="71">
        <f t="shared" si="10"/>
        <v>123.24878520547946</v>
      </c>
      <c r="U18" s="89">
        <f t="shared" si="11"/>
        <v>28.595603255208335</v>
      </c>
      <c r="V18" s="19">
        <f t="shared" si="12"/>
        <v>34.314723906250002</v>
      </c>
      <c r="W18" s="42">
        <f t="shared" si="13"/>
        <v>35.458548036458339</v>
      </c>
      <c r="X18" s="18"/>
      <c r="Y18" s="18"/>
      <c r="Z18" s="18"/>
      <c r="AA18" s="6">
        <f t="shared" si="14"/>
        <v>2388.615526</v>
      </c>
      <c r="AB18" s="6">
        <v>0</v>
      </c>
    </row>
    <row r="19" spans="1:28" ht="14.1" customHeight="1" x14ac:dyDescent="0.2">
      <c r="A19" s="148">
        <v>12</v>
      </c>
      <c r="B19" s="75"/>
      <c r="C19" s="69"/>
      <c r="D19" s="81">
        <v>2</v>
      </c>
      <c r="E19" s="94">
        <f t="shared" ref="E19:E39" si="20">$E$17+$E$17*$B$18*D19</f>
        <v>22347.153200000001</v>
      </c>
      <c r="F19" s="68">
        <f t="shared" si="18"/>
        <v>22208.16</v>
      </c>
      <c r="G19" s="73">
        <f t="shared" si="15"/>
        <v>1062.96</v>
      </c>
      <c r="H19" s="65">
        <f t="shared" si="0"/>
        <v>0</v>
      </c>
      <c r="I19" s="65">
        <f t="shared" si="19"/>
        <v>3801.5227666666669</v>
      </c>
      <c r="J19" s="45">
        <f t="shared" si="16"/>
        <v>49419.795966666672</v>
      </c>
      <c r="K19" s="74">
        <f t="shared" si="1"/>
        <v>1862.2627666666667</v>
      </c>
      <c r="L19" s="20">
        <f t="shared" si="2"/>
        <v>1850.68</v>
      </c>
      <c r="M19" s="20">
        <f t="shared" si="3"/>
        <v>88.58</v>
      </c>
      <c r="N19" s="20">
        <f t="shared" si="4"/>
        <v>0</v>
      </c>
      <c r="O19" s="86">
        <f t="shared" si="5"/>
        <v>3801.5227666666669</v>
      </c>
      <c r="P19" s="47">
        <f t="shared" si="6"/>
        <v>61.225077260273977</v>
      </c>
      <c r="Q19" s="48">
        <f t="shared" si="7"/>
        <v>60.844273972602743</v>
      </c>
      <c r="R19" s="48">
        <f t="shared" si="8"/>
        <v>2.912219178082192</v>
      </c>
      <c r="S19" s="20">
        <f t="shared" si="8"/>
        <v>0</v>
      </c>
      <c r="T19" s="71">
        <f t="shared" si="10"/>
        <v>124.98157041095892</v>
      </c>
      <c r="U19" s="89">
        <f t="shared" si="11"/>
        <v>29.007365364583336</v>
      </c>
      <c r="V19" s="19">
        <f t="shared" si="12"/>
        <v>34.8088384375</v>
      </c>
      <c r="W19" s="42">
        <f t="shared" si="13"/>
        <v>35.969133052083336</v>
      </c>
      <c r="X19" s="18"/>
      <c r="Y19" s="18"/>
      <c r="Z19" s="18"/>
      <c r="AA19" s="6">
        <f t="shared" si="14"/>
        <v>2458.1868519999998</v>
      </c>
      <c r="AB19" s="6">
        <v>0</v>
      </c>
    </row>
    <row r="20" spans="1:28" ht="14.1" customHeight="1" x14ac:dyDescent="0.2">
      <c r="A20" s="148">
        <v>14</v>
      </c>
      <c r="B20" s="75"/>
      <c r="C20" s="69"/>
      <c r="D20" s="81">
        <v>3</v>
      </c>
      <c r="E20" s="94">
        <f t="shared" si="20"/>
        <v>22979.6198</v>
      </c>
      <c r="F20" s="68">
        <f t="shared" si="18"/>
        <v>22208.16</v>
      </c>
      <c r="G20" s="73">
        <f t="shared" si="15"/>
        <v>1062.96</v>
      </c>
      <c r="H20" s="65">
        <f t="shared" si="0"/>
        <v>0</v>
      </c>
      <c r="I20" s="65">
        <f t="shared" si="19"/>
        <v>3854.2283166666671</v>
      </c>
      <c r="J20" s="45">
        <f t="shared" si="16"/>
        <v>50104.968116666671</v>
      </c>
      <c r="K20" s="74">
        <f t="shared" si="1"/>
        <v>1914.9683166666666</v>
      </c>
      <c r="L20" s="20">
        <f t="shared" si="2"/>
        <v>1850.68</v>
      </c>
      <c r="M20" s="20">
        <f t="shared" si="3"/>
        <v>88.58</v>
      </c>
      <c r="N20" s="20">
        <f t="shared" si="4"/>
        <v>0</v>
      </c>
      <c r="O20" s="86">
        <f t="shared" si="5"/>
        <v>3854.2283166666666</v>
      </c>
      <c r="P20" s="47">
        <f t="shared" si="6"/>
        <v>62.957862465753429</v>
      </c>
      <c r="Q20" s="48">
        <f t="shared" si="7"/>
        <v>60.844273972602743</v>
      </c>
      <c r="R20" s="48">
        <f t="shared" si="8"/>
        <v>2.912219178082192</v>
      </c>
      <c r="S20" s="20">
        <f t="shared" si="8"/>
        <v>0</v>
      </c>
      <c r="T20" s="71">
        <f t="shared" si="10"/>
        <v>126.71435561643837</v>
      </c>
      <c r="U20" s="89">
        <f t="shared" si="11"/>
        <v>29.419127473958333</v>
      </c>
      <c r="V20" s="19">
        <f t="shared" si="12"/>
        <v>35.302952968750006</v>
      </c>
      <c r="W20" s="42">
        <f t="shared" si="13"/>
        <v>36.479718067708333</v>
      </c>
      <c r="X20" s="18"/>
      <c r="Y20" s="18"/>
      <c r="Z20" s="18"/>
      <c r="AA20" s="6">
        <f t="shared" si="14"/>
        <v>2527.758178</v>
      </c>
      <c r="AB20" s="6">
        <v>0</v>
      </c>
    </row>
    <row r="21" spans="1:28" ht="14.1" customHeight="1" x14ac:dyDescent="0.2">
      <c r="A21" s="148">
        <v>16</v>
      </c>
      <c r="B21" s="75"/>
      <c r="C21" s="69"/>
      <c r="D21" s="81">
        <v>4</v>
      </c>
      <c r="E21" s="94">
        <f t="shared" si="20"/>
        <v>23612.0864</v>
      </c>
      <c r="F21" s="68">
        <f t="shared" si="18"/>
        <v>22208.16</v>
      </c>
      <c r="G21" s="73">
        <f t="shared" si="15"/>
        <v>1062.96</v>
      </c>
      <c r="H21" s="65">
        <f t="shared" si="0"/>
        <v>0</v>
      </c>
      <c r="I21" s="65">
        <f t="shared" si="19"/>
        <v>3906.9338666666667</v>
      </c>
      <c r="J21" s="45">
        <f t="shared" si="16"/>
        <v>50790.140266666669</v>
      </c>
      <c r="K21" s="74">
        <f t="shared" si="1"/>
        <v>1967.6738666666668</v>
      </c>
      <c r="L21" s="20">
        <f t="shared" si="2"/>
        <v>1850.68</v>
      </c>
      <c r="M21" s="20">
        <f t="shared" si="3"/>
        <v>88.58</v>
      </c>
      <c r="N21" s="20">
        <f t="shared" si="4"/>
        <v>0</v>
      </c>
      <c r="O21" s="86">
        <f t="shared" si="5"/>
        <v>3906.9338666666667</v>
      </c>
      <c r="P21" s="47">
        <f t="shared" si="6"/>
        <v>64.690647671232881</v>
      </c>
      <c r="Q21" s="48">
        <f t="shared" si="7"/>
        <v>60.844273972602743</v>
      </c>
      <c r="R21" s="48">
        <f t="shared" si="8"/>
        <v>2.912219178082192</v>
      </c>
      <c r="S21" s="20">
        <f t="shared" si="8"/>
        <v>0</v>
      </c>
      <c r="T21" s="71">
        <f t="shared" si="10"/>
        <v>128.4471408219178</v>
      </c>
      <c r="U21" s="89">
        <f t="shared" si="11"/>
        <v>29.830889583333335</v>
      </c>
      <c r="V21" s="19">
        <f t="shared" si="12"/>
        <v>35.797067500000004</v>
      </c>
      <c r="W21" s="42">
        <f t="shared" si="13"/>
        <v>36.990303083333337</v>
      </c>
      <c r="X21" s="18"/>
      <c r="Y21" s="18"/>
      <c r="Z21" s="18"/>
      <c r="AA21" s="6">
        <f t="shared" si="14"/>
        <v>2597.3295040000003</v>
      </c>
      <c r="AB21" s="6">
        <v>0</v>
      </c>
    </row>
    <row r="22" spans="1:28" ht="14.1" customHeight="1" x14ac:dyDescent="0.2">
      <c r="A22" s="148">
        <v>18</v>
      </c>
      <c r="B22" s="75"/>
      <c r="C22" s="69"/>
      <c r="D22" s="81">
        <v>5</v>
      </c>
      <c r="E22" s="94">
        <f t="shared" si="20"/>
        <v>24244.553</v>
      </c>
      <c r="F22" s="68">
        <f t="shared" si="18"/>
        <v>22208.16</v>
      </c>
      <c r="G22" s="73">
        <f t="shared" si="15"/>
        <v>1062.96</v>
      </c>
      <c r="H22" s="65">
        <f t="shared" si="0"/>
        <v>0</v>
      </c>
      <c r="I22" s="65">
        <f t="shared" si="19"/>
        <v>3959.6394166666669</v>
      </c>
      <c r="J22" s="45">
        <f t="shared" si="16"/>
        <v>51475.312416666668</v>
      </c>
      <c r="K22" s="74">
        <f t="shared" si="1"/>
        <v>2020.3794166666667</v>
      </c>
      <c r="L22" s="20">
        <f t="shared" si="2"/>
        <v>1850.68</v>
      </c>
      <c r="M22" s="20">
        <f t="shared" si="3"/>
        <v>88.58</v>
      </c>
      <c r="N22" s="20">
        <f t="shared" si="4"/>
        <v>0</v>
      </c>
      <c r="O22" s="86">
        <f t="shared" si="5"/>
        <v>3959.6394166666669</v>
      </c>
      <c r="P22" s="47">
        <f t="shared" si="6"/>
        <v>66.423432876712326</v>
      </c>
      <c r="Q22" s="48">
        <f t="shared" si="7"/>
        <v>60.844273972602743</v>
      </c>
      <c r="R22" s="48">
        <f t="shared" si="8"/>
        <v>2.912219178082192</v>
      </c>
      <c r="S22" s="20">
        <f t="shared" si="8"/>
        <v>0</v>
      </c>
      <c r="T22" s="71">
        <f t="shared" si="10"/>
        <v>130.17992602739724</v>
      </c>
      <c r="U22" s="89">
        <f t="shared" si="11"/>
        <v>30.242651692708336</v>
      </c>
      <c r="V22" s="19">
        <f t="shared" si="12"/>
        <v>36.291182031250003</v>
      </c>
      <c r="W22" s="42">
        <f t="shared" si="13"/>
        <v>37.500888098958335</v>
      </c>
      <c r="X22" s="18"/>
      <c r="Y22" s="18"/>
      <c r="Z22" s="18"/>
      <c r="AA22" s="6">
        <f t="shared" si="14"/>
        <v>2666.90083</v>
      </c>
      <c r="AB22" s="6">
        <v>0</v>
      </c>
    </row>
    <row r="23" spans="1:28" ht="14.1" customHeight="1" x14ac:dyDescent="0.2">
      <c r="A23" s="148">
        <v>20</v>
      </c>
      <c r="B23" s="75"/>
      <c r="C23" s="69"/>
      <c r="D23" s="81">
        <v>6</v>
      </c>
      <c r="E23" s="94">
        <f t="shared" si="20"/>
        <v>24877.0196</v>
      </c>
      <c r="F23" s="68">
        <f t="shared" si="18"/>
        <v>22208.16</v>
      </c>
      <c r="G23" s="73">
        <f t="shared" si="15"/>
        <v>1062.96</v>
      </c>
      <c r="H23" s="65">
        <f t="shared" si="0"/>
        <v>0</v>
      </c>
      <c r="I23" s="65">
        <f t="shared" si="19"/>
        <v>4012.344966666667</v>
      </c>
      <c r="J23" s="45">
        <f t="shared" si="16"/>
        <v>52160.484566666666</v>
      </c>
      <c r="K23" s="74">
        <f t="shared" si="1"/>
        <v>2073.0849666666668</v>
      </c>
      <c r="L23" s="20">
        <f t="shared" si="2"/>
        <v>1850.68</v>
      </c>
      <c r="M23" s="20">
        <f t="shared" si="3"/>
        <v>88.58</v>
      </c>
      <c r="N23" s="20">
        <f t="shared" si="4"/>
        <v>0</v>
      </c>
      <c r="O23" s="86">
        <f t="shared" si="5"/>
        <v>4012.3449666666666</v>
      </c>
      <c r="P23" s="47">
        <f t="shared" si="6"/>
        <v>68.156218082191785</v>
      </c>
      <c r="Q23" s="48">
        <f t="shared" si="7"/>
        <v>60.844273972602743</v>
      </c>
      <c r="R23" s="48">
        <f t="shared" si="8"/>
        <v>2.912219178082192</v>
      </c>
      <c r="S23" s="20">
        <f t="shared" si="8"/>
        <v>0</v>
      </c>
      <c r="T23" s="71">
        <f t="shared" si="10"/>
        <v>131.91271123287672</v>
      </c>
      <c r="U23" s="89">
        <f t="shared" si="11"/>
        <v>30.654413802083333</v>
      </c>
      <c r="V23" s="19">
        <f t="shared" si="12"/>
        <v>36.785296562499994</v>
      </c>
      <c r="W23" s="42">
        <f t="shared" si="13"/>
        <v>38.011473114583332</v>
      </c>
      <c r="X23" s="18"/>
      <c r="Y23" s="18"/>
      <c r="Z23" s="18"/>
      <c r="AA23" s="6">
        <f t="shared" si="14"/>
        <v>2736.4721559999998</v>
      </c>
      <c r="AB23" s="6">
        <v>0</v>
      </c>
    </row>
    <row r="24" spans="1:28" ht="14.1" customHeight="1" x14ac:dyDescent="0.2">
      <c r="A24" s="148">
        <v>22</v>
      </c>
      <c r="B24" s="75"/>
      <c r="C24" s="69"/>
      <c r="D24" s="81">
        <v>7</v>
      </c>
      <c r="E24" s="94">
        <f t="shared" si="20"/>
        <v>25509.486199999999</v>
      </c>
      <c r="F24" s="68">
        <f t="shared" si="18"/>
        <v>22208.16</v>
      </c>
      <c r="G24" s="73">
        <f t="shared" si="15"/>
        <v>1062.96</v>
      </c>
      <c r="H24" s="65">
        <f t="shared" si="0"/>
        <v>0</v>
      </c>
      <c r="I24" s="65">
        <f t="shared" si="19"/>
        <v>4065.0505166666667</v>
      </c>
      <c r="J24" s="45">
        <f t="shared" si="16"/>
        <v>52845.656716666672</v>
      </c>
      <c r="K24" s="74">
        <f t="shared" si="1"/>
        <v>2125.7905166666665</v>
      </c>
      <c r="L24" s="20">
        <f t="shared" si="2"/>
        <v>1850.68</v>
      </c>
      <c r="M24" s="20">
        <f t="shared" si="3"/>
        <v>88.58</v>
      </c>
      <c r="N24" s="20">
        <f t="shared" si="4"/>
        <v>0</v>
      </c>
      <c r="O24" s="86">
        <f t="shared" si="5"/>
        <v>4065.0505166666662</v>
      </c>
      <c r="P24" s="47">
        <f t="shared" si="6"/>
        <v>69.88900328767123</v>
      </c>
      <c r="Q24" s="48">
        <f t="shared" si="7"/>
        <v>60.844273972602743</v>
      </c>
      <c r="R24" s="48">
        <f t="shared" si="8"/>
        <v>2.912219178082192</v>
      </c>
      <c r="S24" s="20">
        <f t="shared" si="8"/>
        <v>0</v>
      </c>
      <c r="T24" s="71">
        <f t="shared" si="10"/>
        <v>133.64549643835616</v>
      </c>
      <c r="U24" s="89">
        <f t="shared" si="11"/>
        <v>31.06617591145833</v>
      </c>
      <c r="V24" s="19">
        <f t="shared" si="12"/>
        <v>37.279411093749999</v>
      </c>
      <c r="W24" s="42">
        <f t="shared" si="13"/>
        <v>38.522058130208329</v>
      </c>
      <c r="X24" s="18"/>
      <c r="Y24" s="18"/>
      <c r="Z24" s="18"/>
      <c r="AA24" s="6">
        <f t="shared" si="14"/>
        <v>2806.043482</v>
      </c>
      <c r="AB24" s="6">
        <v>0</v>
      </c>
    </row>
    <row r="25" spans="1:28" ht="14.1" customHeight="1" x14ac:dyDescent="0.2">
      <c r="A25" s="148">
        <v>24</v>
      </c>
      <c r="B25" s="75"/>
      <c r="C25" s="69"/>
      <c r="D25" s="81">
        <v>8</v>
      </c>
      <c r="E25" s="94">
        <f t="shared" si="20"/>
        <v>26141.952799999999</v>
      </c>
      <c r="F25" s="68">
        <f t="shared" si="18"/>
        <v>22208.16</v>
      </c>
      <c r="G25" s="73">
        <f t="shared" si="15"/>
        <v>1062.96</v>
      </c>
      <c r="H25" s="65">
        <f t="shared" si="0"/>
        <v>0</v>
      </c>
      <c r="I25" s="65">
        <f t="shared" si="19"/>
        <v>4117.7560666666668</v>
      </c>
      <c r="J25" s="45">
        <f t="shared" si="16"/>
        <v>53530.82886666667</v>
      </c>
      <c r="K25" s="74">
        <f t="shared" si="1"/>
        <v>2178.4960666666666</v>
      </c>
      <c r="L25" s="20">
        <f t="shared" si="2"/>
        <v>1850.68</v>
      </c>
      <c r="M25" s="20">
        <f t="shared" si="3"/>
        <v>88.58</v>
      </c>
      <c r="N25" s="20">
        <f t="shared" si="4"/>
        <v>0</v>
      </c>
      <c r="O25" s="86">
        <f t="shared" si="5"/>
        <v>4117.7560666666668</v>
      </c>
      <c r="P25" s="47">
        <f t="shared" si="6"/>
        <v>71.621788493150689</v>
      </c>
      <c r="Q25" s="48">
        <f t="shared" si="7"/>
        <v>60.844273972602743</v>
      </c>
      <c r="R25" s="48">
        <f t="shared" si="8"/>
        <v>2.912219178082192</v>
      </c>
      <c r="S25" s="20">
        <f t="shared" si="8"/>
        <v>0</v>
      </c>
      <c r="T25" s="71">
        <f t="shared" si="10"/>
        <v>135.37828164383561</v>
      </c>
      <c r="U25" s="89">
        <f t="shared" si="11"/>
        <v>31.477938020833335</v>
      </c>
      <c r="V25" s="19">
        <f t="shared" si="12"/>
        <v>37.773525625000005</v>
      </c>
      <c r="W25" s="42">
        <f t="shared" si="13"/>
        <v>39.03264314583334</v>
      </c>
      <c r="X25" s="18"/>
      <c r="Y25" s="18"/>
      <c r="Z25" s="18"/>
      <c r="AA25" s="6">
        <f t="shared" si="14"/>
        <v>2875.6148080000003</v>
      </c>
      <c r="AB25" s="6">
        <v>0</v>
      </c>
    </row>
    <row r="26" spans="1:28" ht="14.1" customHeight="1" x14ac:dyDescent="0.2">
      <c r="A26" s="148">
        <v>26</v>
      </c>
      <c r="B26" s="75"/>
      <c r="C26" s="69"/>
      <c r="D26" s="81">
        <v>9</v>
      </c>
      <c r="E26" s="94">
        <f t="shared" si="20"/>
        <v>26774.419399999999</v>
      </c>
      <c r="F26" s="68">
        <f t="shared" si="18"/>
        <v>22208.16</v>
      </c>
      <c r="G26" s="73">
        <f t="shared" si="15"/>
        <v>1062.96</v>
      </c>
      <c r="H26" s="65">
        <f t="shared" si="0"/>
        <v>0</v>
      </c>
      <c r="I26" s="65">
        <f t="shared" si="19"/>
        <v>4170.4616166666665</v>
      </c>
      <c r="J26" s="45">
        <f t="shared" si="16"/>
        <v>54216.001016666669</v>
      </c>
      <c r="K26" s="74">
        <f t="shared" si="1"/>
        <v>2231.2016166666667</v>
      </c>
      <c r="L26" s="20">
        <f t="shared" si="2"/>
        <v>1850.68</v>
      </c>
      <c r="M26" s="20">
        <f t="shared" si="3"/>
        <v>88.58</v>
      </c>
      <c r="N26" s="20">
        <f t="shared" si="4"/>
        <v>0</v>
      </c>
      <c r="O26" s="86">
        <f t="shared" si="5"/>
        <v>4170.4616166666665</v>
      </c>
      <c r="P26" s="47">
        <f t="shared" si="6"/>
        <v>73.354573698630134</v>
      </c>
      <c r="Q26" s="48">
        <f t="shared" si="7"/>
        <v>60.844273972602743</v>
      </c>
      <c r="R26" s="48">
        <f t="shared" si="8"/>
        <v>2.912219178082192</v>
      </c>
      <c r="S26" s="20">
        <f t="shared" si="8"/>
        <v>0</v>
      </c>
      <c r="T26" s="71">
        <f t="shared" si="10"/>
        <v>137.11106684931505</v>
      </c>
      <c r="U26" s="89">
        <f t="shared" si="11"/>
        <v>31.889700130208332</v>
      </c>
      <c r="V26" s="19">
        <f t="shared" si="12"/>
        <v>38.267640156249996</v>
      </c>
      <c r="W26" s="42">
        <f t="shared" si="13"/>
        <v>39.54322816145833</v>
      </c>
      <c r="X26" s="18"/>
      <c r="Y26" s="18"/>
      <c r="Z26" s="18"/>
      <c r="AA26" s="6">
        <f t="shared" si="14"/>
        <v>2945.186134</v>
      </c>
      <c r="AB26" s="6">
        <v>0</v>
      </c>
    </row>
    <row r="27" spans="1:28" ht="14.1" customHeight="1" x14ac:dyDescent="0.2">
      <c r="A27" s="148">
        <v>28</v>
      </c>
      <c r="B27" s="75"/>
      <c r="C27" s="69"/>
      <c r="D27" s="81">
        <v>10</v>
      </c>
      <c r="E27" s="94">
        <f t="shared" si="20"/>
        <v>27406.885999999999</v>
      </c>
      <c r="F27" s="68">
        <f t="shared" si="18"/>
        <v>22208.16</v>
      </c>
      <c r="G27" s="73">
        <f t="shared" si="15"/>
        <v>1062.96</v>
      </c>
      <c r="H27" s="65">
        <f t="shared" si="0"/>
        <v>0</v>
      </c>
      <c r="I27" s="65">
        <f t="shared" si="19"/>
        <v>4223.1671666666671</v>
      </c>
      <c r="J27" s="45">
        <f t="shared" si="16"/>
        <v>54901.173166666667</v>
      </c>
      <c r="K27" s="74">
        <f t="shared" si="1"/>
        <v>2283.9071666666664</v>
      </c>
      <c r="L27" s="20">
        <f t="shared" si="2"/>
        <v>1850.68</v>
      </c>
      <c r="M27" s="20">
        <f t="shared" si="3"/>
        <v>88.58</v>
      </c>
      <c r="N27" s="20">
        <f t="shared" si="4"/>
        <v>0</v>
      </c>
      <c r="O27" s="86">
        <f t="shared" si="5"/>
        <v>4223.1671666666662</v>
      </c>
      <c r="P27" s="47">
        <f t="shared" si="6"/>
        <v>75.087358904109578</v>
      </c>
      <c r="Q27" s="48">
        <f t="shared" si="7"/>
        <v>60.844273972602743</v>
      </c>
      <c r="R27" s="48">
        <f t="shared" si="8"/>
        <v>2.912219178082192</v>
      </c>
      <c r="S27" s="20">
        <f t="shared" si="8"/>
        <v>0</v>
      </c>
      <c r="T27" s="71">
        <f t="shared" si="10"/>
        <v>138.8438520547945</v>
      </c>
      <c r="U27" s="89">
        <f t="shared" si="11"/>
        <v>32.30146223958333</v>
      </c>
      <c r="V27" s="19">
        <f t="shared" si="12"/>
        <v>38.761754687500002</v>
      </c>
      <c r="W27" s="42">
        <f t="shared" si="13"/>
        <v>40.053813177083335</v>
      </c>
      <c r="X27" s="18"/>
      <c r="Y27" s="18"/>
      <c r="Z27" s="18"/>
      <c r="AA27" s="6">
        <f t="shared" si="14"/>
        <v>3014.7574599999998</v>
      </c>
      <c r="AB27" s="6">
        <v>0</v>
      </c>
    </row>
    <row r="28" spans="1:28" ht="14.1" customHeight="1" x14ac:dyDescent="0.2">
      <c r="A28" s="148">
        <v>30</v>
      </c>
      <c r="B28" s="75"/>
      <c r="C28" s="69"/>
      <c r="D28" s="81">
        <v>11</v>
      </c>
      <c r="E28" s="94">
        <f t="shared" si="20"/>
        <v>28039.352600000002</v>
      </c>
      <c r="F28" s="68">
        <f t="shared" si="18"/>
        <v>22208.16</v>
      </c>
      <c r="G28" s="73">
        <f t="shared" si="15"/>
        <v>1062.96</v>
      </c>
      <c r="H28" s="65">
        <f t="shared" si="0"/>
        <v>0</v>
      </c>
      <c r="I28" s="65">
        <f t="shared" si="19"/>
        <v>4275.8727166666667</v>
      </c>
      <c r="J28" s="45">
        <f t="shared" si="16"/>
        <v>55586.345316666666</v>
      </c>
      <c r="K28" s="74">
        <f t="shared" si="1"/>
        <v>2336.612716666667</v>
      </c>
      <c r="L28" s="20">
        <f t="shared" si="2"/>
        <v>1850.68</v>
      </c>
      <c r="M28" s="20">
        <f t="shared" si="3"/>
        <v>88.58</v>
      </c>
      <c r="N28" s="20">
        <f t="shared" si="4"/>
        <v>0</v>
      </c>
      <c r="O28" s="86">
        <f t="shared" si="5"/>
        <v>4275.8727166666667</v>
      </c>
      <c r="P28" s="47">
        <f t="shared" si="6"/>
        <v>76.820144109589052</v>
      </c>
      <c r="Q28" s="48">
        <f t="shared" si="7"/>
        <v>60.844273972602743</v>
      </c>
      <c r="R28" s="48">
        <f t="shared" si="8"/>
        <v>2.912219178082192</v>
      </c>
      <c r="S28" s="20">
        <f t="shared" si="8"/>
        <v>0</v>
      </c>
      <c r="T28" s="71">
        <f t="shared" si="10"/>
        <v>140.57663726027397</v>
      </c>
      <c r="U28" s="89">
        <f t="shared" si="11"/>
        <v>32.713224348958335</v>
      </c>
      <c r="V28" s="19">
        <f t="shared" si="12"/>
        <v>39.255869218750007</v>
      </c>
      <c r="W28" s="42">
        <f t="shared" si="13"/>
        <v>40.564398192708339</v>
      </c>
      <c r="X28" s="18"/>
      <c r="Y28" s="18"/>
      <c r="Z28" s="18"/>
      <c r="AA28" s="6">
        <f t="shared" si="14"/>
        <v>3084.328786</v>
      </c>
      <c r="AB28" s="6">
        <v>0</v>
      </c>
    </row>
    <row r="29" spans="1:28" ht="14.1" customHeight="1" x14ac:dyDescent="0.2">
      <c r="A29" s="148">
        <v>32</v>
      </c>
      <c r="B29" s="75"/>
      <c r="C29" s="69"/>
      <c r="D29" s="81">
        <v>12</v>
      </c>
      <c r="E29" s="94">
        <f t="shared" si="20"/>
        <v>28671.819200000002</v>
      </c>
      <c r="F29" s="68">
        <f t="shared" si="18"/>
        <v>22208.16</v>
      </c>
      <c r="G29" s="73">
        <f t="shared" si="15"/>
        <v>1062.96</v>
      </c>
      <c r="H29" s="65">
        <f t="shared" si="0"/>
        <v>0</v>
      </c>
      <c r="I29" s="65">
        <f t="shared" si="19"/>
        <v>4328.5782666666664</v>
      </c>
      <c r="J29" s="45">
        <f t="shared" si="16"/>
        <v>56271.517466666664</v>
      </c>
      <c r="K29" s="74">
        <f t="shared" si="1"/>
        <v>2389.3182666666667</v>
      </c>
      <c r="L29" s="20">
        <f t="shared" si="2"/>
        <v>1850.68</v>
      </c>
      <c r="M29" s="20">
        <f t="shared" si="3"/>
        <v>88.58</v>
      </c>
      <c r="N29" s="20">
        <f t="shared" si="4"/>
        <v>0</v>
      </c>
      <c r="O29" s="86">
        <f t="shared" si="5"/>
        <v>4328.5782666666664</v>
      </c>
      <c r="P29" s="47">
        <f t="shared" si="6"/>
        <v>78.552929315068496</v>
      </c>
      <c r="Q29" s="48">
        <f t="shared" si="7"/>
        <v>60.844273972602743</v>
      </c>
      <c r="R29" s="48">
        <f t="shared" si="8"/>
        <v>2.912219178082192</v>
      </c>
      <c r="S29" s="20">
        <f t="shared" si="8"/>
        <v>0</v>
      </c>
      <c r="T29" s="71">
        <f t="shared" si="10"/>
        <v>142.30942246575341</v>
      </c>
      <c r="U29" s="89">
        <f t="shared" si="11"/>
        <v>33.124986458333332</v>
      </c>
      <c r="V29" s="19">
        <f t="shared" si="12"/>
        <v>39.749983749999998</v>
      </c>
      <c r="W29" s="42">
        <f t="shared" si="13"/>
        <v>41.074983208333336</v>
      </c>
      <c r="X29" s="18"/>
      <c r="Y29" s="18"/>
      <c r="Z29" s="18"/>
      <c r="AA29" s="6">
        <f t="shared" si="14"/>
        <v>3153.9001120000003</v>
      </c>
      <c r="AB29" s="6">
        <v>0</v>
      </c>
    </row>
    <row r="30" spans="1:28" ht="14.1" customHeight="1" x14ac:dyDescent="0.2">
      <c r="A30" s="148">
        <v>34</v>
      </c>
      <c r="B30" s="75"/>
      <c r="C30" s="69"/>
      <c r="D30" s="81">
        <v>13</v>
      </c>
      <c r="E30" s="94">
        <f t="shared" si="20"/>
        <v>29304.285800000001</v>
      </c>
      <c r="F30" s="68">
        <f t="shared" si="18"/>
        <v>22208.16</v>
      </c>
      <c r="G30" s="73">
        <f t="shared" si="15"/>
        <v>1062.96</v>
      </c>
      <c r="H30" s="65">
        <f t="shared" si="0"/>
        <v>0</v>
      </c>
      <c r="I30" s="65">
        <f t="shared" si="19"/>
        <v>4381.283816666667</v>
      </c>
      <c r="J30" s="45">
        <f t="shared" si="16"/>
        <v>56956.68961666667</v>
      </c>
      <c r="K30" s="74">
        <f t="shared" si="1"/>
        <v>2442.0238166666668</v>
      </c>
      <c r="L30" s="20">
        <f t="shared" si="2"/>
        <v>1850.68</v>
      </c>
      <c r="M30" s="20">
        <f t="shared" si="3"/>
        <v>88.58</v>
      </c>
      <c r="N30" s="20">
        <f t="shared" si="4"/>
        <v>0</v>
      </c>
      <c r="O30" s="86">
        <f t="shared" si="5"/>
        <v>4381.283816666667</v>
      </c>
      <c r="P30" s="47">
        <f t="shared" si="6"/>
        <v>80.285714520547955</v>
      </c>
      <c r="Q30" s="48">
        <f t="shared" si="7"/>
        <v>60.844273972602743</v>
      </c>
      <c r="R30" s="48">
        <f t="shared" si="8"/>
        <v>2.912219178082192</v>
      </c>
      <c r="S30" s="20">
        <f t="shared" si="8"/>
        <v>0</v>
      </c>
      <c r="T30" s="71">
        <f t="shared" si="10"/>
        <v>144.04220767123289</v>
      </c>
      <c r="U30" s="89">
        <f t="shared" si="11"/>
        <v>33.536748567708337</v>
      </c>
      <c r="V30" s="19">
        <f t="shared" si="12"/>
        <v>40.244098281250004</v>
      </c>
      <c r="W30" s="42">
        <f t="shared" si="13"/>
        <v>41.58556822395834</v>
      </c>
      <c r="X30" s="18"/>
      <c r="Y30" s="18"/>
      <c r="Z30" s="18"/>
      <c r="AA30" s="6">
        <f t="shared" si="14"/>
        <v>3223.4714380000005</v>
      </c>
      <c r="AB30" s="6">
        <v>0</v>
      </c>
    </row>
    <row r="31" spans="1:28" ht="14.1" customHeight="1" x14ac:dyDescent="0.2">
      <c r="A31" s="148">
        <v>36</v>
      </c>
      <c r="B31" s="75"/>
      <c r="C31" s="69"/>
      <c r="D31" s="81">
        <v>14</v>
      </c>
      <c r="E31" s="94">
        <f t="shared" si="20"/>
        <v>29936.752400000001</v>
      </c>
      <c r="F31" s="68">
        <f t="shared" si="18"/>
        <v>22208.16</v>
      </c>
      <c r="G31" s="73">
        <f t="shared" si="15"/>
        <v>1062.96</v>
      </c>
      <c r="H31" s="65">
        <f t="shared" si="0"/>
        <v>0</v>
      </c>
      <c r="I31" s="65">
        <f t="shared" si="19"/>
        <v>4433.9893666666667</v>
      </c>
      <c r="J31" s="45">
        <f t="shared" si="16"/>
        <v>57641.861766666669</v>
      </c>
      <c r="K31" s="74">
        <f t="shared" si="1"/>
        <v>2494.7293666666669</v>
      </c>
      <c r="L31" s="20">
        <f t="shared" si="2"/>
        <v>1850.68</v>
      </c>
      <c r="M31" s="20">
        <f t="shared" si="3"/>
        <v>88.58</v>
      </c>
      <c r="N31" s="20">
        <f t="shared" si="4"/>
        <v>0</v>
      </c>
      <c r="O31" s="86">
        <f t="shared" si="5"/>
        <v>4433.9893666666667</v>
      </c>
      <c r="P31" s="47">
        <f t="shared" si="6"/>
        <v>82.0184997260274</v>
      </c>
      <c r="Q31" s="48">
        <f t="shared" si="7"/>
        <v>60.844273972602743</v>
      </c>
      <c r="R31" s="48">
        <f t="shared" si="8"/>
        <v>2.912219178082192</v>
      </c>
      <c r="S31" s="20">
        <f t="shared" si="8"/>
        <v>0</v>
      </c>
      <c r="T31" s="71">
        <f t="shared" si="10"/>
        <v>145.77499287671233</v>
      </c>
      <c r="U31" s="89">
        <f t="shared" si="11"/>
        <v>33.948510677083334</v>
      </c>
      <c r="V31" s="19">
        <f t="shared" si="12"/>
        <v>40.738212812499995</v>
      </c>
      <c r="W31" s="42">
        <f t="shared" si="13"/>
        <v>42.09615323958333</v>
      </c>
      <c r="X31" s="18"/>
      <c r="Y31" s="18"/>
      <c r="Z31" s="18"/>
      <c r="AA31" s="6">
        <f t="shared" si="14"/>
        <v>3293.0427639999998</v>
      </c>
      <c r="AB31" s="6">
        <v>0</v>
      </c>
    </row>
    <row r="32" spans="1:28" ht="14.1" customHeight="1" x14ac:dyDescent="0.2">
      <c r="A32" s="148">
        <v>38</v>
      </c>
      <c r="B32" s="75"/>
      <c r="C32" s="69"/>
      <c r="D32" s="81">
        <v>15</v>
      </c>
      <c r="E32" s="94">
        <f t="shared" si="20"/>
        <v>30569.219000000001</v>
      </c>
      <c r="F32" s="68">
        <f t="shared" si="18"/>
        <v>22208.16</v>
      </c>
      <c r="G32" s="73">
        <f t="shared" si="15"/>
        <v>1062.96</v>
      </c>
      <c r="H32" s="65">
        <f t="shared" si="0"/>
        <v>0</v>
      </c>
      <c r="I32" s="65">
        <f t="shared" si="19"/>
        <v>4486.6949166666664</v>
      </c>
      <c r="J32" s="45">
        <f>SUM(E32:I32)</f>
        <v>58327.033916666667</v>
      </c>
      <c r="K32" s="74">
        <f t="shared" si="1"/>
        <v>2547.4349166666666</v>
      </c>
      <c r="L32" s="20">
        <f t="shared" si="2"/>
        <v>1850.68</v>
      </c>
      <c r="M32" s="20">
        <f t="shared" si="3"/>
        <v>88.58</v>
      </c>
      <c r="N32" s="20">
        <f t="shared" si="4"/>
        <v>0</v>
      </c>
      <c r="O32" s="86">
        <f t="shared" si="5"/>
        <v>4486.6949166666664</v>
      </c>
      <c r="P32" s="47">
        <f t="shared" si="6"/>
        <v>83.751284931506845</v>
      </c>
      <c r="Q32" s="48">
        <f t="shared" si="7"/>
        <v>60.844273972602743</v>
      </c>
      <c r="R32" s="48">
        <f t="shared" si="8"/>
        <v>2.912219178082192</v>
      </c>
      <c r="S32" s="20">
        <f t="shared" si="8"/>
        <v>0</v>
      </c>
      <c r="T32" s="71">
        <f t="shared" si="10"/>
        <v>147.50777808219178</v>
      </c>
      <c r="U32" s="89">
        <f t="shared" si="11"/>
        <v>34.360272786458331</v>
      </c>
      <c r="V32" s="19">
        <f t="shared" si="12"/>
        <v>41.232327343750001</v>
      </c>
      <c r="W32" s="42">
        <f t="shared" si="13"/>
        <v>42.606738255208334</v>
      </c>
      <c r="X32" s="18"/>
      <c r="Y32" s="18"/>
      <c r="Z32" s="18"/>
      <c r="AA32" s="6">
        <f t="shared" si="14"/>
        <v>3362.61409</v>
      </c>
      <c r="AB32" s="6">
        <v>0</v>
      </c>
    </row>
    <row r="33" spans="1:28" ht="14.1" customHeight="1" x14ac:dyDescent="0.2">
      <c r="A33" s="148">
        <v>40</v>
      </c>
      <c r="B33" s="75"/>
      <c r="C33" s="69"/>
      <c r="D33" s="81">
        <v>16</v>
      </c>
      <c r="E33" s="94">
        <f t="shared" si="20"/>
        <v>31201.685600000001</v>
      </c>
      <c r="F33" s="68">
        <f t="shared" si="18"/>
        <v>22208.16</v>
      </c>
      <c r="G33" s="73">
        <f t="shared" si="15"/>
        <v>1062.96</v>
      </c>
      <c r="H33" s="65">
        <f t="shared" si="0"/>
        <v>0</v>
      </c>
      <c r="I33" s="65">
        <f t="shared" si="19"/>
        <v>4539.4004666666669</v>
      </c>
      <c r="J33" s="45">
        <f t="shared" si="16"/>
        <v>59012.206066666666</v>
      </c>
      <c r="K33" s="74">
        <f t="shared" si="1"/>
        <v>2600.1404666666667</v>
      </c>
      <c r="L33" s="20">
        <f t="shared" si="2"/>
        <v>1850.68</v>
      </c>
      <c r="M33" s="20">
        <f t="shared" si="3"/>
        <v>88.58</v>
      </c>
      <c r="N33" s="20">
        <f t="shared" si="4"/>
        <v>0</v>
      </c>
      <c r="O33" s="86">
        <f t="shared" si="5"/>
        <v>4539.4004666666669</v>
      </c>
      <c r="P33" s="47">
        <f t="shared" si="6"/>
        <v>85.484070136986304</v>
      </c>
      <c r="Q33" s="48">
        <f t="shared" si="7"/>
        <v>60.844273972602743</v>
      </c>
      <c r="R33" s="48">
        <f t="shared" si="8"/>
        <v>2.912219178082192</v>
      </c>
      <c r="S33" s="20">
        <f t="shared" si="8"/>
        <v>0</v>
      </c>
      <c r="T33" s="71">
        <f t="shared" si="10"/>
        <v>149.24056328767122</v>
      </c>
      <c r="U33" s="89">
        <f t="shared" si="11"/>
        <v>34.772034895833336</v>
      </c>
      <c r="V33" s="19">
        <f t="shared" si="12"/>
        <v>41.726441875000006</v>
      </c>
      <c r="W33" s="42">
        <f t="shared" si="13"/>
        <v>43.117323270833339</v>
      </c>
      <c r="X33" s="18"/>
      <c r="Y33" s="18"/>
      <c r="Z33" s="18"/>
      <c r="AA33" s="6">
        <f t="shared" si="14"/>
        <v>3432.1854160000003</v>
      </c>
      <c r="AB33" s="6">
        <v>0</v>
      </c>
    </row>
    <row r="34" spans="1:28" ht="14.1" customHeight="1" x14ac:dyDescent="0.2">
      <c r="A34" s="148">
        <v>42</v>
      </c>
      <c r="B34" s="75"/>
      <c r="C34" s="69"/>
      <c r="D34" s="81">
        <v>17</v>
      </c>
      <c r="E34" s="94">
        <f t="shared" si="20"/>
        <v>31834.1522</v>
      </c>
      <c r="F34" s="68">
        <f t="shared" si="18"/>
        <v>22208.16</v>
      </c>
      <c r="G34" s="73">
        <f t="shared" si="15"/>
        <v>1062.96</v>
      </c>
      <c r="H34" s="65">
        <f t="shared" si="0"/>
        <v>0</v>
      </c>
      <c r="I34" s="65">
        <f t="shared" si="19"/>
        <v>4592.1060166666666</v>
      </c>
      <c r="J34" s="45">
        <f t="shared" si="16"/>
        <v>59697.378216666664</v>
      </c>
      <c r="K34" s="74">
        <f t="shared" si="1"/>
        <v>2652.8460166666669</v>
      </c>
      <c r="L34" s="20">
        <f t="shared" si="2"/>
        <v>1850.68</v>
      </c>
      <c r="M34" s="20">
        <f t="shared" si="3"/>
        <v>88.58</v>
      </c>
      <c r="N34" s="20">
        <f t="shared" si="4"/>
        <v>0</v>
      </c>
      <c r="O34" s="86">
        <f t="shared" si="5"/>
        <v>4592.1060166666666</v>
      </c>
      <c r="P34" s="47">
        <f t="shared" si="6"/>
        <v>87.216855342465749</v>
      </c>
      <c r="Q34" s="48">
        <f t="shared" si="7"/>
        <v>60.844273972602743</v>
      </c>
      <c r="R34" s="48">
        <f t="shared" si="8"/>
        <v>2.912219178082192</v>
      </c>
      <c r="S34" s="20">
        <f t="shared" si="8"/>
        <v>0</v>
      </c>
      <c r="T34" s="71">
        <f t="shared" si="10"/>
        <v>150.97334849315067</v>
      </c>
      <c r="U34" s="89">
        <f t="shared" si="11"/>
        <v>35.183797005208334</v>
      </c>
      <c r="V34" s="19">
        <f t="shared" si="12"/>
        <v>42.220556406249997</v>
      </c>
      <c r="W34" s="42">
        <f t="shared" si="13"/>
        <v>43.627908286458336</v>
      </c>
      <c r="X34" s="18"/>
      <c r="Y34" s="18"/>
      <c r="Z34" s="18"/>
      <c r="AA34" s="6">
        <f t="shared" si="14"/>
        <v>3501.756742</v>
      </c>
      <c r="AB34" s="6">
        <v>0</v>
      </c>
    </row>
    <row r="35" spans="1:28" ht="14.1" customHeight="1" x14ac:dyDescent="0.2">
      <c r="A35" s="148">
        <v>44</v>
      </c>
      <c r="B35" s="75"/>
      <c r="C35" s="69"/>
      <c r="D35" s="81">
        <v>18</v>
      </c>
      <c r="E35" s="94">
        <f t="shared" si="20"/>
        <v>32466.6188</v>
      </c>
      <c r="F35" s="68">
        <f t="shared" si="18"/>
        <v>22208.16</v>
      </c>
      <c r="G35" s="73">
        <f t="shared" si="15"/>
        <v>1062.96</v>
      </c>
      <c r="H35" s="65">
        <f t="shared" si="0"/>
        <v>0</v>
      </c>
      <c r="I35" s="65">
        <f t="shared" si="19"/>
        <v>4644.8115666666663</v>
      </c>
      <c r="J35" s="45">
        <f t="shared" si="16"/>
        <v>60382.550366666663</v>
      </c>
      <c r="K35" s="74">
        <f t="shared" si="1"/>
        <v>2705.5515666666665</v>
      </c>
      <c r="L35" s="20">
        <f t="shared" si="2"/>
        <v>1850.68</v>
      </c>
      <c r="M35" s="20">
        <f t="shared" si="3"/>
        <v>88.58</v>
      </c>
      <c r="N35" s="20">
        <f t="shared" si="4"/>
        <v>0</v>
      </c>
      <c r="O35" s="86">
        <f t="shared" si="5"/>
        <v>4644.8115666666663</v>
      </c>
      <c r="P35" s="47">
        <f t="shared" si="6"/>
        <v>88.949640547945208</v>
      </c>
      <c r="Q35" s="48">
        <f t="shared" si="7"/>
        <v>60.844273972602743</v>
      </c>
      <c r="R35" s="48">
        <f t="shared" si="8"/>
        <v>2.912219178082192</v>
      </c>
      <c r="S35" s="20">
        <f t="shared" si="8"/>
        <v>0</v>
      </c>
      <c r="T35" s="71">
        <f t="shared" si="10"/>
        <v>152.70613369863014</v>
      </c>
      <c r="U35" s="89">
        <f t="shared" si="11"/>
        <v>35.595559114583331</v>
      </c>
      <c r="V35" s="19">
        <f t="shared" si="12"/>
        <v>42.714670937500003</v>
      </c>
      <c r="W35" s="42">
        <f t="shared" si="13"/>
        <v>44.138493302083333</v>
      </c>
      <c r="X35" s="18"/>
      <c r="Y35" s="18"/>
      <c r="Z35" s="18"/>
      <c r="AA35" s="6">
        <f t="shared" si="14"/>
        <v>3571.3280679999998</v>
      </c>
      <c r="AB35" s="6">
        <v>0</v>
      </c>
    </row>
    <row r="36" spans="1:28" ht="14.1" customHeight="1" x14ac:dyDescent="0.2">
      <c r="A36" s="148">
        <v>46</v>
      </c>
      <c r="B36" s="75"/>
      <c r="C36" s="69"/>
      <c r="D36" s="81">
        <v>19</v>
      </c>
      <c r="E36" s="94">
        <f t="shared" si="20"/>
        <v>33099.085399999996</v>
      </c>
      <c r="F36" s="68">
        <f t="shared" si="18"/>
        <v>22208.16</v>
      </c>
      <c r="G36" s="73">
        <f t="shared" si="15"/>
        <v>1062.96</v>
      </c>
      <c r="H36" s="65">
        <f t="shared" si="0"/>
        <v>0</v>
      </c>
      <c r="I36" s="65">
        <f t="shared" si="19"/>
        <v>4697.5171166666669</v>
      </c>
      <c r="J36" s="45">
        <f t="shared" si="16"/>
        <v>61067.722516666669</v>
      </c>
      <c r="K36" s="74">
        <f t="shared" si="1"/>
        <v>2758.2571166666662</v>
      </c>
      <c r="L36" s="20">
        <f t="shared" si="2"/>
        <v>1850.68</v>
      </c>
      <c r="M36" s="20">
        <f t="shared" si="3"/>
        <v>88.58</v>
      </c>
      <c r="N36" s="20">
        <f t="shared" si="4"/>
        <v>0</v>
      </c>
      <c r="O36" s="86">
        <f t="shared" si="5"/>
        <v>4697.517116666666</v>
      </c>
      <c r="P36" s="47">
        <f t="shared" si="6"/>
        <v>90.682425753424653</v>
      </c>
      <c r="Q36" s="48">
        <f t="shared" si="7"/>
        <v>60.844273972602743</v>
      </c>
      <c r="R36" s="48">
        <f t="shared" si="8"/>
        <v>2.912219178082192</v>
      </c>
      <c r="S36" s="20">
        <f t="shared" si="8"/>
        <v>0</v>
      </c>
      <c r="T36" s="71">
        <f t="shared" si="10"/>
        <v>154.43891890410958</v>
      </c>
      <c r="U36" s="89">
        <f t="shared" si="11"/>
        <v>36.007321223958328</v>
      </c>
      <c r="V36" s="19">
        <f t="shared" si="12"/>
        <v>43.208785468749994</v>
      </c>
      <c r="W36" s="42">
        <f t="shared" si="13"/>
        <v>44.64907831770833</v>
      </c>
      <c r="X36" s="18"/>
      <c r="Y36" s="18"/>
      <c r="Z36" s="18"/>
      <c r="AA36" s="6">
        <f t="shared" si="14"/>
        <v>3640.8993939999996</v>
      </c>
      <c r="AB36" s="6">
        <v>0</v>
      </c>
    </row>
    <row r="37" spans="1:28" ht="14.1" customHeight="1" x14ac:dyDescent="0.2">
      <c r="A37" s="148">
        <v>48</v>
      </c>
      <c r="B37" s="75"/>
      <c r="C37" s="69"/>
      <c r="D37" s="81">
        <v>20</v>
      </c>
      <c r="E37" s="94">
        <f t="shared" si="20"/>
        <v>33731.551999999996</v>
      </c>
      <c r="F37" s="68">
        <f t="shared" si="18"/>
        <v>22208.16</v>
      </c>
      <c r="G37" s="73">
        <f t="shared" si="15"/>
        <v>1062.96</v>
      </c>
      <c r="H37" s="65">
        <f t="shared" si="0"/>
        <v>0</v>
      </c>
      <c r="I37" s="65">
        <f t="shared" si="19"/>
        <v>4750.2226666666666</v>
      </c>
      <c r="J37" s="45">
        <f t="shared" si="16"/>
        <v>61752.894666666667</v>
      </c>
      <c r="K37" s="74">
        <f t="shared" si="1"/>
        <v>2810.9626666666663</v>
      </c>
      <c r="L37" s="20">
        <f t="shared" si="2"/>
        <v>1850.68</v>
      </c>
      <c r="M37" s="20">
        <f t="shared" si="3"/>
        <v>88.58</v>
      </c>
      <c r="N37" s="20">
        <f t="shared" si="4"/>
        <v>0</v>
      </c>
      <c r="O37" s="86">
        <f t="shared" si="5"/>
        <v>4750.2226666666666</v>
      </c>
      <c r="P37" s="47">
        <f t="shared" si="6"/>
        <v>92.415210958904098</v>
      </c>
      <c r="Q37" s="48">
        <f t="shared" si="7"/>
        <v>60.844273972602743</v>
      </c>
      <c r="R37" s="48">
        <f t="shared" si="8"/>
        <v>2.912219178082192</v>
      </c>
      <c r="S37" s="20">
        <f t="shared" si="8"/>
        <v>0</v>
      </c>
      <c r="T37" s="71">
        <f t="shared" si="10"/>
        <v>156.17170410958903</v>
      </c>
      <c r="U37" s="89">
        <f t="shared" si="11"/>
        <v>36.419083333333333</v>
      </c>
      <c r="V37" s="19">
        <f t="shared" si="12"/>
        <v>43.7029</v>
      </c>
      <c r="W37" s="42">
        <f t="shared" si="13"/>
        <v>45.159663333333334</v>
      </c>
      <c r="X37" s="18"/>
      <c r="Y37" s="18"/>
      <c r="Z37" s="18"/>
      <c r="AA37" s="6">
        <f t="shared" si="14"/>
        <v>3710.4707199999993</v>
      </c>
      <c r="AB37" s="6">
        <v>0</v>
      </c>
    </row>
    <row r="38" spans="1:28" ht="14.1" customHeight="1" x14ac:dyDescent="0.2">
      <c r="A38" s="148">
        <v>50</v>
      </c>
      <c r="B38" s="75"/>
      <c r="C38" s="69"/>
      <c r="D38" s="81">
        <v>21</v>
      </c>
      <c r="E38" s="94">
        <f t="shared" si="20"/>
        <v>34364.018600000003</v>
      </c>
      <c r="F38" s="68">
        <f t="shared" si="18"/>
        <v>22208.16</v>
      </c>
      <c r="G38" s="73">
        <f t="shared" si="15"/>
        <v>1062.96</v>
      </c>
      <c r="H38" s="65">
        <f t="shared" si="0"/>
        <v>0</v>
      </c>
      <c r="I38" s="65">
        <f t="shared" si="19"/>
        <v>4802.9282166666662</v>
      </c>
      <c r="J38" s="45">
        <f t="shared" si="16"/>
        <v>62438.066816666666</v>
      </c>
      <c r="K38" s="74">
        <f t="shared" si="1"/>
        <v>2863.6682166666669</v>
      </c>
      <c r="L38" s="20">
        <f t="shared" si="2"/>
        <v>1850.68</v>
      </c>
      <c r="M38" s="20">
        <f t="shared" si="3"/>
        <v>88.58</v>
      </c>
      <c r="N38" s="20">
        <f t="shared" si="4"/>
        <v>0</v>
      </c>
      <c r="O38" s="86">
        <f t="shared" si="5"/>
        <v>4802.9282166666671</v>
      </c>
      <c r="P38" s="47">
        <f t="shared" si="6"/>
        <v>94.147996164383571</v>
      </c>
      <c r="Q38" s="48">
        <f t="shared" si="7"/>
        <v>60.844273972602743</v>
      </c>
      <c r="R38" s="48">
        <f t="shared" si="8"/>
        <v>2.912219178082192</v>
      </c>
      <c r="S38" s="20">
        <f t="shared" si="8"/>
        <v>0</v>
      </c>
      <c r="T38" s="71">
        <f t="shared" si="10"/>
        <v>157.9044893150685</v>
      </c>
      <c r="U38" s="89">
        <f t="shared" si="11"/>
        <v>36.830845442708338</v>
      </c>
      <c r="V38" s="19">
        <f t="shared" si="12"/>
        <v>44.197014531250005</v>
      </c>
      <c r="W38" s="42">
        <f t="shared" si="13"/>
        <v>45.670248348958339</v>
      </c>
      <c r="X38" s="18"/>
      <c r="Y38" s="18"/>
      <c r="Z38" s="18"/>
      <c r="AA38" s="6">
        <f t="shared" si="14"/>
        <v>3780.0420460000005</v>
      </c>
      <c r="AB38" s="6">
        <v>0</v>
      </c>
    </row>
    <row r="39" spans="1:28" ht="14.1" customHeight="1" thickBot="1" x14ac:dyDescent="0.25">
      <c r="A39" s="149">
        <v>52</v>
      </c>
      <c r="B39" s="77"/>
      <c r="C39" s="78"/>
      <c r="D39" s="82">
        <v>22</v>
      </c>
      <c r="E39" s="95">
        <f t="shared" si="20"/>
        <v>34996.485200000003</v>
      </c>
      <c r="F39" s="83">
        <f t="shared" si="18"/>
        <v>22208.16</v>
      </c>
      <c r="G39" s="79">
        <f t="shared" si="15"/>
        <v>1062.96</v>
      </c>
      <c r="H39" s="66">
        <f t="shared" si="0"/>
        <v>0</v>
      </c>
      <c r="I39" s="66">
        <f t="shared" si="19"/>
        <v>4855.6337666666668</v>
      </c>
      <c r="J39" s="51">
        <f t="shared" si="16"/>
        <v>63123.238966666664</v>
      </c>
      <c r="K39" s="80">
        <f t="shared" si="1"/>
        <v>2916.3737666666671</v>
      </c>
      <c r="L39" s="41">
        <f t="shared" si="2"/>
        <v>1850.68</v>
      </c>
      <c r="M39" s="41">
        <f t="shared" si="3"/>
        <v>88.58</v>
      </c>
      <c r="N39" s="41">
        <f t="shared" si="4"/>
        <v>0</v>
      </c>
      <c r="O39" s="87">
        <f t="shared" si="5"/>
        <v>4855.6337666666668</v>
      </c>
      <c r="P39" s="49">
        <f t="shared" si="6"/>
        <v>95.880781369863016</v>
      </c>
      <c r="Q39" s="50">
        <f t="shared" si="7"/>
        <v>60.844273972602743</v>
      </c>
      <c r="R39" s="50">
        <f t="shared" si="8"/>
        <v>2.912219178082192</v>
      </c>
      <c r="S39" s="41">
        <f t="shared" si="8"/>
        <v>0</v>
      </c>
      <c r="T39" s="72">
        <f t="shared" si="10"/>
        <v>159.63727452054795</v>
      </c>
      <c r="U39" s="90">
        <f t="shared" si="11"/>
        <v>37.242607552083335</v>
      </c>
      <c r="V39" s="43">
        <f t="shared" si="12"/>
        <v>44.691129062499996</v>
      </c>
      <c r="W39" s="44">
        <f t="shared" si="13"/>
        <v>46.180833364583336</v>
      </c>
      <c r="X39" s="18"/>
      <c r="Y39" s="18"/>
      <c r="Z39" s="18"/>
      <c r="AA39" s="6">
        <f t="shared" si="14"/>
        <v>3849.6133720000003</v>
      </c>
      <c r="AB39" s="6">
        <v>0</v>
      </c>
    </row>
    <row r="42" spans="1:28" x14ac:dyDescent="0.2">
      <c r="B42" s="96"/>
      <c r="C42" s="97"/>
      <c r="D42" s="97"/>
      <c r="E42" s="96"/>
      <c r="F42" s="96"/>
      <c r="G42" s="96"/>
      <c r="H42" s="96"/>
      <c r="J42" s="96"/>
      <c r="K42" s="96"/>
      <c r="L42" s="96"/>
    </row>
    <row r="43" spans="1:28" x14ac:dyDescent="0.2">
      <c r="B43" s="96"/>
      <c r="C43" s="97"/>
      <c r="D43" s="97"/>
      <c r="E43" s="96"/>
      <c r="F43" s="96"/>
      <c r="G43" s="96"/>
      <c r="H43" s="96"/>
      <c r="J43" s="96"/>
      <c r="K43" s="96"/>
      <c r="L43" s="96"/>
    </row>
    <row r="44" spans="1:28" ht="12.75" x14ac:dyDescent="0.2">
      <c r="A44"/>
      <c r="B44" s="238"/>
      <c r="C44" s="238"/>
      <c r="D44" s="238"/>
      <c r="E44" s="238"/>
      <c r="F44" s="238"/>
      <c r="G44" s="238"/>
      <c r="H44" s="96"/>
      <c r="J44" s="96"/>
      <c r="K44" s="96"/>
      <c r="L44" s="96"/>
    </row>
    <row r="45" spans="1:28" x14ac:dyDescent="0.2">
      <c r="B45" s="96"/>
      <c r="C45" s="97"/>
      <c r="D45" s="97"/>
      <c r="E45" s="96"/>
      <c r="F45" s="96"/>
      <c r="G45" s="96"/>
      <c r="H45" s="96"/>
      <c r="J45" s="96"/>
      <c r="K45" s="96"/>
      <c r="L45" s="96"/>
    </row>
    <row r="46" spans="1:28" x14ac:dyDescent="0.2">
      <c r="B46" s="96"/>
      <c r="C46" s="96"/>
      <c r="D46" s="96"/>
      <c r="E46" s="96"/>
      <c r="F46" s="96"/>
      <c r="G46" s="96"/>
      <c r="H46" s="96"/>
      <c r="J46" s="96"/>
      <c r="K46" s="96"/>
      <c r="L46" s="96"/>
    </row>
    <row r="47" spans="1:28" x14ac:dyDescent="0.2">
      <c r="B47" s="96"/>
      <c r="C47" s="97"/>
      <c r="D47" s="97"/>
      <c r="E47" s="96"/>
      <c r="F47" s="96"/>
      <c r="G47" s="96"/>
      <c r="H47" s="96"/>
      <c r="J47" s="96"/>
      <c r="K47" s="96"/>
      <c r="L47" s="96"/>
    </row>
    <row r="48" spans="1:28" x14ac:dyDescent="0.2">
      <c r="B48" s="96"/>
      <c r="C48" s="97"/>
      <c r="D48" s="97"/>
      <c r="E48" s="96"/>
      <c r="F48" s="96"/>
      <c r="G48" s="96"/>
      <c r="H48" s="96"/>
      <c r="J48" s="96"/>
      <c r="K48" s="96"/>
      <c r="L48" s="96"/>
    </row>
  </sheetData>
  <sheetProtection algorithmName="SHA-512" hashValue="ZXyKqoyONcMwAX+PLn6JxEj6t7qSyhRIw975Lkq7I+fUeIfseBnUabdWPDafsxVEWwbIdsYET2F+kpmlMZEZeg==" saltValue="0SPCtyZ56H9yHWWBBkjriA==" spinCount="100000" sheet="1" objects="1" scenarios="1"/>
  <mergeCells count="33">
    <mergeCell ref="A10:A12"/>
    <mergeCell ref="Q5:S5"/>
    <mergeCell ref="AA11:AB11"/>
    <mergeCell ref="B44:G44"/>
    <mergeCell ref="P11:P12"/>
    <mergeCell ref="Q11:Q12"/>
    <mergeCell ref="R11:R12"/>
    <mergeCell ref="S11:S12"/>
    <mergeCell ref="T11:T12"/>
    <mergeCell ref="U11:U12"/>
    <mergeCell ref="B10:B12"/>
    <mergeCell ref="C10:C12"/>
    <mergeCell ref="D10:D12"/>
    <mergeCell ref="P10:T10"/>
    <mergeCell ref="U10:W10"/>
    <mergeCell ref="E11:E12"/>
    <mergeCell ref="F11:F12"/>
    <mergeCell ref="O11:O12"/>
    <mergeCell ref="E10:J10"/>
    <mergeCell ref="K10:O10"/>
    <mergeCell ref="V11:V12"/>
    <mergeCell ref="I11:I12"/>
    <mergeCell ref="W11:W12"/>
    <mergeCell ref="J11:J12"/>
    <mergeCell ref="K11:K12"/>
    <mergeCell ref="L11:L12"/>
    <mergeCell ref="M11:M12"/>
    <mergeCell ref="N11:N12"/>
    <mergeCell ref="B7:E8"/>
    <mergeCell ref="F7:M7"/>
    <mergeCell ref="F8:M8"/>
    <mergeCell ref="P7:S7"/>
    <mergeCell ref="P8:S8"/>
  </mergeCells>
  <dataValidations count="2">
    <dataValidation type="list" allowBlank="1" showInputMessage="1" showErrorMessage="1" sqref="H12" xr:uid="{3E833F17-4843-4E35-AFD2-BDEDA4AE6016}">
      <formula1>"NO-NEIN,SI-JA,"</formula1>
    </dataValidation>
    <dataValidation type="list" allowBlank="1" showInputMessage="1" showErrorMessage="1" sqref="G12" xr:uid="{FAFF2DD5-98A0-4B0F-A4BF-12CB7AF7933E}">
      <formula1>"NO-NEIN,SI-JA"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  <pageSetUpPr fitToPage="1"/>
  </sheetPr>
  <dimension ref="A1:N58"/>
  <sheetViews>
    <sheetView topLeftCell="A4" zoomScaleNormal="100" workbookViewId="0">
      <selection activeCell="N29" sqref="N29"/>
    </sheetView>
  </sheetViews>
  <sheetFormatPr baseColWidth="10" defaultColWidth="11.42578125" defaultRowHeight="12.75" outlineLevelRow="1" x14ac:dyDescent="0.2"/>
  <cols>
    <col min="1" max="1" width="34.140625" bestFit="1" customWidth="1"/>
    <col min="2" max="2" width="4" bestFit="1" customWidth="1"/>
    <col min="3" max="4" width="7.85546875" bestFit="1" customWidth="1"/>
    <col min="5" max="5" width="9.5703125" bestFit="1" customWidth="1"/>
    <col min="6" max="6" width="16.85546875" bestFit="1" customWidth="1"/>
    <col min="7" max="7" width="6.28515625" hidden="1" customWidth="1"/>
    <col min="8" max="8" width="21.7109375" bestFit="1" customWidth="1"/>
    <col min="9" max="9" width="11.42578125" bestFit="1" customWidth="1"/>
    <col min="10" max="10" width="16.85546875" bestFit="1" customWidth="1"/>
    <col min="11" max="11" width="11.7109375" customWidth="1"/>
    <col min="12" max="12" width="9.42578125" customWidth="1"/>
    <col min="13" max="13" width="13.7109375" bestFit="1" customWidth="1"/>
    <col min="14" max="14" width="14.5703125" customWidth="1"/>
    <col min="15" max="15" width="16.5703125" customWidth="1"/>
    <col min="17" max="17" width="11.7109375" bestFit="1" customWidth="1"/>
  </cols>
  <sheetData>
    <row r="1" spans="1:14" ht="63.75" customHeight="1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4" ht="18.75" customHeight="1" x14ac:dyDescent="0.2"/>
    <row r="3" spans="1:14" x14ac:dyDescent="0.2">
      <c r="F3" s="32">
        <v>43831</v>
      </c>
      <c r="K3" s="256"/>
      <c r="L3" s="256"/>
    </row>
    <row r="4" spans="1:14" ht="84" customHeight="1" x14ac:dyDescent="0.2">
      <c r="F4" s="33" t="s">
        <v>39</v>
      </c>
      <c r="L4">
        <f>IF(K4="A",1062.96,IF(K4="B",951.72,IF(K4="C",679.8,IF(K4="D","618",0))))</f>
        <v>0</v>
      </c>
    </row>
    <row r="5" spans="1:14" ht="12" customHeight="1" x14ac:dyDescent="0.2">
      <c r="B5" s="248" t="s">
        <v>11</v>
      </c>
      <c r="C5" s="249"/>
      <c r="D5" s="249"/>
      <c r="E5" s="249"/>
      <c r="F5" s="250"/>
      <c r="H5" s="1" t="s">
        <v>12</v>
      </c>
      <c r="I5" s="2"/>
      <c r="J5" s="2"/>
      <c r="K5" s="3"/>
      <c r="L5" s="4"/>
      <c r="M5" s="257" t="s">
        <v>44</v>
      </c>
      <c r="N5" s="257"/>
    </row>
    <row r="6" spans="1:14" x14ac:dyDescent="0.2">
      <c r="B6" s="5" t="s">
        <v>13</v>
      </c>
      <c r="C6" s="242" t="s">
        <v>14</v>
      </c>
      <c r="D6" s="242"/>
      <c r="E6" s="243">
        <v>335.7</v>
      </c>
      <c r="F6" s="243"/>
      <c r="H6" s="251">
        <v>18.600000000000001</v>
      </c>
      <c r="I6" s="252"/>
      <c r="J6" s="253" t="s">
        <v>15</v>
      </c>
      <c r="K6" s="254"/>
      <c r="M6" s="35" t="s">
        <v>40</v>
      </c>
      <c r="N6" s="36">
        <v>1062.96</v>
      </c>
    </row>
    <row r="7" spans="1:14" x14ac:dyDescent="0.2">
      <c r="B7" s="5" t="s">
        <v>16</v>
      </c>
      <c r="C7" s="242" t="s">
        <v>14</v>
      </c>
      <c r="D7" s="242"/>
      <c r="E7" s="243"/>
      <c r="F7" s="243"/>
      <c r="G7" s="34"/>
      <c r="H7" s="244">
        <v>20.149999999999999</v>
      </c>
      <c r="I7" s="245"/>
      <c r="J7" s="246">
        <v>366</v>
      </c>
      <c r="K7" s="247"/>
      <c r="M7" s="35" t="s">
        <v>41</v>
      </c>
      <c r="N7" s="36">
        <v>951.72</v>
      </c>
    </row>
    <row r="8" spans="1:14" x14ac:dyDescent="0.2">
      <c r="B8" s="5" t="s">
        <v>17</v>
      </c>
      <c r="C8" s="242" t="s">
        <v>14</v>
      </c>
      <c r="D8" s="242"/>
      <c r="E8" s="243">
        <v>387.34</v>
      </c>
      <c r="F8" s="243"/>
      <c r="H8" s="244">
        <v>21.18</v>
      </c>
      <c r="I8" s="245"/>
      <c r="J8" s="255" t="str">
        <f>CONCATENATE("GIORNALIERO - TÄGLICH  
(",J7," giorni/Tage)")</f>
        <v>GIORNALIERO - TÄGLICH  
(366 giorni/Tage)</v>
      </c>
      <c r="K8" s="247"/>
      <c r="M8" s="35" t="s">
        <v>42</v>
      </c>
      <c r="N8" s="36">
        <v>679.8</v>
      </c>
    </row>
    <row r="9" spans="1:14" x14ac:dyDescent="0.2">
      <c r="B9" s="5" t="s">
        <v>18</v>
      </c>
      <c r="C9" s="242" t="s">
        <v>14</v>
      </c>
      <c r="D9" s="242"/>
      <c r="E9" s="243">
        <v>413.17</v>
      </c>
      <c r="F9" s="243"/>
      <c r="H9" s="244">
        <v>23.25</v>
      </c>
      <c r="I9" s="245"/>
      <c r="J9" s="255" t="s">
        <v>19</v>
      </c>
      <c r="K9" s="247"/>
      <c r="M9" s="35" t="s">
        <v>43</v>
      </c>
      <c r="N9" s="36">
        <v>618</v>
      </c>
    </row>
    <row r="10" spans="1:14" x14ac:dyDescent="0.2">
      <c r="B10" s="5" t="s">
        <v>20</v>
      </c>
      <c r="C10" s="242" t="s">
        <v>14</v>
      </c>
      <c r="D10" s="242"/>
      <c r="E10" s="243">
        <v>438.99</v>
      </c>
      <c r="F10" s="243"/>
      <c r="H10" s="244">
        <v>26.86</v>
      </c>
      <c r="I10" s="245"/>
      <c r="J10" s="255" t="s">
        <v>21</v>
      </c>
      <c r="K10" s="247"/>
    </row>
    <row r="11" spans="1:14" x14ac:dyDescent="0.2">
      <c r="B11" s="5" t="s">
        <v>22</v>
      </c>
      <c r="C11" s="242" t="s">
        <v>14</v>
      </c>
      <c r="D11" s="242"/>
      <c r="E11" s="243">
        <v>464.81</v>
      </c>
      <c r="F11" s="243"/>
      <c r="H11" s="244">
        <v>30.48</v>
      </c>
      <c r="I11" s="245"/>
      <c r="J11" s="255" t="s">
        <v>23</v>
      </c>
      <c r="K11" s="247"/>
      <c r="M11" s="40" t="s">
        <v>45</v>
      </c>
    </row>
    <row r="12" spans="1:14" x14ac:dyDescent="0.2">
      <c r="B12" s="5" t="s">
        <v>24</v>
      </c>
      <c r="C12" s="242" t="s">
        <v>14</v>
      </c>
      <c r="D12" s="242"/>
      <c r="E12" s="243">
        <v>490.63</v>
      </c>
      <c r="F12" s="243"/>
      <c r="H12" s="244">
        <v>35.64</v>
      </c>
      <c r="I12" s="245"/>
      <c r="J12" s="255" t="s">
        <v>25</v>
      </c>
      <c r="K12" s="247"/>
      <c r="M12" s="40" t="s">
        <v>46</v>
      </c>
    </row>
    <row r="13" spans="1:14" x14ac:dyDescent="0.2">
      <c r="B13" s="5" t="s">
        <v>26</v>
      </c>
      <c r="C13" s="242" t="s">
        <v>14</v>
      </c>
      <c r="D13" s="242"/>
      <c r="E13" s="243">
        <v>516.46</v>
      </c>
      <c r="F13" s="243"/>
      <c r="H13" s="244">
        <v>42.35</v>
      </c>
      <c r="I13" s="245"/>
      <c r="J13" s="255" t="s">
        <v>27</v>
      </c>
      <c r="K13" s="247"/>
      <c r="M13" s="40" t="s">
        <v>47</v>
      </c>
    </row>
    <row r="14" spans="1:14" x14ac:dyDescent="0.2">
      <c r="B14" s="5" t="s">
        <v>28</v>
      </c>
      <c r="C14" s="242" t="s">
        <v>14</v>
      </c>
      <c r="D14" s="242"/>
      <c r="E14" s="243">
        <v>542.28</v>
      </c>
      <c r="F14" s="243"/>
      <c r="H14" s="244">
        <v>50.1</v>
      </c>
      <c r="I14" s="245"/>
      <c r="J14" s="255" t="s">
        <v>29</v>
      </c>
      <c r="K14" s="247"/>
      <c r="M14" s="40" t="s">
        <v>48</v>
      </c>
    </row>
    <row r="15" spans="1:14" x14ac:dyDescent="0.2">
      <c r="M15" s="40" t="s">
        <v>49</v>
      </c>
    </row>
    <row r="16" spans="1:14" x14ac:dyDescent="0.2">
      <c r="F16">
        <f>40*12</f>
        <v>480</v>
      </c>
    </row>
    <row r="17" spans="1:11" x14ac:dyDescent="0.2">
      <c r="A17" s="25" t="s">
        <v>37</v>
      </c>
      <c r="E17" s="24" t="s">
        <v>35</v>
      </c>
      <c r="F17" s="24" t="s">
        <v>36</v>
      </c>
      <c r="I17" s="23" t="s">
        <v>34</v>
      </c>
      <c r="J17" s="23" t="s">
        <v>33</v>
      </c>
      <c r="K17" s="23"/>
    </row>
    <row r="18" spans="1:11" x14ac:dyDescent="0.2">
      <c r="B18" s="10">
        <v>1</v>
      </c>
      <c r="C18" s="19">
        <v>7280.26</v>
      </c>
      <c r="D18" s="19">
        <v>9126.6200000000008</v>
      </c>
      <c r="E18" s="26">
        <v>10404.08</v>
      </c>
      <c r="F18" s="29">
        <f>+E18+$F$16</f>
        <v>10884.08</v>
      </c>
      <c r="I18" s="22">
        <f>+F18*100%/E18-100%</f>
        <v>4.6135746745507467E-2</v>
      </c>
      <c r="J18" s="22">
        <f t="shared" ref="J18:J28" si="0">+((C18+F18)*100%/(C18+E18))-100%</f>
        <v>2.7142658419822219E-2</v>
      </c>
      <c r="K18" s="22">
        <f t="shared" ref="K18:K28" si="1">+((D18+F18)*100%/(D18+E18))-100%</f>
        <v>2.4576692079648854E-2</v>
      </c>
    </row>
    <row r="19" spans="1:11" x14ac:dyDescent="0.2">
      <c r="B19" s="10">
        <v>2</v>
      </c>
      <c r="C19" s="19">
        <v>8778.39</v>
      </c>
      <c r="D19" s="19">
        <v>11240.2</v>
      </c>
      <c r="E19" s="26">
        <v>10432.49</v>
      </c>
      <c r="F19" s="29">
        <f t="shared" ref="F19:F28" si="2">+E19+$F$16</f>
        <v>10912.49</v>
      </c>
      <c r="I19" s="22">
        <f t="shared" ref="I19:I28" si="3">+F19*100%/E19-100%</f>
        <v>4.6010108804321881E-2</v>
      </c>
      <c r="J19" s="22">
        <f t="shared" si="0"/>
        <v>2.4985841356564675E-2</v>
      </c>
      <c r="K19" s="22">
        <f t="shared" si="1"/>
        <v>2.214768909627729E-2</v>
      </c>
    </row>
    <row r="20" spans="1:11" x14ac:dyDescent="0.2">
      <c r="B20" s="10">
        <v>3</v>
      </c>
      <c r="C20" s="19">
        <v>9539.0300000000007</v>
      </c>
      <c r="D20" s="19">
        <v>12292.27</v>
      </c>
      <c r="E20" s="26">
        <v>10469.299999999999</v>
      </c>
      <c r="F20" s="29">
        <f t="shared" si="2"/>
        <v>10949.3</v>
      </c>
      <c r="I20" s="22">
        <f t="shared" si="3"/>
        <v>4.584833752017814E-2</v>
      </c>
      <c r="J20" s="22">
        <f t="shared" si="0"/>
        <v>2.3990008161600684E-2</v>
      </c>
      <c r="K20" s="22">
        <f t="shared" si="1"/>
        <v>2.1088176254977054E-2</v>
      </c>
    </row>
    <row r="21" spans="1:11" x14ac:dyDescent="0.2">
      <c r="B21" s="10">
        <v>4</v>
      </c>
      <c r="C21" s="19">
        <v>10299.66</v>
      </c>
      <c r="D21" s="19">
        <v>13365.36</v>
      </c>
      <c r="E21" s="26">
        <v>10525.06</v>
      </c>
      <c r="F21" s="29">
        <f t="shared" si="2"/>
        <v>11005.06</v>
      </c>
      <c r="I21" s="22">
        <f t="shared" si="3"/>
        <v>4.5605440729078905E-2</v>
      </c>
      <c r="J21" s="22">
        <f t="shared" si="0"/>
        <v>2.3049529597516827E-2</v>
      </c>
      <c r="K21" s="22">
        <f t="shared" si="1"/>
        <v>2.0091735515742393E-2</v>
      </c>
    </row>
    <row r="22" spans="1:11" x14ac:dyDescent="0.2">
      <c r="B22" s="10">
        <v>5</v>
      </c>
      <c r="C22" s="19">
        <v>11591.59</v>
      </c>
      <c r="D22" s="19">
        <v>15040.25</v>
      </c>
      <c r="E22" s="26">
        <v>10570.3</v>
      </c>
      <c r="F22" s="29">
        <f t="shared" si="2"/>
        <v>11050.3</v>
      </c>
      <c r="I22" s="22">
        <f t="shared" si="3"/>
        <v>4.541025325676662E-2</v>
      </c>
      <c r="J22" s="22">
        <f t="shared" si="0"/>
        <v>2.1658802566026703E-2</v>
      </c>
      <c r="K22" s="22">
        <f t="shared" si="1"/>
        <v>1.8742276132297064E-2</v>
      </c>
    </row>
    <row r="23" spans="1:11" x14ac:dyDescent="0.2">
      <c r="B23" s="10">
        <v>6</v>
      </c>
      <c r="C23" s="19">
        <v>12936.13</v>
      </c>
      <c r="D23" s="19">
        <v>17097.02</v>
      </c>
      <c r="E23" s="26">
        <v>10636.59</v>
      </c>
      <c r="F23" s="29">
        <f t="shared" si="2"/>
        <v>11116.59</v>
      </c>
      <c r="I23" s="22">
        <f t="shared" si="3"/>
        <v>4.5127244727868554E-2</v>
      </c>
      <c r="J23" s="22">
        <f t="shared" si="0"/>
        <v>2.0362520744318102E-2</v>
      </c>
      <c r="K23" s="22">
        <f t="shared" si="1"/>
        <v>1.7307519648541936E-2</v>
      </c>
    </row>
    <row r="24" spans="1:11" x14ac:dyDescent="0.2">
      <c r="B24" s="10">
        <v>7</v>
      </c>
      <c r="C24" s="19">
        <v>15341.14</v>
      </c>
      <c r="D24" s="19">
        <v>20271.080000000002</v>
      </c>
      <c r="E24" s="26">
        <v>10706.02</v>
      </c>
      <c r="F24" s="29">
        <f t="shared" si="2"/>
        <v>11186.02</v>
      </c>
      <c r="I24" s="22">
        <f t="shared" si="3"/>
        <v>4.4834588390457064E-2</v>
      </c>
      <c r="J24" s="22">
        <f t="shared" si="0"/>
        <v>1.8428112700194621E-2</v>
      </c>
      <c r="K24" s="22">
        <f t="shared" si="1"/>
        <v>1.5495317508740225E-2</v>
      </c>
    </row>
    <row r="25" spans="1:11" x14ac:dyDescent="0.2">
      <c r="B25" s="17" t="s">
        <v>31</v>
      </c>
      <c r="C25" s="19">
        <v>17041.259999999998</v>
      </c>
      <c r="D25" s="19">
        <v>22294.2</v>
      </c>
      <c r="E25" s="26">
        <v>10790.18</v>
      </c>
      <c r="F25" s="29">
        <f t="shared" si="2"/>
        <v>11270.18</v>
      </c>
      <c r="I25" s="22">
        <f t="shared" si="3"/>
        <v>4.4484892745070059E-2</v>
      </c>
      <c r="J25" s="22">
        <f t="shared" si="0"/>
        <v>1.7246682169517635E-2</v>
      </c>
      <c r="K25" s="22">
        <f t="shared" si="1"/>
        <v>1.4508357115956327E-2</v>
      </c>
    </row>
    <row r="26" spans="1:11" x14ac:dyDescent="0.2">
      <c r="B26" s="10" t="s">
        <v>10</v>
      </c>
      <c r="C26" s="19">
        <v>16108.09</v>
      </c>
      <c r="D26" s="19">
        <v>21082.22</v>
      </c>
      <c r="E26" s="26">
        <v>10753.37</v>
      </c>
      <c r="F26" s="29">
        <f t="shared" si="2"/>
        <v>11233.37</v>
      </c>
      <c r="I26" s="22">
        <f t="shared" si="3"/>
        <v>4.4637169557078415E-2</v>
      </c>
      <c r="J26" s="22">
        <f t="shared" si="0"/>
        <v>1.7869468003600675E-2</v>
      </c>
      <c r="K26" s="22">
        <f t="shared" si="1"/>
        <v>1.5077465189117012E-2</v>
      </c>
    </row>
    <row r="27" spans="1:11" x14ac:dyDescent="0.2">
      <c r="B27" s="10">
        <v>8</v>
      </c>
      <c r="C27" s="19">
        <v>18738.240000000002</v>
      </c>
      <c r="D27" s="19">
        <v>24321.51</v>
      </c>
      <c r="E27" s="26">
        <v>10790.18</v>
      </c>
      <c r="F27" s="29">
        <f>+E27+$F$16</f>
        <v>11270.18</v>
      </c>
      <c r="I27" s="22">
        <f t="shared" si="3"/>
        <v>4.4484892745070059E-2</v>
      </c>
      <c r="J27" s="22">
        <f t="shared" si="0"/>
        <v>1.6255526032209033E-2</v>
      </c>
      <c r="K27" s="22">
        <f t="shared" si="1"/>
        <v>1.3670660683094527E-2</v>
      </c>
    </row>
    <row r="28" spans="1:11" x14ac:dyDescent="0.2">
      <c r="B28" s="10">
        <v>9</v>
      </c>
      <c r="C28" s="19">
        <v>22388.89</v>
      </c>
      <c r="D28" s="19">
        <v>29843.78</v>
      </c>
      <c r="E28" s="26">
        <v>10850.16</v>
      </c>
      <c r="F28" s="29">
        <f t="shared" si="2"/>
        <v>11330.16</v>
      </c>
      <c r="I28" s="22">
        <f t="shared" si="3"/>
        <v>4.4238978964365572E-2</v>
      </c>
      <c r="J28" s="22">
        <f t="shared" si="0"/>
        <v>1.4440845932720769E-2</v>
      </c>
      <c r="K28" s="22">
        <f t="shared" si="1"/>
        <v>1.1795368057258671E-2</v>
      </c>
    </row>
    <row r="29" spans="1:11" x14ac:dyDescent="0.2">
      <c r="C29" s="18"/>
      <c r="I29" s="21"/>
    </row>
    <row r="30" spans="1:11" x14ac:dyDescent="0.2">
      <c r="I30" s="31"/>
      <c r="J30" s="30"/>
    </row>
    <row r="31" spans="1:11" x14ac:dyDescent="0.2">
      <c r="F31">
        <f>40*12</f>
        <v>480</v>
      </c>
    </row>
    <row r="32" spans="1:11" x14ac:dyDescent="0.2">
      <c r="A32" s="25" t="s">
        <v>38</v>
      </c>
      <c r="E32" s="24" t="s">
        <v>35</v>
      </c>
      <c r="F32" s="24" t="s">
        <v>36</v>
      </c>
      <c r="I32" s="23" t="s">
        <v>34</v>
      </c>
      <c r="J32" s="23" t="s">
        <v>33</v>
      </c>
      <c r="K32" s="23"/>
    </row>
    <row r="33" spans="1:12" x14ac:dyDescent="0.2">
      <c r="B33" s="10">
        <v>1</v>
      </c>
      <c r="C33" s="19">
        <v>7280.26</v>
      </c>
      <c r="D33" s="19">
        <v>9126.6200000000008</v>
      </c>
      <c r="E33" s="19">
        <v>9924.08</v>
      </c>
      <c r="F33" s="26">
        <f>+E33+$F$31</f>
        <v>10404.08</v>
      </c>
      <c r="I33" s="22">
        <f t="shared" ref="I33:I43" si="4">+F33*100%/E33-100%</f>
        <v>4.8367203811335635E-2</v>
      </c>
      <c r="J33" s="22">
        <f t="shared" ref="J33:J43" si="5">+((C33+F33)*100%/(C33+E33))-100%</f>
        <v>2.7899936876392806E-2</v>
      </c>
      <c r="K33" s="22">
        <f t="shared" ref="K33:K43" si="6">+((D33+F33)*100%/(D33+E33))-100%</f>
        <v>2.5195924559202609E-2</v>
      </c>
    </row>
    <row r="34" spans="1:12" x14ac:dyDescent="0.2">
      <c r="B34" s="10">
        <v>2</v>
      </c>
      <c r="C34" s="19">
        <v>8778.39</v>
      </c>
      <c r="D34" s="19">
        <v>11240.2</v>
      </c>
      <c r="E34" s="19">
        <v>9952.49</v>
      </c>
      <c r="F34" s="26">
        <f t="shared" ref="F34:F43" si="7">+E34+$F$31</f>
        <v>10432.49</v>
      </c>
      <c r="I34" s="22">
        <f t="shared" si="4"/>
        <v>4.8229136628120228E-2</v>
      </c>
      <c r="J34" s="22">
        <f t="shared" si="5"/>
        <v>2.5626131820822184E-2</v>
      </c>
      <c r="K34" s="22">
        <f t="shared" si="6"/>
        <v>2.2649319175621407E-2</v>
      </c>
    </row>
    <row r="35" spans="1:12" x14ac:dyDescent="0.2">
      <c r="B35" s="10">
        <v>3</v>
      </c>
      <c r="C35" s="19">
        <v>9539.0300000000007</v>
      </c>
      <c r="D35" s="19">
        <v>12292.27</v>
      </c>
      <c r="E35" s="19">
        <v>9989.2999999999993</v>
      </c>
      <c r="F35" s="26">
        <f t="shared" si="7"/>
        <v>10469.299999999999</v>
      </c>
      <c r="I35" s="22">
        <f t="shared" si="4"/>
        <v>4.8051415014064958E-2</v>
      </c>
      <c r="J35" s="22">
        <f t="shared" si="5"/>
        <v>2.4579674759695358E-2</v>
      </c>
      <c r="K35" s="22">
        <f t="shared" si="6"/>
        <v>2.1542467608880234E-2</v>
      </c>
    </row>
    <row r="36" spans="1:12" x14ac:dyDescent="0.2">
      <c r="B36" s="10">
        <v>4</v>
      </c>
      <c r="C36" s="19">
        <v>10299.66</v>
      </c>
      <c r="D36" s="19">
        <v>13365.36</v>
      </c>
      <c r="E36" s="19">
        <v>10045.06</v>
      </c>
      <c r="F36" s="26">
        <f t="shared" si="7"/>
        <v>10525.06</v>
      </c>
      <c r="I36" s="22">
        <f t="shared" si="4"/>
        <v>4.7784682221908126E-2</v>
      </c>
      <c r="J36" s="22">
        <f t="shared" si="5"/>
        <v>2.3593345103791075E-2</v>
      </c>
      <c r="K36" s="22">
        <f t="shared" si="6"/>
        <v>2.0503690237082539E-2</v>
      </c>
    </row>
    <row r="37" spans="1:12" x14ac:dyDescent="0.2">
      <c r="B37" s="10">
        <v>5</v>
      </c>
      <c r="C37" s="19">
        <v>11591.59</v>
      </c>
      <c r="D37" s="19">
        <v>15040.25</v>
      </c>
      <c r="E37" s="19">
        <v>10090.299999999999</v>
      </c>
      <c r="F37" s="26">
        <f t="shared" si="7"/>
        <v>10570.3</v>
      </c>
      <c r="I37" s="22">
        <f t="shared" si="4"/>
        <v>4.7570438936404225E-2</v>
      </c>
      <c r="J37" s="22">
        <f t="shared" si="5"/>
        <v>2.2138291449684599E-2</v>
      </c>
      <c r="K37" s="22">
        <f t="shared" si="6"/>
        <v>1.910025845037211E-2</v>
      </c>
    </row>
    <row r="38" spans="1:12" x14ac:dyDescent="0.2">
      <c r="B38" s="10">
        <v>6</v>
      </c>
      <c r="C38" s="19">
        <v>12936.13</v>
      </c>
      <c r="D38" s="19">
        <v>17097.02</v>
      </c>
      <c r="E38" s="19">
        <v>10156.59</v>
      </c>
      <c r="F38" s="26">
        <f t="shared" si="7"/>
        <v>10636.59</v>
      </c>
      <c r="I38" s="22">
        <f t="shared" si="4"/>
        <v>4.725995634361535E-2</v>
      </c>
      <c r="J38" s="22">
        <f t="shared" si="5"/>
        <v>2.0785771446585777E-2</v>
      </c>
      <c r="K38" s="22">
        <f t="shared" si="6"/>
        <v>1.7612345667234575E-2</v>
      </c>
    </row>
    <row r="39" spans="1:12" x14ac:dyDescent="0.2">
      <c r="B39" s="10">
        <v>7</v>
      </c>
      <c r="C39" s="19">
        <v>15341.14</v>
      </c>
      <c r="D39" s="19">
        <v>20271.080000000002</v>
      </c>
      <c r="E39" s="19">
        <v>10226.02</v>
      </c>
      <c r="F39" s="26">
        <f t="shared" si="7"/>
        <v>10706.02</v>
      </c>
      <c r="I39" s="22">
        <f t="shared" si="4"/>
        <v>4.6939082849436931E-2</v>
      </c>
      <c r="J39" s="22">
        <f t="shared" si="5"/>
        <v>1.8774083629155447E-2</v>
      </c>
      <c r="K39" s="22">
        <f t="shared" si="6"/>
        <v>1.5739201432267258E-2</v>
      </c>
    </row>
    <row r="40" spans="1:12" x14ac:dyDescent="0.2">
      <c r="B40" s="17" t="s">
        <v>31</v>
      </c>
      <c r="C40" s="19">
        <v>17041.259999999998</v>
      </c>
      <c r="D40" s="19">
        <v>22294.2</v>
      </c>
      <c r="E40" s="19">
        <v>10310.18</v>
      </c>
      <c r="F40" s="26">
        <f t="shared" si="7"/>
        <v>10790.18</v>
      </c>
      <c r="I40" s="22">
        <f t="shared" si="4"/>
        <v>4.655592821851795E-2</v>
      </c>
      <c r="J40" s="22">
        <f t="shared" si="5"/>
        <v>1.7549350235307459E-2</v>
      </c>
      <c r="K40" s="22">
        <f t="shared" si="6"/>
        <v>1.472194840079788E-2</v>
      </c>
    </row>
    <row r="41" spans="1:12" x14ac:dyDescent="0.2">
      <c r="B41" s="10" t="s">
        <v>10</v>
      </c>
      <c r="C41" s="19">
        <v>16108.09</v>
      </c>
      <c r="D41" s="19">
        <v>21082.22</v>
      </c>
      <c r="E41" s="19">
        <v>10273.370000000001</v>
      </c>
      <c r="F41" s="26">
        <f t="shared" si="7"/>
        <v>10753.37</v>
      </c>
      <c r="I41" s="22">
        <f t="shared" si="4"/>
        <v>4.6722740444469446E-2</v>
      </c>
      <c r="J41" s="22">
        <f t="shared" si="5"/>
        <v>1.8194595750197218E-2</v>
      </c>
      <c r="K41" s="22">
        <f t="shared" si="6"/>
        <v>1.5308275175176078E-2</v>
      </c>
    </row>
    <row r="42" spans="1:12" x14ac:dyDescent="0.2">
      <c r="B42" s="10">
        <v>8</v>
      </c>
      <c r="C42" s="19">
        <v>18738.240000000002</v>
      </c>
      <c r="D42" s="19">
        <v>24321.51</v>
      </c>
      <c r="E42" s="19">
        <v>10310.18</v>
      </c>
      <c r="F42" s="26">
        <f t="shared" si="7"/>
        <v>10790.18</v>
      </c>
      <c r="I42" s="22">
        <f t="shared" si="4"/>
        <v>4.655592821851795E-2</v>
      </c>
      <c r="J42" s="22">
        <f t="shared" si="5"/>
        <v>1.6524134531241241E-2</v>
      </c>
      <c r="K42" s="22">
        <f t="shared" si="6"/>
        <v>1.3860137925697513E-2</v>
      </c>
    </row>
    <row r="43" spans="1:12" x14ac:dyDescent="0.2">
      <c r="B43" s="10">
        <v>9</v>
      </c>
      <c r="C43" s="19">
        <v>22388.89</v>
      </c>
      <c r="D43" s="19">
        <v>29843.78</v>
      </c>
      <c r="E43" s="19">
        <v>10370.16</v>
      </c>
      <c r="F43" s="26">
        <f t="shared" si="7"/>
        <v>10850.16</v>
      </c>
      <c r="I43" s="22">
        <f t="shared" si="4"/>
        <v>4.6286653243537312E-2</v>
      </c>
      <c r="J43" s="22">
        <f t="shared" si="5"/>
        <v>1.4652439554871277E-2</v>
      </c>
      <c r="K43" s="22">
        <f t="shared" si="6"/>
        <v>1.1936159451175321E-2</v>
      </c>
    </row>
    <row r="44" spans="1:12" x14ac:dyDescent="0.2">
      <c r="C44" s="18"/>
    </row>
    <row r="45" spans="1:12" outlineLevel="1" x14ac:dyDescent="0.2">
      <c r="A45" t="s">
        <v>32</v>
      </c>
    </row>
    <row r="46" spans="1:12" outlineLevel="1" x14ac:dyDescent="0.2">
      <c r="A46">
        <v>7.4999999999999997E-3</v>
      </c>
      <c r="B46" s="10">
        <v>1</v>
      </c>
      <c r="C46" s="19">
        <v>7280.26</v>
      </c>
      <c r="D46" s="19">
        <v>9126.6200000000008</v>
      </c>
      <c r="E46" s="19">
        <v>9924.08</v>
      </c>
      <c r="G46" s="28"/>
      <c r="H46" s="28"/>
      <c r="I46" s="28"/>
      <c r="J46" s="28"/>
      <c r="K46" s="28"/>
      <c r="L46" s="28"/>
    </row>
    <row r="47" spans="1:12" outlineLevel="1" x14ac:dyDescent="0.2">
      <c r="B47" s="10">
        <v>2</v>
      </c>
      <c r="C47" s="19">
        <v>8778.39</v>
      </c>
      <c r="D47" s="19">
        <v>11240.2</v>
      </c>
      <c r="E47" s="19">
        <v>9952.49</v>
      </c>
      <c r="G47" s="28"/>
      <c r="H47" s="28"/>
      <c r="I47" s="28"/>
      <c r="J47" s="28"/>
      <c r="K47" s="28"/>
      <c r="L47" s="28"/>
    </row>
    <row r="48" spans="1:12" outlineLevel="1" x14ac:dyDescent="0.2">
      <c r="B48" s="10">
        <v>3</v>
      </c>
      <c r="C48" s="19">
        <v>9539.0300000000007</v>
      </c>
      <c r="D48" s="19">
        <v>12292.27</v>
      </c>
      <c r="E48" s="19">
        <v>9989.2999999999993</v>
      </c>
      <c r="G48" s="28"/>
      <c r="H48" s="28"/>
      <c r="I48" s="28"/>
      <c r="J48" s="28"/>
      <c r="K48" s="28"/>
      <c r="L48" s="28"/>
    </row>
    <row r="49" spans="2:12" outlineLevel="1" x14ac:dyDescent="0.2">
      <c r="B49" s="10">
        <v>4</v>
      </c>
      <c r="C49" s="19">
        <v>10299.66</v>
      </c>
      <c r="D49" s="19">
        <v>13365.36</v>
      </c>
      <c r="E49" s="19">
        <v>10045.06</v>
      </c>
      <c r="G49" s="28"/>
      <c r="H49" s="28"/>
      <c r="I49" s="28"/>
      <c r="J49" s="28"/>
      <c r="K49" s="28"/>
      <c r="L49" s="28"/>
    </row>
    <row r="50" spans="2:12" outlineLevel="1" x14ac:dyDescent="0.2">
      <c r="B50" s="10">
        <v>5</v>
      </c>
      <c r="C50" s="19">
        <v>11591.59</v>
      </c>
      <c r="D50" s="19">
        <v>15040.25</v>
      </c>
      <c r="E50" s="19">
        <v>10090.299999999999</v>
      </c>
      <c r="G50" s="28"/>
      <c r="H50" s="28"/>
      <c r="I50" s="28"/>
      <c r="J50" s="28"/>
      <c r="K50" s="28"/>
      <c r="L50" s="28"/>
    </row>
    <row r="51" spans="2:12" outlineLevel="1" x14ac:dyDescent="0.2">
      <c r="B51" s="10">
        <v>6</v>
      </c>
      <c r="C51" s="19">
        <v>12936.13</v>
      </c>
      <c r="D51" s="19">
        <v>17097.02</v>
      </c>
      <c r="E51" s="19">
        <v>10156.59</v>
      </c>
      <c r="G51" s="28"/>
      <c r="H51" s="28"/>
      <c r="I51" s="28"/>
      <c r="J51" s="28"/>
      <c r="K51" s="28"/>
      <c r="L51" s="28"/>
    </row>
    <row r="52" spans="2:12" outlineLevel="1" x14ac:dyDescent="0.2">
      <c r="B52" s="10">
        <v>7</v>
      </c>
      <c r="C52" s="19">
        <v>15341.14</v>
      </c>
      <c r="D52" s="19">
        <v>20271.080000000002</v>
      </c>
      <c r="E52" s="19">
        <v>10226.02</v>
      </c>
      <c r="G52" s="28"/>
      <c r="H52" s="28"/>
      <c r="I52" s="28"/>
      <c r="J52" s="28"/>
      <c r="K52" s="28"/>
      <c r="L52" s="28"/>
    </row>
    <row r="53" spans="2:12" outlineLevel="1" x14ac:dyDescent="0.2">
      <c r="B53" s="17" t="s">
        <v>31</v>
      </c>
      <c r="C53" s="19">
        <v>17041.259999999998</v>
      </c>
      <c r="D53" s="19">
        <v>22294.2</v>
      </c>
      <c r="E53" s="19">
        <v>10310.18</v>
      </c>
      <c r="G53" s="28"/>
      <c r="H53" s="28"/>
      <c r="I53" s="28"/>
      <c r="J53" s="28"/>
      <c r="K53" s="28"/>
      <c r="L53" s="28"/>
    </row>
    <row r="54" spans="2:12" outlineLevel="1" x14ac:dyDescent="0.2">
      <c r="B54" s="10" t="s">
        <v>10</v>
      </c>
      <c r="C54" s="19">
        <v>16108.09</v>
      </c>
      <c r="D54" s="19">
        <v>21082.22</v>
      </c>
      <c r="E54" s="19">
        <v>10273.370000000001</v>
      </c>
      <c r="G54" s="28"/>
      <c r="H54" s="28"/>
      <c r="I54" s="28"/>
      <c r="J54" s="28"/>
      <c r="K54" s="28"/>
      <c r="L54" s="28"/>
    </row>
    <row r="55" spans="2:12" outlineLevel="1" x14ac:dyDescent="0.2">
      <c r="B55" s="10">
        <v>8</v>
      </c>
      <c r="C55" s="19">
        <v>18738.240000000002</v>
      </c>
      <c r="D55" s="19">
        <v>24321.51</v>
      </c>
      <c r="E55" s="19">
        <v>10310.18</v>
      </c>
      <c r="G55" s="28"/>
      <c r="H55" s="28"/>
      <c r="I55" s="28"/>
      <c r="J55" s="28"/>
      <c r="K55" s="28"/>
      <c r="L55" s="28"/>
    </row>
    <row r="56" spans="2:12" outlineLevel="1" x14ac:dyDescent="0.2">
      <c r="B56" s="10">
        <v>9</v>
      </c>
      <c r="C56" s="19">
        <v>22388.89</v>
      </c>
      <c r="D56" s="19">
        <v>29843.78</v>
      </c>
      <c r="E56" s="19">
        <v>10370.16</v>
      </c>
      <c r="G56" s="28"/>
      <c r="H56" s="28"/>
      <c r="I56" s="28"/>
      <c r="J56" s="28"/>
      <c r="K56" s="28"/>
      <c r="L56" s="28"/>
    </row>
    <row r="57" spans="2:12" x14ac:dyDescent="0.2">
      <c r="G57" s="28"/>
      <c r="H57" s="28"/>
      <c r="I57" s="28"/>
      <c r="J57" s="28"/>
    </row>
    <row r="58" spans="2:12" x14ac:dyDescent="0.2">
      <c r="G58" s="28"/>
      <c r="H58" s="28"/>
      <c r="I58" s="28"/>
      <c r="J58" s="28"/>
    </row>
  </sheetData>
  <mergeCells count="39">
    <mergeCell ref="K3:L3"/>
    <mergeCell ref="M5:N5"/>
    <mergeCell ref="C14:D14"/>
    <mergeCell ref="E14:F14"/>
    <mergeCell ref="H14:I14"/>
    <mergeCell ref="J14:K14"/>
    <mergeCell ref="C12:D12"/>
    <mergeCell ref="E12:F12"/>
    <mergeCell ref="H12:I12"/>
    <mergeCell ref="J12:K12"/>
    <mergeCell ref="C13:D13"/>
    <mergeCell ref="E13:F13"/>
    <mergeCell ref="H13:I13"/>
    <mergeCell ref="J13:K13"/>
    <mergeCell ref="C10:D10"/>
    <mergeCell ref="E10:F10"/>
    <mergeCell ref="H10:I10"/>
    <mergeCell ref="J10:K10"/>
    <mergeCell ref="C11:D11"/>
    <mergeCell ref="E11:F11"/>
    <mergeCell ref="H11:I11"/>
    <mergeCell ref="J11:K11"/>
    <mergeCell ref="C8:D8"/>
    <mergeCell ref="E8:F8"/>
    <mergeCell ref="H8:I8"/>
    <mergeCell ref="J8:K8"/>
    <mergeCell ref="C9:D9"/>
    <mergeCell ref="E9:F9"/>
    <mergeCell ref="H9:I9"/>
    <mergeCell ref="J9:K9"/>
    <mergeCell ref="C7:D7"/>
    <mergeCell ref="E7:F7"/>
    <mergeCell ref="H7:I7"/>
    <mergeCell ref="J7:K7"/>
    <mergeCell ref="B5:F5"/>
    <mergeCell ref="C6:D6"/>
    <mergeCell ref="E6:F6"/>
    <mergeCell ref="H6:I6"/>
    <mergeCell ref="J6:K6"/>
  </mergeCells>
  <phoneticPr fontId="2" type="noConversion"/>
  <pageMargins left="0.39370078740157499" right="0.39370078740157499" top="0.59055118110236204" bottom="0.59055118110236204" header="0.27559055118110198" footer="0.27559055118110198"/>
  <pageSetup paperSize="9" scale="96" orientation="portrait" r:id="rId1"/>
  <headerFooter alignWithMargins="0">
    <oddFooter>&amp;L&amp;7Gehaltsamt 4.6 Ufficio Stipendi (Wieser)
&amp;Z&amp;F/&amp;A&amp;R&amp;7Seite &amp;P/&amp;N
Druck vom &amp;D</oddFooter>
  </headerFooter>
  <rowBreaks count="1" manualBreakCount="1">
    <brk id="43" max="16383" man="1"/>
  </rowBreaks>
  <customProperties>
    <customPr name="EpmWorksheetKeyString_GUID" r:id="rId2"/>
  </customPropertie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Liv.2</vt:lpstr>
      <vt:lpstr>Liv.6 214</vt:lpstr>
      <vt:lpstr>Liv.7 205</vt:lpstr>
      <vt:lpstr>Liv.7ter 205</vt:lpstr>
      <vt:lpstr>Liv.7 215</vt:lpstr>
      <vt:lpstr>Liv.7ter 215</vt:lpstr>
      <vt:lpstr>Data</vt:lpstr>
      <vt:lpstr>Data!Druckbereich</vt:lpstr>
      <vt:lpstr>'Liv.7 205'!Druckbereich</vt:lpstr>
      <vt:lpstr>'Liv.7 215'!Druckbereich</vt:lpstr>
      <vt:lpstr>'Liv.7ter 205'!Druckbereich</vt:lpstr>
      <vt:lpstr>'Liv.7ter 215'!Druckbereich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Zadra Mario</dc:creator>
  <cp:lastModifiedBy>Rudig, Renate Sabine</cp:lastModifiedBy>
  <cp:lastPrinted>2020-01-31T11:06:32Z</cp:lastPrinted>
  <dcterms:created xsi:type="dcterms:W3CDTF">2000-01-24T15:26:20Z</dcterms:created>
  <dcterms:modified xsi:type="dcterms:W3CDTF">2026-09-24T13:50:02Z</dcterms:modified>
</cp:coreProperties>
</file>