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Capital Markets Services\79844 KNAB CPT CBC BV\Reporting\2025\05\Draft\"/>
    </mc:Choice>
  </mc:AlternateContent>
  <xr:revisionPtr revIDLastSave="0" documentId="13_ncr:1_{C81F62C9-7898-4876-9810-238BA6F4EB12}" xr6:coauthVersionLast="47" xr6:coauthVersionMax="47" xr10:uidLastSave="{00000000-0000-0000-0000-000000000000}"/>
  <bookViews>
    <workbookView xWindow="-120" yWindow="-120" windowWidth="29040" windowHeight="15840" tabRatio="879" firstSheet="4" activeTab="11"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G326" i="24" s="1"/>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D251" i="24"/>
  <c r="G257" i="24" s="1"/>
  <c r="C251" i="24"/>
  <c r="F257" i="24" s="1"/>
  <c r="G250" i="24"/>
  <c r="F250" i="24"/>
  <c r="G249" i="24"/>
  <c r="F249" i="24"/>
  <c r="G248" i="24"/>
  <c r="F248" i="24"/>
  <c r="G247" i="24"/>
  <c r="F247" i="24"/>
  <c r="G246" i="24"/>
  <c r="F246" i="24"/>
  <c r="G245" i="24"/>
  <c r="F245" i="24"/>
  <c r="G244" i="24"/>
  <c r="F244" i="24"/>
  <c r="G243" i="24"/>
  <c r="G251" i="24" s="1"/>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C29" i="24"/>
  <c r="F38" i="24" s="1"/>
  <c r="F27" i="24"/>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F76" i="9"/>
  <c r="D76" i="9"/>
  <c r="C76" i="9"/>
  <c r="F72" i="9"/>
  <c r="D72" i="9"/>
  <c r="C72" i="9"/>
  <c r="F57" i="9"/>
  <c r="D57" i="9"/>
  <c r="F44" i="9"/>
  <c r="D44" i="9"/>
  <c r="C44" i="9"/>
  <c r="F36" i="9"/>
  <c r="D36" i="9"/>
  <c r="F28" i="9"/>
  <c r="G17" i="24" s="1"/>
  <c r="D28" i="9"/>
  <c r="C15" i="9"/>
  <c r="F17" i="22" s="1"/>
  <c r="F13"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0" i="8"/>
  <c r="C209" i="8"/>
  <c r="C208" i="8"/>
  <c r="F206" i="8"/>
  <c r="F204" i="8"/>
  <c r="F202" i="8"/>
  <c r="F200" i="8"/>
  <c r="F198" i="8"/>
  <c r="F196" i="8"/>
  <c r="F194" i="8"/>
  <c r="F187" i="8"/>
  <c r="F185" i="8"/>
  <c r="F183" i="8"/>
  <c r="F181" i="8"/>
  <c r="C179" i="8"/>
  <c r="F186" i="8" s="1"/>
  <c r="F178" i="8"/>
  <c r="F177" i="8"/>
  <c r="F176" i="8"/>
  <c r="F175" i="8"/>
  <c r="F174" i="8"/>
  <c r="F179" i="8" s="1"/>
  <c r="D167" i="8"/>
  <c r="C167" i="8"/>
  <c r="G166" i="8"/>
  <c r="F166" i="8"/>
  <c r="G165" i="8"/>
  <c r="F165" i="8"/>
  <c r="G164" i="8"/>
  <c r="G167" i="8" s="1"/>
  <c r="F164" i="8"/>
  <c r="F167" i="8" s="1"/>
  <c r="F162" i="8"/>
  <c r="F160" i="8"/>
  <c r="D157" i="8"/>
  <c r="C157" i="8"/>
  <c r="F161"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57" i="8" s="1"/>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4" i="8" s="1"/>
  <c r="F99" i="8"/>
  <c r="D99" i="8"/>
  <c r="D98" i="8"/>
  <c r="F97" i="8"/>
  <c r="D97" i="8"/>
  <c r="D96" i="8"/>
  <c r="F95" i="8"/>
  <c r="D95" i="8"/>
  <c r="D94" i="8"/>
  <c r="F93"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F307" i="8"/>
  <c r="D293" i="8"/>
  <c r="F293" i="8"/>
  <c r="C307" i="8"/>
  <c r="C291" i="8"/>
  <c r="C295" i="8"/>
  <c r="D295" i="8"/>
  <c r="D307" i="8"/>
  <c r="C293" i="8"/>
  <c r="G293" i="8"/>
  <c r="F295" i="8"/>
  <c r="D291" i="8"/>
  <c r="G105" i="8" l="1"/>
  <c r="G103" i="8"/>
  <c r="G101" i="8"/>
  <c r="G98" i="8"/>
  <c r="G96" i="8"/>
  <c r="G94" i="8"/>
  <c r="G104" i="8"/>
  <c r="G102" i="8"/>
  <c r="G99" i="8"/>
  <c r="G97" i="8"/>
  <c r="G95" i="8"/>
  <c r="G93" i="8"/>
  <c r="F59" i="8"/>
  <c r="F61" i="8"/>
  <c r="F80" i="8"/>
  <c r="F94" i="8"/>
  <c r="F100" i="8" s="1"/>
  <c r="F96" i="8"/>
  <c r="F98" i="8"/>
  <c r="F101" i="8"/>
  <c r="F103" i="8"/>
  <c r="F105" i="8"/>
  <c r="F132" i="8"/>
  <c r="F133" i="8"/>
  <c r="F134" i="8"/>
  <c r="F135" i="8"/>
  <c r="F158" i="8"/>
  <c r="F159" i="8"/>
  <c r="F215" i="8"/>
  <c r="F213" i="8"/>
  <c r="F211" i="8"/>
  <c r="F207" i="8"/>
  <c r="F205" i="8"/>
  <c r="F203" i="8"/>
  <c r="F201" i="8"/>
  <c r="F199" i="8"/>
  <c r="F197" i="8"/>
  <c r="F195" i="8"/>
  <c r="F193" i="8"/>
  <c r="F212" i="8"/>
  <c r="F102" i="8"/>
  <c r="G132" i="8"/>
  <c r="G133" i="8"/>
  <c r="G134" i="8"/>
  <c r="G135" i="8"/>
  <c r="G162" i="8"/>
  <c r="G161" i="8"/>
  <c r="G160" i="8"/>
  <c r="G159" i="8"/>
  <c r="G158" i="8"/>
  <c r="F12" i="9"/>
  <c r="F14" i="9"/>
  <c r="F17" i="9"/>
  <c r="F19" i="9"/>
  <c r="F21" i="9"/>
  <c r="F23" i="9"/>
  <c r="F25" i="9"/>
  <c r="D99" i="9"/>
  <c r="F228" i="9"/>
  <c r="F229" i="9"/>
  <c r="F230" i="9"/>
  <c r="F231" i="9"/>
  <c r="F232" i="9"/>
  <c r="F250" i="9"/>
  <c r="F251" i="9"/>
  <c r="F252" i="9"/>
  <c r="F253" i="9"/>
  <c r="F254" i="9"/>
  <c r="F15" i="24"/>
  <c r="F16" i="24"/>
  <c r="F17" i="24"/>
  <c r="F26" i="24"/>
  <c r="F29" i="24" s="1"/>
  <c r="F28" i="24"/>
  <c r="F31" i="24"/>
  <c r="F33" i="24"/>
  <c r="F35" i="24"/>
  <c r="F37" i="24"/>
  <c r="F39" i="24"/>
  <c r="F252" i="24"/>
  <c r="F253" i="24"/>
  <c r="F254" i="24"/>
  <c r="F255" i="24"/>
  <c r="F256" i="24"/>
  <c r="F274" i="24"/>
  <c r="F275" i="24"/>
  <c r="F276" i="24"/>
  <c r="F277" i="24"/>
  <c r="F278" i="24"/>
  <c r="G17" i="22"/>
  <c r="F180" i="8"/>
  <c r="F182" i="8"/>
  <c r="F184" i="8"/>
  <c r="F16" i="9"/>
  <c r="F18" i="9"/>
  <c r="F20" i="9"/>
  <c r="F22" i="9"/>
  <c r="F24" i="9"/>
  <c r="F26" i="9"/>
  <c r="G228" i="9"/>
  <c r="G229" i="9"/>
  <c r="G230" i="9"/>
  <c r="G231" i="9"/>
  <c r="G232" i="9"/>
  <c r="G250" i="9"/>
  <c r="G251" i="9"/>
  <c r="G252" i="9"/>
  <c r="G253" i="9"/>
  <c r="G254" i="9"/>
  <c r="G15" i="24"/>
  <c r="G16" i="24"/>
  <c r="F30" i="24"/>
  <c r="F32" i="24"/>
  <c r="F34" i="24"/>
  <c r="F36" i="24"/>
  <c r="G252" i="24"/>
  <c r="G253" i="24"/>
  <c r="G254" i="24"/>
  <c r="G255" i="24"/>
  <c r="G256" i="24"/>
  <c r="G274" i="24"/>
  <c r="G275" i="24"/>
  <c r="G276" i="24"/>
  <c r="G277" i="24"/>
  <c r="G278" i="24"/>
  <c r="G18" i="24" l="1"/>
  <c r="F18" i="24"/>
  <c r="F15" i="9"/>
  <c r="F209" i="8"/>
  <c r="F208" i="8"/>
  <c r="G100" i="8"/>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<sst xmlns="http://schemas.openxmlformats.org/spreadsheetml/2006/main" count="4385" uniqueCount="3103">
  <si>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</si>
  <si>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</si>
  <si>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</si>
  <si>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</si>
  <si>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</si>
  <si>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</si>
  <si>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</si>
  <si>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</si>
  <si>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</si>
  <si>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</si>
  <si>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</si>
  <si>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</si>
  <si>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</si>
  <si>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</si>
  <si>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</si>
  <si>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</si>
  <si>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</si>
  <si>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</si>
  <si>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</si>
  <si>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</si>
  <si>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</si>
  <si>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</si>
  <si>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</si>
  <si>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</si>
  <si>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</si>
  <si>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</si>
  <si>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</si>
  <si>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</si>
  <si>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</si>
  <si>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</si>
  <si>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</si>
  <si>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</si>
  <si>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</si>
  <si>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</si>
  <si>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</si>
  <si>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</si>
  <si>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</si>
  <si>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</si>
  <si>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</si>
  <si>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</si>
  <si>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</si>
  <si>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</si>
  <si>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</si>
  <si>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</si>
  <si>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</si>
  <si>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</si>
  <si>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</si>
  <si>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</si>
  <si>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</si>
  <si>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</si>
  <si>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</si>
  <si>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</si>
  <si>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</si>
  <si>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</si>
  <si>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</si>
  <si>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</si>
  <si>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</si>
  <si>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</si>
  <si>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</si>
  <si>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</si>
  <si>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</si>
  <si>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</si>
  <si>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</si>
  <si>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</si>
  <si>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</si>
  <si>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</si>
  <si>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</si>
  <si>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</si>
  <si>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</si>
  <si>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</si>
  <si>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</si>
  <si>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</si>
  <si>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</si>
  <si>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</si>
  <si>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</si>
  <si>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</si>
  <si>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</si>
  <si>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</si>
  <si>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</si>
  <si>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</si>
  <si>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</si>
  <si>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</si>
  <si>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</si>
  <si>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</si>
  <si>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</si>
  <si>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</si>
  <si>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</si>
  <si>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</si>
  <si>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</si>
  <si>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</si>
  <si>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</si>
  <si>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</si>
  <si>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</si>
  <si>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</si>
  <si>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</si>
  <si>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</si>
  <si>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</si>
  <si>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</si>
  <si>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</si>
  <si>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</si>
  <si>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</si>
  <si>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</si>
  <si>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</si>
  <si>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</si>
  <si>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</si>
  <si>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</si>
  <si>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</si>
  <si>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</si>
  <si>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</si>
  <si>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</si>
  <si>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</si>
  <si>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</si>
  <si>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</si>
  <si>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</si>
  <si>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</si>
  <si>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</si>
  <si>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</si>
  <si>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</si>
  <si>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</si>
  <si>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</si>
  <si>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</si>
  <si>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</si>
  <si>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</si>
  <si>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</si>
  <si>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</si>
  <si>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</si>
  <si>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</si>
  <si>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</si>
  <si>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</si>
  <si>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</si>
  <si>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</si>
  <si>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</si>
  <si>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</si>
  <si>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</si>
  <si>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</si>
  <si>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</si>
  <si>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</si>
  <si>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</si>
  <si>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</si>
  <si>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</si>
  <si>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</si>
  <si>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</si>
  <si>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</si>
  <si>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</si>
  <si>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</si>
  <si>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</si>
  <si>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</si>
  <si>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</si>
  <si>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</si>
  <si>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</si>
  <si>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</si>
  <si>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</si>
  <si>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</si>
  <si>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</si>
  <si>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</si>
  <si>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</si>
  <si>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</si>
  <si>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</si>
  <si>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</si>
  <si>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</si>
  <si>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</si>
  <si>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</si>
  <si>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</si>
  <si>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</si>
  <si>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</si>
  <si>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</si>
  <si>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</si>
  <si>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</si>
  <si>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</si>
  <si>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</si>
  <si>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</si>
  <si>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</si>
  <si>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</si>
  <si>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</si>
  <si>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</si>
  <si>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</si>
  <si>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</si>
  <si>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</si>
  <si>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</si>
  <si>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</si>
  <si>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</si>
  <si>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</si>
  <si>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</si>
  <si>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</si>
  <si>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</si>
  <si>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</si>
  <si>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</si>
  <si>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</si>
  <si>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</si>
  <si>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</si>
  <si>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</si>
  <si>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</si>
  <si>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</si>
  <si>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</si>
  <si>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</si>
  <si>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</si>
  <si>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</si>
  <si>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</si>
  <si>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</si>
  <si>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</si>
  <si>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</si>
  <si>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</si>
  <si>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</si>
  <si>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</si>
  <si>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</si>
  <si>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</si>
  <si>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</si>
  <si>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</si>
  <si>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</si>
  <si>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</si>
  <si>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</si>
  <si>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</si>
  <si>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</si>
  <si>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</si>
  <si>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</si>
  <si>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</si>
  <si>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</si>
  <si>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</si>
  <si>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</si>
  <si>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</si>
  <si>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</si>
  <si>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</si>
  <si>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</si>
  <si>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</si>
  <si>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</si>
  <si>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</si>
  <si>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</si>
  <si>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</si>
  <si>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</si>
  <si>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</si>
  <si>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</si>
  <si>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</si>
  <si>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</si>
  <si>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</si>
  <si>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</si>
  <si>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</si>
  <si>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</si>
  <si>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</si>
  <si>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</si>
  <si>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</si>
  <si>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</si>
  <si>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</si>
  <si>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</si>
  <si>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</si>
  <si>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</si>
  <si>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</si>
  <si>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</si>
  <si>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</si>
  <si>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</si>
  <si>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</si>
  <si>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</si>
  <si>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</si>
  <si>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</si>
  <si>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</si>
  <si>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</si>
  <si>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</si>
  <si>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</si>
  <si>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</si>
  <si>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</si>
  <si>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</si>
  <si>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</si>
  <si>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</si>
  <si>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</si>
  <si>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</si>
  <si>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</si>
  <si>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</si>
  <si>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</si>
  <si>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</si>
  <si>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</si>
  <si>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</si>
  <si>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</si>
  <si>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</si>
  <si>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</si>
  <si>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</si>
  <si>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</si>
  <si>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</si>
  <si>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</si>
  <si>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</si>
  <si>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</si>
  <si>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</si>
  <si>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</si>
  <si>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</si>
  <si>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</si>
  <si>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</si>
  <si>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</si>
  <si>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</si>
  <si>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</si>
  <si>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</si>
  <si>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</si>
  <si>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</si>
  <si>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</si>
  <si>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</si>
  <si>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</si>
  <si>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</si>
  <si>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</si>
  <si>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</si>
  <si>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</si>
  <si>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</si>
  <si>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</si>
  <si>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</si>
  <si>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</si>
  <si>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</si>
  <si>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</si>
  <si>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</si>
  <si>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</si>
  <si>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</si>
  <si>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</si>
  <si>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</si>
  <si>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</si>
  <si>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</si>
  <si>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</si>
  <si>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</si>
  <si>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</si>
  <si>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</si>
  <si>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</si>
  <si>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</si>
  <si>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</si>
  <si>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</si>
  <si>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</si>
  <si>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</si>
  <si>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</si>
  <si>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</si>
  <si>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</si>
  <si>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</si>
  <si>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</si>
  <si>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</si>
  <si>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</si>
  <si>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</si>
  <si>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</si>
  <si>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</si>
  <si>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</si>
  <si>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</si>
  <si>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</si>
  <si>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</si>
  <si>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</si>
  <si>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</si>
  <si>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</si>
  <si>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</si>
  <si>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</si>
  <si>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</si>
  <si>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</si>
  <si>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</si>
  <si>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</si>
  <si>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</si>
  <si>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</si>
  <si>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</si>
  <si>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</si>
  <si>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</si>
  <si>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</si>
  <si>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</si>
  <si>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</si>
  <si>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</si>
  <si>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</si>
  <si>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</si>
  <si>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</si>
  <si>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</si>
  <si>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</si>
  <si>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</si>
  <si>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</si>
  <si>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</si>
  <si>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</si>
  <si>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</si>
  <si>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</si>
  <si>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</si>
  <si>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</si>
  <si>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</si>
  <si>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</si>
  <si>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</si>
  <si>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</si>
  <si>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</si>
  <si>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</si>
  <si>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</si>
  <si>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</si>
  <si>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</si>
  <si>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</si>
  <si>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</si>
  <si>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</si>
  <si>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</si>
  <si>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</si>
  <si>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</si>
  <si>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</si>
  <si>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</si>
  <si>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</si>
  <si>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</si>
  <si>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</si>
  <si>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</si>
  <si>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</si>
  <si>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</si>
  <si>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</si>
  <si>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</si>
  <si>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</si>
  <si>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</si>
  <si>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</si>
  <si>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</si>
  <si>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</si>
  <si>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</si>
  <si>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</si>
  <si>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</si>
  <si>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</si>
  <si>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</si>
  <si>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</si>
  <si>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</si>
  <si>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</si>
  <si>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</si>
  <si>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</si>
  <si>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</si>
  <si>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</si>
  <si>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</si>
  <si>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</si>
  <si>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</si>
  <si>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</si>
  <si>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</si>
  <si>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</si>
  <si>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</si>
  <si>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</si>
  <si>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</si>
  <si>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</si>
  <si>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</si>
  <si>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</si>
  <si>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</si>
  <si>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</si>
  <si>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</si>
  <si>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</si>
  <si>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</si>
  <si>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</si>
  <si>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</si>
  <si>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</si>
  <si>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</si>
  <si>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</si>
  <si>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</si>
  <si>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</si>
  <si>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</si>
  <si>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</si>
  <si>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</si>
  <si>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</si>
  <si>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</si>
  <si>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</si>
  <si>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</si>
  <si>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</si>
  <si>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</si>
  <si>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</si>
  <si>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</si>
  <si>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</si>
  <si>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</si>
  <si>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</si>
  <si>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</si>
  <si>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</si>
  <si>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</si>
  <si>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</si>
  <si>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</si>
  <si>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</si>
  <si>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</si>
  <si>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</si>
  <si>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</si>
  <si>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</si>
  <si>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</si>
  <si>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</si>
  <si>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</si>
  <si>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</si>
  <si>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</si>
  <si>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</si>
  <si>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</si>
  <si>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</si>
  <si>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</si>
  <si>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</si>
  <si>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</si>
  <si>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</si>
  <si>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</si>
  <si>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</si>
  <si>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</si>
  <si>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</si>
  <si>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</si>
  <si>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</si>
  <si>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</si>
  <si>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</si>
  <si>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</si>
  <si>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</si>
  <si>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</si>
  <si>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</si>
  <si>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</si>
  <si>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</si>
  <si>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</si>
  <si>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</si>
  <si>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</si>
  <si>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</si>
  <si>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</si>
  <si>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</si>
  <si>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</si>
  <si>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</si>
  <si>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</si>
  <si>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</si>
  <si>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</si>
  <si>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</si>
  <si>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</si>
  <si>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</si>
  <si>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</si>
  <si>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</si>
  <si>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</si>
  <si>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</si>
  <si>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</si>
  <si>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</si>
  <si>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</si>
  <si>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</si>
  <si>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</si>
  <si>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</si>
  <si>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</si>
  <si>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</si>
  <si>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</si>
  <si>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</si>
  <si>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</si>
  <si>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</si>
  <si>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</si>
  <si>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</si>
  <si>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</si>
  <si>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</si>
  <si>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</si>
  <si>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</si>
  <si>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</si>
  <si>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</si>
  <si>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</si>
  <si>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</si>
  <si>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</si>
  <si>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</si>
  <si>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</si>
  <si>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</si>
  <si>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</si>
  <si>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</si>
  <si>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</si>
  <si>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</si>
  <si>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</si>
  <si>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</si>
  <si>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</si>
  <si>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</si>
  <si>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</si>
  <si>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</si>
  <si>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</si>
  <si>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</si>
  <si>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</si>
  <si>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</si>
  <si>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</si>
  <si>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</si>
  <si>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</si>
  <si>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</si>
  <si>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</si>
  <si>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</si>
  <si>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</si>
  <si>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</si>
  <si>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</si>
  <si>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</si>
  <si>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</si>
  <si>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</si>
  <si>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</si>
  <si>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</si>
  <si>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</si>
  <si>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</si>
  <si>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</si>
  <si>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</si>
  <si>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</si>
  <si>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</si>
  <si>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</si>
  <si>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</si>
  <si>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</si>
  <si>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</si>
  <si>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</si>
  <si>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</si>
  <si>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</si>
  <si>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</si>
  <si>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</si>
  <si>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</si>
  <si>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</si>
  <si>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</si>
  <si>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</si>
  <si>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</si>
  <si>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</si>
  <si>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</si>
  <si>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</si>
  <si>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</si>
  <si>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</si>
  <si>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</si>
  <si>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</si>
  <si>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</si>
  <si>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</si>
  <si>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</si>
  <si>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</si>
  <si>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</si>
  <si>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</si>
  <si>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</si>
  <si>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</si>
  <si>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</si>
  <si>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</si>
  <si>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</si>
  <si>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</si>
  <si>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</si>
  <si>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</si>
  <si>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</si>
  <si>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</si>
  <si>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</si>
  <si>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</si>
  <si>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</si>
  <si>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</si>
  <si>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</si>
  <si>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</si>
  <si>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</si>
  <si>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</si>
  <si>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</si>
  <si>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</si>
  <si>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</si>
  <si>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</si>
  <si>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</si>
  <si>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</si>
  <si>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</si>
  <si>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</si>
  <si>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</si>
  <si>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</si>
  <si>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</si>
  <si>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</si>
  <si>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</si>
  <si>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</si>
  <si>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</si>
  <si>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</si>
  <si>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</si>
  <si>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</si>
  <si>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</si>
  <si>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</si>
  <si>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</si>
  <si>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</si>
  <si>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</si>
  <si>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</si>
  <si>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</si>
  <si>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</si>
  <si>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</si>
  <si>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</si>
  <si>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</si>
  <si>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</si>
  <si>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</si>
  <si>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</si>
  <si>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</si>
  <si>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</si>
  <si>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</si>
  <si>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</si>
  <si>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</si>
  <si>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</si>
  <si>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</si>
  <si>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</si>
  <si>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</si>
  <si>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</si>
  <si>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</si>
  <si>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</si>
  <si>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</si>
  <si>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</si>
  <si>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</si>
  <si>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</si>
  <si>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</si>
  <si>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</si>
  <si>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</si>
  <si>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</si>
  <si>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</si>
  <si>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</si>
  <si>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</si>
  <si>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</si>
  <si>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</si>
  <si>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</si>
  <si>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</si>
  <si>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</si>
  <si>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</si>
  <si>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</si>
  <si>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</si>
  <si>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</si>
  <si>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</si>
  <si>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</si>
  <si>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</si>
  <si>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</si>
  <si>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</si>
  <si>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</si>
  <si>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</si>
  <si>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</si>
  <si>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</si>
  <si>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</si>
  <si>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</si>
  <si>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</si>
  <si>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</si>
  <si>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</si>
  <si>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</si>
  <si>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</si>
  <si>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</si>
  <si>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</si>
  <si>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</si>
  <si>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</si>
  <si>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</si>
  <si>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</si>
  <si>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</si>
  <si>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</si>
  <si>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</si>
  <si>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</si>
  <si>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</si>
  <si>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</si>
  <si>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</si>
  <si>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</si>
  <si>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</si>
  <si>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</si>
  <si>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</si>
  <si>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</si>
  <si>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</si>
  <si>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</si>
  <si>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</si>
  <si>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</si>
  <si>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</si>
  <si>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</si>
  <si>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</si>
  <si>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</si>
  <si>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</si>
  <si>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</si>
  <si>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</si>
  <si>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</si>
  <si>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</si>
  <si>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</si>
  <si>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</si>
  <si>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</si>
  <si>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</si>
  <si>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</si>
  <si>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</si>
  <si>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</si>
  <si>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</si>
  <si>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</si>
  <si>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</si>
  <si>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</si>
  <si>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</si>
  <si>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</si>
  <si>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</si>
  <si>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</si>
  <si>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</si>
  <si>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</si>
  <si>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</si>
  <si>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</si>
  <si>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</si>
  <si>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</si>
  <si>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</si>
  <si>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</si>
  <si>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</si>
  <si>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</si>
  <si>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</si>
  <si>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</si>
  <si>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</si>
  <si>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</si>
  <si>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</si>
  <si>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</si>
  <si>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</si>
  <si>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</si>
  <si>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</si>
  <si>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</si>
  <si>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</si>
  <si>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</si>
  <si>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</si>
  <si>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</si>
  <si>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</si>
  <si>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</si>
  <si>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</si>
  <si>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</si>
  <si>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</si>
  <si>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</si>
  <si>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</si>
  <si>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</si>
  <si>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</si>
  <si>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</si>
  <si>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</si>
  <si>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</si>
  <si>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</si>
  <si>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</si>
  <si>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</si>
  <si>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</si>
  <si>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</si>
  <si>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</si>
  <si>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</si>
  <si>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</si>
  <si>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</si>
  <si>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</si>
  <si>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</si>
  <si>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</si>
  <si>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</si>
  <si>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</si>
  <si>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</si>
  <si>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</si>
  <si>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</si>
  <si>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</si>
  <si>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</si>
  <si>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</si>
  <si>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</si>
  <si>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</si>
  <si>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</si>
  <si>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</si>
  <si>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</si>
  <si>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</si>
  <si>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</si>
  <si>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</si>
  <si>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</si>
  <si>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</si>
  <si>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</si>
  <si>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</si>
  <si>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</si>
  <si>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</si>
  <si>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</si>
  <si>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</si>
  <si>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</si>
  <si>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</si>
  <si>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</si>
  <si>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</si>
  <si>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</si>
  <si>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</si>
  <si>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</si>
  <si>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</si>
  <si>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</si>
  <si>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</si>
  <si>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</si>
  <si>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</si>
  <si>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</si>
  <si>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</si>
  <si>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</si>
  <si>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</si>
  <si>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</si>
  <si>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</si>
  <si>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</si>
  <si>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</si>
  <si>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</si>
  <si>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</si>
  <si>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</si>
  <si>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</si>
  <si>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</si>
  <si>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</si>
  <si>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</si>
  <si>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</si>
  <si>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</si>
  <si>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</si>
  <si>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</si>
  <si>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</si>
  <si>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</si>
  <si>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</si>
  <si>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</si>
  <si>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</si>
  <si>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</si>
  <si>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</si>
  <si>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</si>
  <si>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</si>
  <si>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</si>
  <si>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</si>
  <si>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</si>
  <si>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</si>
  <si>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</si>
  <si>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</si>
  <si>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</si>
  <si>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</si>
  <si>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</si>
  <si>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</si>
  <si>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</si>
  <si>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</si>
  <si>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</si>
  <si>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</si>
  <si>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</si>
  <si>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</si>
  <si>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</si>
  <si>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</si>
  <si>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</si>
  <si>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</si>
  <si>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</si>
  <si>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</si>
  <si>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</si>
  <si>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</si>
  <si>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</si>
  <si>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</si>
  <si>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</si>
  <si>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</si>
  <si>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</si>
  <si>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</si>
  <si>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</si>
  <si>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</si>
  <si>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</si>
  <si>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</si>
  <si>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</si>
  <si>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</si>
  <si>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</si>
  <si>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</si>
  <si>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</si>
  <si>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</si>
  <si>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</si>
  <si>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</si>
  <si>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</si>
  <si>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</si>
  <si>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</si>
  <si>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</si>
  <si>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</si>
  <si>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</si>
  <si>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</si>
  <si>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</si>
  <si>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</si>
  <si>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</si>
  <si>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</si>
  <si>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</si>
  <si>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</si>
  <si>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</si>
  <si>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</si>
  <si>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</si>
  <si>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</si>
  <si>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</si>
  <si>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</si>
  <si>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</si>
  <si>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</si>
  <si>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</si>
  <si>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</si>
  <si>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</si>
  <si>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</si>
  <si>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</si>
  <si>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</si>
  <si>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</si>
  <si>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</si>
  <si>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</si>
  <si>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</si>
  <si>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</si>
  <si>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</si>
  <si>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</si>
  <si>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</si>
  <si>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</si>
  <si>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</si>
  <si>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</si>
  <si>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</si>
  <si>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</si>
  <si>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</si>
  <si>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</si>
  <si>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</si>
  <si>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</si>
  <si>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</si>
  <si>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</si>
  <si>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</si>
  <si>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</si>
  <si>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</si>
  <si>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</si>
  <si>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</si>
  <si>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</si>
  <si>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</si>
  <si>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</si>
  <si>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</si>
  <si>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</si>
  <si>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</si>
  <si>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</si>
  <si>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</si>
  <si>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</si>
  <si>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</si>
  <si>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</si>
  <si>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</si>
  <si>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</si>
  <si>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</si>
  <si>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</si>
  <si>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</si>
  <si>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</si>
  <si>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</si>
  <si>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</si>
  <si>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</si>
  <si>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</si>
  <si>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</si>
  <si>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</si>
  <si>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</si>
  <si>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</si>
  <si>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</si>
  <si>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</si>
  <si>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</si>
  <si>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</si>
  <si>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</si>
  <si>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</si>
  <si>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</si>
  <si>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</si>
  <si>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</si>
  <si>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</si>
  <si>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</si>
  <si>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</si>
  <si>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</si>
  <si>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</si>
  <si>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</si>
  <si>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</si>
  <si>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</si>
  <si>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</si>
  <si>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</si>
  <si>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</si>
  <si>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</si>
  <si>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</si>
  <si>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</si>
  <si>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</si>
  <si>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</si>
  <si>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</si>
  <si>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</si>
  <si>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</si>
  <si>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</si>
  <si>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</si>
  <si>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</si>
  <si>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</si>
  <si>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</si>
  <si>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</si>
  <si>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</si>
  <si>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</si>
  <si>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</si>
  <si>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</si>
  <si>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</si>
  <si>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</si>
  <si>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</si>
  <si>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</si>
  <si>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</si>
  <si>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</si>
  <si>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</si>
  <si>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</si>
  <si>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</si>
  <si>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</si>
  <si>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</si>
  <si>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</si>
  <si>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</si>
  <si>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</si>
  <si>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</si>
  <si>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</si>
  <si>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</si>
  <si>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</si>
  <si>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</si>
  <si>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</si>
  <si>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</si>
  <si>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</si>
  <si>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</si>
  <si>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</si>
  <si>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</si>
  <si>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</si>
  <si>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</si>
  <si>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</si>
  <si>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</si>
  <si>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</si>
  <si>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</si>
  <si>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</si>
  <si>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</si>
  <si>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</si>
  <si>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</si>
  <si>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</si>
  <si>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</si>
  <si>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</si>
  <si>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</si>
  <si>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</si>
  <si>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</si>
  <si>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</si>
  <si>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</si>
  <si>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</si>
  <si>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</si>
  <si>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</si>
  <si>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</si>
  <si>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</si>
  <si>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</si>
  <si>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</si>
  <si>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</si>
  <si>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</si>
  <si>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</si>
  <si>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</si>
  <si>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</si>
  <si>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</si>
  <si>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</si>
  <si>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</si>
  <si>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</si>
  <si>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</si>
  <si>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</si>
  <si>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</si>
  <si>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</si>
  <si>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</si>
  <si>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</si>
  <si>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</si>
  <si>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</si>
  <si>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</si>
  <si>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</si>
  <si>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</si>
  <si>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</si>
  <si>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</si>
  <si>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</si>
  <si>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</si>
  <si>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</si>
  <si>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</si>
  <si>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</si>
  <si>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</si>
  <si>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</si>
  <si>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</si>
  <si>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</si>
  <si>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</si>
  <si>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</si>
  <si>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</si>
  <si>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</si>
  <si>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</si>
  <si>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</si>
  <si>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</si>
  <si>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</si>
  <si>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</si>
  <si>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</si>
  <si>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</si>
  <si>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</si>
  <si>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</si>
  <si>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</si>
  <si>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</si>
  <si>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</si>
  <si>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</si>
  <si>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</si>
  <si>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</si>
  <si>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</si>
  <si>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</si>
  <si>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</si>
  <si>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</si>
  <si>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</si>
  <si>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</si>
  <si>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</si>
  <si>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</si>
  <si>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</si>
  <si>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</si>
  <si>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</si>
  <si>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</si>
  <si>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</si>
  <si>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</si>
  <si>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</si>
  <si>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</si>
  <si>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</si>
  <si>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</si>
  <si>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</si>
  <si>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</si>
  <si>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</si>
  <si>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</si>
  <si>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</si>
  <si>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</si>
  <si>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</si>
  <si>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</si>
  <si>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</si>
  <si>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</si>
  <si>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</si>
  <si>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</si>
  <si>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</si>
  <si>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</si>
  <si>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</si>
  <si>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</si>
  <si>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</si>
  <si>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</si>
  <si>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</si>
  <si>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</si>
  <si>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</si>
  <si>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</si>
  <si>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</si>
  <si>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</si>
  <si>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</si>
  <si>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</si>
  <si>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</si>
  <si>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</si>
  <si>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</si>
  <si>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</si>
  <si>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</si>
  <si>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</si>
  <si>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</si>
  <si>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</si>
  <si>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</si>
  <si>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</si>
  <si>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</si>
  <si>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</si>
  <si>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</si>
  <si>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</si>
  <si>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</si>
  <si>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</si>
  <si>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</si>
  <si>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</si>
  <si>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</si>
  <si>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</si>
  <si>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</si>
  <si>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</si>
  <si>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</si>
  <si>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</si>
  <si>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</si>
  <si>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</si>
  <si>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</si>
  <si>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</si>
  <si>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</si>
  <si>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</si>
  <si>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</si>
  <si>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</si>
  <si>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</si>
  <si>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</si>
  <si>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</si>
  <si>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</si>
  <si>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</si>
  <si>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</si>
  <si>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</si>
  <si>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</si>
  <si>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</si>
  <si>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</si>
  <si>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</si>
  <si>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</si>
  <si>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</si>
  <si>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</si>
  <si>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</si>
  <si>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</si>
  <si>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</si>
  <si>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</si>
  <si>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</si>
  <si>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</si>
  <si>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</si>
  <si>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</si>
  <si>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</si>
  <si>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</si>
  <si>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</si>
  <si>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</si>
  <si>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</si>
  <si>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</si>
  <si>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</si>
  <si>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</si>
  <si>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</si>
  <si>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</si>
  <si>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</si>
  <si>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</si>
  <si>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</si>
  <si>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</si>
  <si>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</si>
  <si>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</si>
  <si>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</si>
  <si>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</si>
  <si>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</si>
  <si>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</si>
  <si>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</si>
  <si>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</si>
  <si>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</si>
  <si>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</si>
  <si>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</si>
  <si>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</si>
  <si>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</si>
  <si>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</si>
  <si>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</si>
  <si>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</si>
  <si>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</si>
  <si>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</si>
  <si>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</si>
  <si>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</si>
  <si>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</si>
  <si>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</si>
  <si>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</si>
  <si>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</si>
  <si>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</si>
  <si>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</si>
  <si>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</si>
  <si>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</si>
  <si>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</si>
  <si>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</si>
  <si>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</si>
  <si>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</si>
  <si>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</si>
  <si>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</si>
  <si>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</si>
  <si>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</si>
  <si>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</si>
  <si>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</si>
  <si>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</si>
  <si>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</si>
  <si>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</si>
  <si>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</si>
  <si>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</si>
  <si>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</si>
  <si>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</si>
  <si>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</si>
  <si>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</si>
  <si>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</si>
  <si>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</si>
  <si>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</si>
  <si>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</si>
  <si>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</si>
  <si>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</si>
  <si>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</si>
  <si>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</si>
  <si>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</si>
  <si>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</si>
  <si>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</si>
  <si>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</si>
  <si>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</si>
  <si>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</si>
  <si>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</si>
  <si>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</si>
  <si>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</si>
  <si>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</si>
  <si>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</si>
  <si>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</si>
  <si>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</si>
  <si>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</si>
  <si>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</si>
  <si>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</si>
  <si>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</si>
  <si>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</si>
  <si>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</si>
  <si>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</si>
  <si>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</si>
  <si>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</si>
  <si>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</si>
  <si>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</si>
  <si>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</si>
  <si>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</si>
  <si>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</si>
  <si>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</si>
  <si>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</si>
  <si>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</si>
  <si>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</si>
  <si>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</si>
  <si>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</si>
  <si>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</si>
  <si>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</si>
  <si>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</si>
  <si>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</si>
  <si>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</si>
  <si>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</si>
  <si>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</si>
  <si>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</si>
  <si>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</si>
  <si>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</si>
  <si>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</si>
  <si>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</si>
  <si>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</si>
  <si>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</si>
  <si>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</si>
  <si>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</si>
  <si>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</si>
  <si>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</si>
  <si>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</si>
  <si>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</si>
  <si>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</si>
  <si>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</si>
  <si>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</si>
  <si>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</si>
  <si>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</si>
  <si>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</si>
  <si>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</si>
  <si>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</si>
  <si>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</si>
  <si>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</si>
  <si>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</si>
  <si>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</si>
  <si>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</si>
  <si>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</si>
  <si>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</si>
  <si>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</si>
  <si>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</si>
  <si>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</si>
  <si>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</si>
  <si>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</si>
  <si>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</si>
  <si>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</si>
  <si>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</si>
  <si>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</si>
  <si>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</si>
  <si>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</si>
  <si>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</si>
  <si>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</si>
  <si>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</si>
  <si>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</si>
  <si>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</si>
  <si>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</si>
  <si>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</si>
  <si>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</si>
  <si>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</si>
  <si>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</si>
  <si>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</si>
  <si>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</si>
  <si>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</si>
  <si>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</si>
  <si>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</si>
  <si>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</si>
  <si>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</si>
  <si>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</si>
  <si>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</si>
  <si>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</si>
  <si>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</si>
  <si>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</si>
  <si>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</si>
  <si>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</si>
  <si>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</si>
  <si>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</si>
  <si>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</si>
  <si>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</si>
  <si>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</si>
  <si>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</si>
  <si>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</si>
  <si>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</si>
  <si>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</si>
  <si>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</si>
  <si>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</si>
  <si>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</si>
  <si>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</si>
  <si>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</si>
  <si>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</si>
  <si>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</si>
  <si>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</si>
  <si>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</si>
  <si>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</si>
  <si>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</si>
  <si>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</si>
  <si>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</si>
  <si>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</si>
  <si>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</si>
  <si>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</si>
  <si>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</si>
  <si>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</si>
  <si>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</si>
  <si>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</si>
  <si>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</si>
  <si>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</si>
  <si>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</si>
  <si>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</si>
  <si>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</si>
  <si>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</si>
  <si>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</si>
  <si>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</si>
  <si>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</si>
  <si>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</si>
  <si>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</si>
  <si>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</si>
  <si>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</si>
  <si>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</si>
  <si>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</si>
  <si>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</si>
  <si>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</si>
  <si>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</si>
  <si>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</si>
  <si>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</si>
  <si>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</si>
  <si>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</si>
  <si>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</si>
  <si>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</si>
  <si>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</si>
  <si>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</si>
  <si>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</si>
  <si>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</si>
  <si>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</si>
  <si>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</si>
  <si>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</si>
  <si>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</si>
  <si>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</si>
  <si>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</si>
  <si>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</si>
  <si>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</si>
  <si>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</si>
  <si>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</si>
  <si>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</si>
  <si>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</si>
  <si>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</si>
  <si>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</si>
  <si>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</si>
  <si>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</si>
  <si>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</si>
  <si>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</si>
  <si>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</si>
  <si>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</si>
  <si>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</si>
  <si>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</si>
  <si>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</si>
  <si>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</si>
  <si>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</si>
  <si>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</si>
  <si>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</si>
  <si>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</si>
  <si>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</si>
  <si>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</si>
  <si>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</si>
  <si>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</si>
  <si>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</si>
  <si>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</si>
  <si>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</si>
  <si>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</si>
  <si>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</si>
  <si>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</si>
  <si>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</si>
  <si>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</si>
  <si>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</si>
  <si>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</si>
  <si>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</si>
  <si>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</si>
  <si>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</si>
  <si>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</si>
  <si>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</si>
  <si>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</si>
  <si>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</si>
  <si>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</si>
  <si>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</si>
  <si>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</si>
  <si>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</si>
  <si>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</si>
  <si>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</si>
  <si>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</si>
  <si>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</si>
  <si>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</si>
  <si>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</si>
  <si>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</si>
  <si>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</si>
  <si>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</si>
  <si>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</si>
  <si>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</si>
  <si>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</si>
  <si>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</si>
  <si>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</si>
  <si>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</si>
  <si>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</si>
  <si>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</si>
  <si>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</si>
  <si>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</si>
  <si>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</si>
  <si>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</si>
  <si>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</si>
  <si>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</si>
  <si>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</si>
  <si>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</si>
  <si>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</si>
  <si>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</si>
  <si>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</si>
  <si>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</si>
  <si>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</si>
  <si>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</si>
  <si>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</si>
  <si>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</si>
  <si>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</si>
  <si>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</si>
  <si>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</si>
  <si>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</si>
  <si>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</si>
  <si>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</si>
  <si>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</si>
  <si>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</si>
  <si>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</si>
  <si>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</si>
  <si>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</si>
  <si>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</si>
  <si>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</si>
  <si>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</si>
  <si>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</si>
  <si>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</si>
  <si>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</si>
  <si>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</si>
  <si>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</si>
  <si>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</si>
  <si>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</si>
  <si>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</si>
  <si>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</si>
  <si>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</si>
  <si>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</si>
  <si>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</si>
  <si>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</si>
  <si>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</si>
  <si>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</si>
  <si>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</si>
  <si>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</si>
  <si>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</si>
  <si>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</si>
  <si>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</si>
  <si>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</si>
  <si>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</si>
  <si>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</si>
  <si>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</si>
  <si>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</si>
  <si>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</si>
  <si>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</si>
  <si>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</si>
  <si>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</si>
  <si>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</si>
  <si>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</si>
  <si>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</si>
  <si>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</si>
  <si>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</si>
  <si>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</si>
  <si>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</si>
  <si>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</si>
  <si>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</si>
  <si>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</si>
  <si>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</si>
  <si>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</si>
  <si>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</si>
  <si>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</si>
  <si>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</si>
  <si>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</si>
  <si>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</si>
  <si>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</si>
  <si>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</si>
  <si>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</si>
  <si>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</si>
  <si>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</si>
  <si>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</si>
  <si>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</si>
  <si>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</si>
  <si>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</si>
  <si>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</si>
  <si>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</si>
  <si>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</si>
  <si>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</si>
  <si>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</si>
  <si>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</si>
  <si>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</si>
  <si>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</si>
  <si>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</si>
  <si>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</si>
  <si>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</si>
  <si>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</si>
  <si>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</si>
  <si>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</si>
  <si>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</si>
  <si>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</si>
  <si>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</si>
  <si>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</si>
  <si>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</si>
  <si>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</si>
  <si>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</si>
  <si>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</si>
  <si>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</si>
  <si>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</si>
  <si>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</si>
  <si>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</si>
  <si>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</si>
  <si>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</si>
  <si>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</si>
  <si>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</si>
  <si>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</si>
  <si>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</si>
  <si>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</si>
  <si>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</si>
  <si>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</si>
  <si>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</si>
  <si>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</si>
  <si>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</si>
  <si>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</si>
  <si>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</si>
  <si>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</si>
  <si>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</si>
  <si>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</si>
  <si>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</si>
  <si>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</si>
  <si>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</si>
  <si>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</si>
  <si>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</si>
  <si>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</si>
  <si>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</si>
  <si>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</si>
  <si>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</si>
  <si>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</si>
  <si>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</si>
  <si>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</si>
  <si>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</si>
  <si>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</si>
  <si>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</si>
  <si>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</si>
  <si>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</si>
  <si>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</si>
  <si>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</si>
  <si>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</si>
  <si>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</si>
  <si>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</si>
  <si>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</si>
  <si>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</si>
  <si>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</si>
  <si>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</si>
  <si>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</si>
  <si>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</si>
  <si>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</si>
  <si>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</si>
  <si>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</si>
  <si>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</si>
  <si>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</si>
  <si>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</si>
  <si>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</si>
  <si>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</si>
  <si>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</si>
  <si>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</si>
  <si>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</si>
  <si>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</si>
  <si>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</si>
  <si>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</si>
  <si>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</si>
  <si>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</si>
  <si>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</si>
  <si>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</si>
  <si>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</si>
  <si>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</si>
  <si>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</si>
  <si>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</si>
  <si>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</si>
  <si>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</si>
  <si>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</si>
  <si>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</si>
  <si>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</si>
  <si>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</si>
  <si>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</si>
  <si>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</si>
  <si>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</si>
  <si>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</si>
  <si>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</si>
  <si>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</si>
  <si>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</si>
  <si>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</si>
  <si>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</si>
  <si>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</si>
  <si>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</si>
  <si>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</si>
  <si>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</si>
  <si>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</si>
  <si>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</si>
  <si>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</si>
  <si>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</si>
  <si>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</si>
  <si>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</si>
  <si>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</si>
  <si>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</si>
  <si>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</si>
  <si>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</si>
  <si>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</si>
  <si>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</si>
  <si>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</si>
  <si>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</si>
  <si>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</si>
  <si>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</si>
  <si>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</si>
  <si>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</si>
  <si>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</si>
  <si>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</si>
  <si>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</si>
  <si>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</si>
  <si>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</si>
  <si>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</si>
  <si>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</si>
  <si>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</si>
  <si>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</si>
  <si>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</si>
  <si>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</si>
  <si>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</si>
  <si>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</si>
  <si>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</si>
  <si>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</si>
  <si>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</si>
  <si>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</si>
  <si>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</si>
  <si>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</si>
  <si>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</si>
  <si>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</si>
  <si>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</si>
  <si>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</si>
  <si>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</si>
  <si>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</si>
  <si>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</si>
  <si>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</si>
  <si>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</si>
  <si>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</si>
  <si>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</si>
  <si>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</si>
  <si>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</si>
  <si>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</si>
  <si>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</si>
  <si>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</si>
  <si>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</si>
  <si>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</si>
  <si>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</si>
  <si>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</si>
  <si>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</si>
  <si>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</si>
  <si>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</si>
  <si>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</si>
  <si>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</si>
  <si>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</si>
  <si>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</si>
  <si>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</si>
  <si>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</si>
  <si>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</si>
  <si>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</si>
  <si>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</si>
  <si>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</si>
  <si>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</si>
  <si>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</si>
  <si>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</si>
  <si>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</si>
  <si>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</si>
  <si>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</si>
  <si>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</si>
  <si>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</si>
  <si>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</si>
  <si>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</si>
  <si>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</si>
  <si>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</si>
  <si>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</si>
  <si>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</si>
  <si>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</si>
  <si>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</si>
  <si>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</si>
  <si>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</si>
  <si>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</si>
  <si>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</si>
  <si>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</si>
  <si>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</si>
  <si>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</si>
  <si>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</si>
  <si>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</si>
  <si>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</si>
  <si>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</si>
  <si>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</si>
  <si>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</si>
  <si>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</si>
  <si>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</si>
  <si>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</si>
  <si>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</si>
  <si>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</si>
  <si>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</si>
  <si>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</si>
  <si>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</si>
  <si>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</si>
  <si>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</si>
  <si>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</si>
  <si>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</si>
  <si>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</si>
  <si>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</si>
  <si>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</si>
  <si>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</si>
  <si>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</si>
  <si>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</si>
  <si>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</si>
  <si>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</si>
  <si>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</si>
  <si>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</si>
  <si>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</si>
  <si>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</si>
  <si>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</si>
  <si>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</si>
  <si>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</si>
  <si>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</si>
  <si>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</si>
  <si>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</si>
  <si>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</si>
  <si>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</si>
  <si>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</si>
  <si>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</si>
  <si>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</si>
  <si>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</si>
  <si>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</si>
  <si>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</si>
  <si>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</si>
  <si>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</si>
  <si>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</si>
  <si>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</si>
  <si>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</si>
  <si>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</si>
  <si>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</si>
  <si>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</si>
  <si>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</si>
  <si>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</si>
  <si>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</si>
  <si>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</si>
  <si>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</si>
  <si>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</si>
  <si>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</si>
  <si>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</si>
  <si>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</si>
  <si>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</si>
  <si>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</si>
  <si>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</si>
  <si>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</si>
  <si>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</si>
  <si>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</si>
  <si>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</si>
  <si>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</si>
  <si>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</si>
  <si>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</si>
  <si>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</si>
  <si>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</si>
  <si>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</si>
  <si>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</si>
  <si>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</si>
  <si>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</si>
  <si>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</si>
  <si>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</si>
  <si>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</si>
  <si>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</si>
  <si>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</si>
  <si>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</si>
  <si>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</si>
  <si>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</si>
  <si>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</si>
  <si>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</si>
  <si>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</si>
  <si>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</si>
  <si>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</si>
  <si>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</si>
  <si>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</si>
  <si>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</si>
  <si>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</si>
  <si>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</si>
  <si>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</si>
  <si>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</si>
  <si>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</si>
  <si>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</si>
  <si>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</si>
  <si>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</si>
  <si>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</si>
  <si>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</si>
  <si>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</si>
  <si>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</si>
  <si>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</si>
  <si>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</si>
  <si>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</si>
  <si>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</si>
  <si>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</si>
  <si>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</si>
  <si>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</si>
  <si>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</si>
  <si>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</si>
  <si>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</si>
  <si>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</si>
  <si>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</si>
  <si>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</si>
  <si>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</si>
  <si>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</si>
  <si>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</si>
  <si>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</si>
  <si>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</si>
  <si>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</si>
  <si>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</si>
  <si>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</si>
  <si>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</si>
  <si>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</si>
  <si>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</si>
  <si>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</si>
  <si>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</si>
  <si>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</si>
  <si>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</si>
  <si>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</si>
  <si>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</si>
  <si>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</si>
  <si>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</si>
  <si>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</si>
  <si>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</si>
  <si>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</si>
  <si>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</si>
  <si>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</si>
  <si>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</si>
  <si>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</si>
  <si>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</si>
  <si>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</si>
  <si>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</si>
  <si>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</si>
  <si>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</si>
  <si>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</si>
  <si>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</si>
  <si>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</si>
  <si>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</si>
  <si>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</si>
  <si>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</si>
  <si>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</si>
  <si>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</si>
  <si>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</si>
  <si>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</si>
  <si>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</si>
  <si>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</si>
  <si>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</si>
  <si>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</si>
  <si>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</si>
  <si>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</si>
  <si>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</si>
  <si>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</si>
  <si>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</si>
  <si>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</si>
  <si>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</si>
  <si>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</si>
  <si>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</si>
  <si>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</si>
  <si>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</si>
  <si>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</si>
  <si>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</si>
  <si>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</si>
  <si>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</si>
  <si>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</si>
  <si>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</si>
  <si>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</si>
  <si>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</si>
  <si>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</si>
  <si>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</si>
  <si>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</si>
  <si>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</si>
  <si>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</si>
  <si>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</si>
  <si>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</si>
  <si>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</si>
  <si>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</si>
  <si>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</si>
  <si>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</si>
  <si>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</si>
  <si>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</si>
  <si>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</si>
  <si>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</si>
  <si>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</si>
  <si>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</si>
  <si>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</si>
  <si>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</si>
  <si>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</si>
  <si>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</si>
  <si>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</si>
  <si>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</si>
  <si>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</si>
  <si>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</si>
  <si>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</si>
  <si>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</si>
  <si>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</si>
  <si>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</si>
  <si>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</si>
  <si>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</si>
  <si>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</si>
  <si>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</si>
  <si>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</si>
  <si>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</si>
  <si>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</si>
  <si>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</si>
  <si>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</si>
  <si>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</si>
  <si>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</si>
  <si>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</si>
  <si>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</si>
  <si>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</si>
  <si>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</si>
  <si>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</si>
  <si>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</si>
  <si>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</si>
  <si>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</si>
  <si>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</si>
  <si>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</si>
  <si>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</si>
  <si>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</si>
  <si>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</si>
  <si>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</si>
  <si>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</si>
  <si>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</si>
  <si>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</si>
  <si>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</si>
  <si>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</si>
  <si>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</si>
  <si>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</si>
  <si>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</si>
  <si>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</si>
  <si>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</si>
  <si>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</si>
  <si>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</si>
  <si>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</si>
  <si>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</si>
  <si>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</si>
  <si>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</si>
  <si>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</si>
  <si>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</si>
  <si>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</si>
  <si>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</si>
  <si>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</si>
  <si>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</si>
  <si>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</si>
  <si>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</si>
  <si>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</si>
  <si>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</si>
  <si>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</si>
  <si>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</si>
  <si>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</si>
  <si>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</si>
  <si>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</si>
  <si>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</si>
  <si>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</si>
  <si>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</si>
  <si>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</si>
  <si>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</si>
  <si>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</si>
  <si>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</si>
  <si>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</si>
  <si>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</si>
  <si>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</si>
  <si>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</si>
  <si>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</si>
  <si>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</si>
  <si>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</si>
  <si>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</si>
  <si>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</si>
  <si>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</si>
  <si>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</si>
  <si>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</si>
  <si>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</si>
  <si>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</si>
  <si>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</si>
  <si>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</si>
  <si>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</si>
  <si>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</si>
  <si>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</si>
  <si>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</si>
  <si>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</si>
  <si>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</si>
  <si>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</si>
  <si>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</si>
  <si>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</si>
  <si>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</si>
  <si>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</si>
  <si>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</si>
  <si>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</si>
  <si>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</si>
  <si>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</si>
  <si>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</si>
  <si>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</si>
  <si>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</si>
  <si>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</si>
  <si>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</si>
  <si>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</si>
  <si>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</si>
  <si>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</si>
  <si>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</si>
  <si>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</si>
  <si>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</si>
  <si>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</si>
  <si>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</si>
  <si>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</si>
  <si>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</si>
  <si>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</si>
  <si>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</si>
  <si>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</si>
  <si>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</si>
  <si>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</si>
  <si>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</si>
  <si>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</si>
  <si>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</si>
  <si>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</si>
  <si>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</si>
  <si>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</si>
  <si>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</si>
  <si>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</si>
  <si>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</si>
  <si>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</si>
  <si>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</si>
  <si>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</si>
  <si>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</si>
  <si>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</si>
  <si>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</si>
  <si>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</si>
  <si>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</si>
  <si>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</si>
  <si>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</si>
  <si>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</si>
  <si>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</si>
  <si>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</si>
  <si>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</si>
  <si>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</si>
  <si>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</si>
  <si>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</si>
  <si>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</si>
  <si>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</si>
  <si>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</si>
  <si>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</si>
  <si>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</si>
  <si>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</si>
  <si>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</si>
  <si>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</si>
  <si>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</si>
  <si>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</si>
  <si>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</si>
  <si>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</si>
  <si>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</si>
  <si>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</si>
  <si>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</si>
  <si>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</si>
  <si>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</si>
  <si>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</si>
  <si>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</si>
  <si>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</si>
  <si>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</si>
  <si>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</si>
  <si>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</si>
  <si>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</si>
  <si>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</si>
  <si>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</si>
  <si>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</si>
  <si>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</si>
  <si>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</si>
  <si>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</si>
  <si>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</si>
  <si>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</si>
  <si>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</si>
  <si>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</si>
  <si>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</si>
  <si>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</si>
  <si>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</si>
  <si>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</si>
  <si>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</si>
  <si>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</si>
  <si>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</si>
  <si>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</si>
  <si>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</si>
  <si>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</si>
  <si>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</si>
  <si>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</si>
  <si>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</si>
  <si>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</si>
  <si>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</si>
  <si>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</si>
  <si>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</si>
  <si>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</si>
  <si>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</si>
  <si>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</si>
  <si>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</si>
  <si>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</si>
  <si>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</si>
  <si>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</si>
  <si>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</si>
  <si>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</si>
  <si>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</si>
  <si>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</si>
  <si>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</si>
  <si>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</si>
  <si>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</si>
  <si>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</si>
  <si>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</si>
  <si>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</si>
  <si>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</si>
  <si>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</si>
  <si>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</si>
  <si>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</si>
  <si>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</si>
  <si>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</si>
  <si>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</si>
  <si>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</si>
  <si>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</si>
  <si>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</si>
  <si>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</si>
  <si>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</si>
  <si>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</si>
  <si>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</si>
  <si>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</si>
  <si>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</si>
  <si>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</si>
  <si>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</si>
  <si>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</si>
  <si>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</si>
  <si>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</si>
  <si>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</si>
  <si>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</si>
  <si>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</si>
  <si>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</si>
  <si>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</si>
  <si>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</si>
  <si>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</si>
  <si>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</si>
  <si>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</si>
  <si>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</si>
  <si>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</si>
  <si>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</si>
  <si>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</si>
  <si>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</si>
  <si>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</si>
  <si>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</si>
  <si>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</si>
  <si>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</si>
  <si>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</si>
  <si>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</si>
  <si>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</si>
  <si>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</si>
  <si>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</si>
  <si>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</si>
  <si>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</si>
  <si>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</si>
  <si>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</si>
  <si>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</si>
  <si>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</si>
  <si>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</si>
  <si>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</si>
  <si>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</si>
  <si>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</si>
  <si>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</si>
  <si>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</si>
  <si>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</si>
  <si>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</si>
  <si>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</si>
  <si>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</si>
  <si>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</si>
  <si>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</si>
  <si>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</si>
  <si>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</si>
  <si>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</si>
  <si>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</si>
  <si>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</si>
  <si>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</si>
  <si>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</si>
  <si>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</si>
  <si>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</si>
  <si>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</si>
  <si>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</si>
  <si>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</si>
  <si>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</si>
  <si>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</si>
  <si>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</si>
  <si>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</si>
  <si>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</si>
  <si>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</si>
  <si>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</si>
  <si>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</si>
  <si>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</si>
  <si>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</si>
  <si>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</si>
  <si>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</si>
  <si>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</si>
  <si>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</si>
  <si>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</si>
  <si>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</si>
  <si>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</si>
  <si>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</si>
  <si>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</si>
  <si>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</si>
  <si>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</si>
  <si>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</si>
  <si>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</si>
  <si>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</si>
  <si>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</si>
  <si>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</si>
  <si>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</si>
  <si>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</si>
  <si>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</si>
  <si>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</si>
  <si>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</si>
  <si>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</si>
  <si>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</si>
  <si>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</si>
  <si>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</si>
  <si>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</si>
  <si>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</si>
  <si>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</si>
  <si>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</si>
  <si>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</si>
  <si>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</si>
  <si>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</si>
  <si>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</si>
  <si>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</si>
  <si>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</si>
  <si>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</si>
  <si>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</si>
  <si>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</si>
  <si>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</si>
  <si>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</si>
  <si>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</si>
  <si>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</si>
  <si>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</si>
  <si>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</si>
  <si>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</si>
  <si>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</si>
  <si>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</si>
  <si>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</si>
  <si>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</si>
  <si>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</si>
  <si>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</si>
  <si>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</si>
  <si>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</si>
  <si>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</si>
  <si>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</si>
  <si>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</si>
  <si>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</si>
  <si>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</si>
  <si>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</si>
  <si>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</si>
  <si>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</si>
  <si>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</si>
  <si>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</si>
  <si>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</si>
  <si>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</si>
  <si>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</si>
  <si>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</si>
  <si>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</si>
  <si>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</si>
  <si>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</si>
  <si>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</si>
  <si>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</si>
  <si>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</si>
  <si>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</si>
  <si>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</si>
  <si>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</si>
  <si>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</si>
  <si>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</si>
  <si>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</si>
  <si>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</si>
  <si>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</si>
  <si>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</si>
  <si>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</si>
  <si>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</si>
  <si>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</si>
  <si>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</si>
  <si>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</si>
  <si>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</si>
  <si>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</si>
  <si>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</si>
  <si>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</si>
  <si>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</si>
  <si>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</si>
  <si>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</si>
  <si>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</si>
  <si>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</si>
  <si>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</si>
  <si>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</si>
  <si>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</si>
  <si>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</si>
  <si>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</si>
  <si>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</si>
  <si>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</si>
  <si>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</si>
  <si>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</si>
  <si>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</si>
  <si>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</si>
  <si>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</si>
  <si>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</si>
  <si>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</si>
  <si>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</si>
  <si>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</si>
  <si>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</si>
  <si>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</si>
  <si>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</si>
  <si>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</si>
  <si>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</si>
  <si>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</si>
  <si>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</si>
  <si>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</si>
  <si>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</si>
  <si>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</si>
  <si>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</si>
  <si>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</si>
  <si>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</si>
  <si>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</si>
  <si>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</si>
  <si>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</si>
  <si>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</si>
  <si>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</si>
  <si>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</si>
  <si>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</si>
  <si>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</si>
  <si>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</si>
  <si>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</si>
  <si>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</si>
  <si>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</si>
  <si>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</si>
  <si>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</si>
  <si>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</si>
  <si>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</si>
  <si>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</si>
  <si>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</si>
  <si>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</si>
  <si>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</si>
  <si>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</si>
  <si>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</si>
  <si>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</si>
  <si>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</si>
  <si>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</si>
  <si>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</si>
  <si>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</si>
  <si>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</si>
  <si>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</si>
  <si>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</si>
  <si>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</si>
  <si>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</si>
  <si>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</si>
  <si>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</si>
  <si>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</si>
  <si>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</si>
  <si>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</si>
  <si>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</si>
  <si>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</si>
  <si>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</si>
  <si>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</si>
  <si>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</si>
  <si>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</si>
  <si>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</si>
  <si>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</si>
  <si>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</si>
  <si>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</si>
  <si>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</si>
  <si>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</si>
  <si>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</si>
  <si>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</si>
  <si>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</si>
  <si>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</si>
  <si>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</si>
  <si>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</si>
  <si>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</si>
  <si>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</si>
  <si>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</si>
  <si>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</si>
  <si>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</si>
  <si>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</si>
  <si>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</si>
  <si>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</si>
  <si>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</si>
  <si>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</si>
  <si>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</si>
  <si>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</si>
  <si>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</si>
  <si>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</si>
  <si>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</si>
  <si>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</si>
  <si>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</si>
  <si>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</si>
  <si>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</si>
  <si>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</si>
  <si>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</si>
  <si>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</si>
  <si>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</si>
  <si>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</si>
  <si>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</si>
  <si>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</si>
  <si>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</si>
  <si>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</si>
  <si>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</si>
  <si>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</si>
  <si>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</si>
  <si>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</si>
  <si>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</si>
  <si>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</si>
  <si>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</si>
  <si>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</si>
  <si>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</si>
  <si>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</si>
  <si>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</si>
  <si>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</si>
  <si>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</si>
  <si>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</si>
  <si>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</si>
  <si>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</si>
  <si>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</si>
  <si>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</si>
  <si>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</si>
  <si>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</si>
  <si>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</si>
  <si>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</si>
  <si>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</si>
  <si>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</si>
  <si>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</si>
  <si>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</si>
  <si>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</si>
  <si>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</si>
  <si>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</si>
  <si>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</si>
  <si>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</si>
  <si>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</si>
  <si>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</si>
  <si>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</si>
  <si>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</si>
  <si>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</si>
  <si>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</si>
  <si>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</si>
  <si>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</si>
  <si>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</si>
  <si>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</si>
  <si>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</si>
  <si>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</si>
  <si>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</si>
  <si>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</si>
  <si>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</si>
  <si>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</si>
  <si>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</si>
  <si>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</si>
  <si>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</si>
  <si>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</si>
  <si>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</si>
  <si>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</si>
  <si>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</si>
  <si>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</si>
  <si>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</si>
  <si>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</si>
  <si>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</si>
  <si>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</si>
  <si>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</si>
  <si>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</si>
  <si>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</si>
  <si>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</si>
  <si>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</si>
  <si>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</si>
  <si>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</si>
  <si>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</si>
  <si>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</si>
  <si>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</si>
  <si>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</si>
  <si>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</si>
  <si>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</si>
  <si>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</si>
  <si>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</si>
  <si>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</si>
  <si>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</si>
  <si>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</si>
  <si>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</si>
  <si>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</si>
  <si>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</si>
  <si>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</si>
  <si>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</si>
  <si>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</si>
  <si>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</si>
  <si>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</si>
  <si>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</si>
  <si>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</si>
  <si>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</si>
  <si>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</si>
  <si>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</si>
  <si>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</si>
  <si>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</si>
  <si>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</si>
  <si>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</si>
  <si>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</si>
  <si>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</si>
  <si>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</si>
  <si>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</si>
  <si>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</si>
  <si>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</si>
  <si>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</si>
  <si>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</si>
  <si>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</si>
  <si>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</si>
  <si>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</si>
  <si>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</si>
  <si>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</si>
  <si>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</si>
  <si>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</si>
  <si>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</si>
  <si>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</si>
  <si>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</si>
  <si>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</si>
  <si>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</si>
  <si>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</si>
  <si>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</si>
  <si>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</si>
  <si>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</si>
  <si>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</si>
  <si>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</si>
  <si>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</si>
  <si>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</si>
  <si>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</si>
  <si>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</si>
  <si>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</si>
  <si>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</si>
  <si>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</si>
  <si>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</si>
  <si>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</si>
  <si>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</si>
  <si>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</si>
  <si>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</si>
  <si>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</si>
  <si>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</si>
  <si>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</si>
  <si>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</si>
  <si>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</si>
  <si>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</si>
  <si>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</si>
  <si>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</si>
  <si>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</si>
  <si>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</si>
  <si>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</si>
  <si>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</si>
  <si>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</si>
  <si>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</si>
  <si>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</si>
  <si>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</si>
  <si>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</si>
  <si>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</si>
  <si>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</si>
  <si>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</si>
  <si>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</si>
  <si>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</si>
  <si>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</si>
  <si>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</si>
  <si>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</si>
  <si>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</si>
  <si>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</si>
  <si>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</si>
  <si>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</si>
  <si>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</si>
  <si>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</si>
  <si>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</si>
  <si>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</si>
  <si>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</si>
  <si>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</si>
  <si>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</si>
  <si>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</si>
  <si>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</si>
  <si>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</si>
  <si>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</si>
  <si>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</si>
  <si>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</si>
  <si>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</si>
  <si>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</si>
  <si>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</si>
  <si>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</si>
  <si>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</si>
  <si>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</si>
  <si>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</si>
  <si>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</si>
  <si>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</si>
  <si>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</si>
  <si>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</si>
  <si>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</si>
  <si>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</si>
  <si>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</si>
  <si>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</si>
  <si>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</si>
  <si>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</si>
  <si>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</si>
  <si>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</si>
  <si>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</si>
  <si>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</si>
  <si>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</si>
  <si>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</si>
  <si>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</si>
  <si>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</si>
  <si>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</si>
  <si>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</si>
  <si>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</si>
  <si>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</si>
  <si>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</si>
  <si>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</si>
  <si>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</si>
  <si>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</si>
  <si>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</si>
  <si>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</si>
  <si>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</si>
  <si>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</si>
  <si>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</si>
  <si>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</si>
  <si>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</si>
  <si>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</si>
  <si>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</si>
  <si>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</si>
  <si>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</si>
  <si>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</si>
  <si>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</si>
  <si>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</si>
  <si>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</si>
  <si>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</si>
  <si>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</si>
  <si>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</si>
  <si>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</si>
  <si>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</si>
  <si>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</si>
  <si>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</si>
  <si>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</si>
  <si>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</si>
  <si>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</si>
  <si>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</si>
  <si>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</si>
  <si>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</si>
  <si>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</si>
  <si>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</si>
  <si>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</si>
  <si>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</si>
  <si>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</si>
  <si>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</si>
  <si>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</si>
  <si>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</si>
  <si>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</si>
  <si>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</si>
  <si>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</si>
  <si>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</si>
  <si>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</si>
  <si>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</si>
  <si>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</si>
  <si>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</si>
  <si>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</si>
  <si>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</si>
  <si>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</si>
  <si>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</si>
  <si>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</si>
  <si>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</si>
  <si>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</si>
  <si>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</si>
  <si>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</si>
  <si>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</si>
  <si>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</si>
  <si>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</si>
  <si>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</si>
  <si>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</si>
  <si>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</si>
  <si>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</si>
  <si>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</si>
  <si>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</si>
  <si>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</si>
  <si>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</si>
  <si>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</si>
  <si>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</si>
  <si>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</si>
  <si>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</si>
  <si>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</si>
  <si>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</si>
  <si>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</si>
  <si>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</si>
  <si>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</si>
  <si>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</si>
  <si>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</si>
  <si>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</si>
  <si>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</si>
  <si>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</si>
  <si>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</si>
  <si>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</si>
  <si>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</si>
  <si>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</si>
  <si>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</si>
  <si>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</si>
  <si>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</si>
  <si>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</si>
  <si>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</si>
  <si>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</si>
  <si>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</si>
  <si>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</si>
  <si>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</si>
  <si>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</si>
  <si>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</si>
  <si>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</si>
  <si>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</si>
  <si>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</si>
  <si>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</si>
  <si>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</si>
  <si>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</si>
  <si>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</si>
  <si>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</si>
  <si>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</si>
  <si>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</si>
  <si>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</si>
  <si>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</si>
  <si>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</si>
  <si>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</si>
  <si>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</si>
  <si>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</si>
  <si>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</si>
  <si>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</si>
  <si>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</si>
  <si>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</si>
  <si>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</si>
  <si>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</si>
  <si>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</si>
  <si>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</si>
  <si>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</si>
  <si>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</si>
  <si>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</si>
  <si>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</si>
  <si>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</si>
  <si>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</si>
  <si>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</si>
  <si>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</si>
  <si>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</si>
  <si>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</si>
  <si>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</si>
  <si>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</si>
  <si>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</si>
  <si>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</si>
  <si>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</si>
  <si>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</si>
  <si>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</si>
  <si>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</si>
  <si>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</si>
  <si>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</si>
  <si>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</si>
  <si>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</si>
  <si>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</si>
  <si>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</si>
  <si>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</si>
  <si>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</si>
  <si>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</si>
  <si>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</si>
  <si>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</si>
  <si>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</si>
  <si>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</si>
  <si>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</si>
  <si>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</si>
  <si>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</si>
  <si>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</si>
  <si>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</si>
  <si>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</si>
  <si>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</si>
  <si>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</si>
  <si>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</si>
  <si>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</si>
  <si>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</si>
  <si>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</si>
  <si>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</si>
  <si>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</si>
  <si>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</si>
  <si>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</si>
  <si>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</si>
  <si>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</si>
  <si>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</si>
  <si>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</si>
  <si>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</si>
  <si>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</si>
  <si>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</si>
  <si>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</si>
  <si>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</si>
  <si>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</si>
  <si>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</si>
  <si>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</si>
  <si>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</si>
  <si>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</si>
  <si>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</si>
  <si>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</si>
  <si>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</si>
  <si>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</si>
  <si>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</si>
  <si>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</si>
  <si>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</si>
  <si>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</si>
  <si>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</si>
  <si>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</si>
  <si>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</si>
  <si>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</si>
  <si>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</si>
  <si>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</si>
  <si>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</si>
  <si>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</si>
  <si>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</si>
  <si>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</si>
  <si>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</si>
  <si>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</si>
  <si>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</si>
  <si>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</si>
  <si>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</si>
  <si>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</si>
  <si>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</si>
  <si>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</si>
  <si>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</si>
  <si>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</si>
  <si>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</si>
  <si>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</si>
  <si>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</si>
  <si>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</si>
  <si>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</si>
  <si>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</si>
  <si>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</si>
  <si>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</si>
  <si>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</si>
  <si>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</si>
  <si>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</si>
  <si>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</si>
  <si>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</si>
  <si>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</si>
  <si>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</si>
  <si>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</si>
  <si>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</si>
  <si>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</si>
  <si>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</si>
  <si>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</si>
  <si>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</si>
  <si>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</si>
  <si>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</si>
  <si>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</si>
  <si>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</si>
  <si>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</si>
  <si>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</si>
  <si>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</si>
  <si>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</si>
  <si>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</si>
  <si>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</si>
  <si>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</si>
  <si>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</si>
  <si>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</si>
  <si>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</si>
  <si>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</si>
  <si>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</si>
  <si>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</si>
  <si>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</si>
  <si>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</si>
  <si>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</si>
  <si>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</si>
  <si>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</si>
  <si>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</si>
  <si>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</si>
  <si>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</si>
  <si>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</si>
  <si>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</si>
  <si>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</si>
  <si>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</si>
  <si>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</si>
  <si>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</si>
  <si>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</si>
  <si>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</si>
  <si>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</si>
  <si>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</si>
  <si>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</si>
  <si>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</si>
  <si>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</si>
  <si>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</si>
  <si>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</si>
  <si>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</si>
  <si>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</si>
  <si>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</si>
  <si>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</si>
  <si>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</si>
  <si>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</si>
  <si>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</si>
  <si>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</si>
  <si>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</si>
  <si>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</si>
  <si>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</si>
  <si>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</si>
  <si>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</si>
  <si>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</si>
  <si>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</si>
  <si>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</si>
  <si>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</si>
  <si>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</si>
  <si>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</si>
  <si>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</si>
  <si>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</si>
  <si>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</si>
  <si>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</si>
  <si>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</si>
  <si>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</si>
  <si>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</si>
  <si>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</si>
  <si>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</si>
  <si>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</si>
  <si>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</si>
  <si>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</si>
  <si>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</si>
  <si>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</si>
  <si>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</si>
  <si>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</si>
  <si>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</si>
  <si>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</si>
  <si>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</si>
  <si>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</si>
  <si>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</si>
  <si>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</si>
  <si>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</si>
  <si>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</si>
  <si>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</si>
  <si>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</si>
  <si>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</si>
  <si>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</si>
  <si>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</si>
  <si>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</si>
  <si>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</si>
  <si>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</si>
  <si>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</si>
  <si>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</si>
  <si>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</si>
  <si>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</si>
  <si>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</si>
  <si>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</si>
  <si>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</si>
  <si>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</si>
  <si>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</si>
  <si>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</si>
  <si>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</si>
  <si>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</si>
  <si>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</si>
  <si>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</si>
  <si>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</si>
  <si>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</si>
  <si>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</si>
  <si>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</si>
  <si>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</si>
  <si>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</si>
  <si>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</si>
  <si>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</si>
  <si>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</si>
  <si>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</si>
  <si>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</si>
  <si>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</si>
  <si>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</si>
  <si>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</si>
  <si>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</si>
  <si>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</si>
  <si>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</si>
  <si>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</si>
  <si>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</si>
  <si>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</si>
  <si>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</si>
  <si>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</si>
  <si>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</si>
  <si>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</si>
  <si>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</si>
  <si>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</si>
  <si>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</si>
  <si>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</si>
  <si>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</si>
  <si>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</si>
  <si>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</si>
  <si>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</si>
  <si>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</si>
  <si>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</si>
  <si>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</si>
  <si>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</si>
  <si>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</si>
  <si>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</si>
  <si>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</si>
  <si>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</si>
  <si>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</si>
  <si>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</si>
  <si>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</si>
  <si>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</si>
  <si>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</si>
  <si>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</si>
  <si>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</si>
  <si>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</si>
  <si>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</si>
  <si>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</si>
  <si>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</si>
  <si>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</si>
  <si>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</si>
  <si>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</si>
  <si>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</si>
  <si>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</si>
  <si>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</si>
  <si>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</si>
  <si>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</si>
  <si>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</si>
  <si>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</si>
  <si>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</si>
  <si>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</si>
  <si>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</si>
  <si>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</si>
  <si>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31/05/2025</t>
  </si>
  <si>
    <t>Reporting Date: 26/06/2025</t>
  </si>
  <si>
    <t>https://www.knab.nl/investors/cptcb-programme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</si>
</sst>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5"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5"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4" fontId="22" fillId="0" borderId="0" xfId="1" applyNumberFormat="1" applyFont="1" applyFill="1" applyBorder="1" applyAlignment="1" applyProtection="1">
      <alignment horizontal="center" vertical="center" wrapText="1"/>
      <protection locked="0"/>
    </xf>
    <xf numFmtId="164"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4" fontId="17" fillId="5" borderId="0" xfId="1" applyNumberFormat="1" applyFont="1" applyFill="1" applyBorder="1" applyAlignment="1">
      <alignment horizontal="center" vertical="center" wrapText="1"/>
    </xf>
    <xf numFmtId="164"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4"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1" quotePrefix="1" applyNumberFormat="1" applyFont="1" applyAlignment="1">
      <alignment horizontal="center" vertical="center" wrapText="1"/>
    </xf>
    <xf numFmtId="0" fontId="0" fillId="0" borderId="0" xfId="0"/>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zoomScale="80" zoomScaleNormal="80" workbookViewId="0">
      <selection activeCell="H18" sqref="H18"/>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7" t="s">
        <v>1506</v>
      </c>
      <c r="E6" s="197"/>
      <c r="F6" s="197"/>
      <c r="G6" s="197"/>
      <c r="H6" s="197"/>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0" t="s">
        <v>14</v>
      </c>
      <c r="E24" s="201" t="s">
        <v>15</v>
      </c>
      <c r="F24" s="201"/>
      <c r="G24" s="201"/>
      <c r="H24" s="201"/>
      <c r="I24" s="6"/>
      <c r="J24" s="7"/>
    </row>
    <row r="25" spans="2:10" x14ac:dyDescent="0.25">
      <c r="B25" s="5"/>
      <c r="C25" s="6"/>
      <c r="D25" s="6"/>
      <c r="H25" s="6"/>
      <c r="I25" s="6"/>
      <c r="J25" s="7"/>
    </row>
    <row r="26" spans="2:10" x14ac:dyDescent="0.25">
      <c r="B26" s="5"/>
      <c r="C26" s="6"/>
      <c r="D26" s="200" t="s">
        <v>16</v>
      </c>
      <c r="E26" s="201"/>
      <c r="F26" s="201"/>
      <c r="G26" s="201"/>
      <c r="H26" s="201"/>
      <c r="I26" s="6"/>
      <c r="J26" s="7"/>
    </row>
    <row r="27" spans="2:10" x14ac:dyDescent="0.25">
      <c r="B27" s="5"/>
      <c r="C27" s="6"/>
      <c r="D27" s="14"/>
      <c r="E27" s="14"/>
      <c r="F27" s="14"/>
      <c r="G27" s="14"/>
      <c r="H27" s="14"/>
      <c r="I27" s="6"/>
      <c r="J27" s="7"/>
    </row>
    <row r="28" spans="2:10" x14ac:dyDescent="0.25">
      <c r="B28" s="5"/>
      <c r="C28" s="6"/>
      <c r="D28" s="200" t="s">
        <v>17</v>
      </c>
      <c r="E28" s="201" t="s">
        <v>15</v>
      </c>
      <c r="F28" s="201"/>
      <c r="G28" s="201"/>
      <c r="H28" s="201"/>
      <c r="I28" s="6"/>
      <c r="J28" s="7"/>
    </row>
    <row r="29" spans="2:10" x14ac:dyDescent="0.25">
      <c r="B29" s="5"/>
      <c r="C29" s="6"/>
      <c r="D29" s="14"/>
      <c r="E29" s="14"/>
      <c r="F29" s="14"/>
      <c r="G29" s="14"/>
      <c r="H29" s="14"/>
      <c r="I29" s="6"/>
      <c r="J29" s="7"/>
    </row>
    <row r="30" spans="2:10" x14ac:dyDescent="0.25">
      <c r="B30" s="5"/>
      <c r="C30" s="6"/>
      <c r="D30" s="200" t="s">
        <v>18</v>
      </c>
      <c r="E30" s="201" t="s">
        <v>15</v>
      </c>
      <c r="F30" s="201"/>
      <c r="G30" s="201"/>
      <c r="H30" s="201"/>
      <c r="I30" s="6"/>
      <c r="J30" s="7"/>
    </row>
    <row r="31" spans="2:10" x14ac:dyDescent="0.25">
      <c r="B31" s="5"/>
      <c r="C31" s="6"/>
      <c r="D31" s="14"/>
      <c r="E31" s="14"/>
      <c r="F31" s="14"/>
      <c r="G31" s="14"/>
      <c r="H31" s="14"/>
      <c r="I31" s="6"/>
      <c r="J31" s="7"/>
    </row>
    <row r="32" spans="2:10" x14ac:dyDescent="0.25">
      <c r="B32" s="5"/>
      <c r="C32" s="6"/>
      <c r="D32" s="200" t="s">
        <v>19</v>
      </c>
      <c r="E32" s="201" t="s">
        <v>15</v>
      </c>
      <c r="F32" s="201"/>
      <c r="G32" s="201"/>
      <c r="H32" s="201"/>
      <c r="I32" s="6"/>
      <c r="J32" s="7"/>
    </row>
    <row r="33" spans="2:10" x14ac:dyDescent="0.25">
      <c r="B33" s="5"/>
      <c r="C33" s="6"/>
      <c r="I33" s="6"/>
      <c r="J33" s="7"/>
    </row>
    <row r="34" spans="2:10" x14ac:dyDescent="0.25">
      <c r="B34" s="5"/>
      <c r="C34" s="6"/>
      <c r="D34" s="200" t="s">
        <v>20</v>
      </c>
      <c r="E34" s="201" t="s">
        <v>15</v>
      </c>
      <c r="F34" s="201"/>
      <c r="G34" s="201"/>
      <c r="H34" s="201"/>
      <c r="I34" s="6"/>
      <c r="J34" s="7"/>
    </row>
    <row r="35" spans="2:10" x14ac:dyDescent="0.25">
      <c r="B35" s="5"/>
      <c r="C35" s="6"/>
      <c r="D35" s="6"/>
      <c r="E35" s="6"/>
      <c r="F35" s="6"/>
      <c r="G35" s="6"/>
      <c r="H35" s="6"/>
      <c r="I35" s="6"/>
      <c r="J35" s="7"/>
    </row>
    <row r="36" spans="2:10" x14ac:dyDescent="0.25">
      <c r="B36" s="5"/>
      <c r="C36" s="6"/>
      <c r="D36" s="198" t="s">
        <v>21</v>
      </c>
      <c r="E36" s="199"/>
      <c r="F36" s="199"/>
      <c r="G36" s="199"/>
      <c r="H36" s="199"/>
      <c r="I36" s="6"/>
      <c r="J36" s="7"/>
    </row>
    <row r="37" spans="2:10" x14ac:dyDescent="0.25">
      <c r="B37" s="5"/>
      <c r="C37" s="6"/>
      <c r="D37" s="6"/>
      <c r="E37" s="6"/>
      <c r="F37" s="13"/>
      <c r="G37" s="6"/>
      <c r="H37" s="6"/>
      <c r="I37" s="6"/>
      <c r="J37" s="7"/>
    </row>
    <row r="38" spans="2:10" x14ac:dyDescent="0.25">
      <c r="B38" s="5"/>
      <c r="C38" s="6"/>
      <c r="D38" s="198" t="s">
        <v>933</v>
      </c>
      <c r="E38" s="199"/>
      <c r="F38" s="199"/>
      <c r="G38" s="199"/>
      <c r="H38" s="199"/>
      <c r="I38" s="6"/>
      <c r="J38" s="7"/>
    </row>
    <row r="39" spans="2:10" x14ac:dyDescent="0.25">
      <c r="B39" s="5"/>
      <c r="C39" s="6"/>
      <c r="I39" s="6"/>
      <c r="J39" s="7"/>
    </row>
    <row r="40" spans="2:10" x14ac:dyDescent="0.25">
      <c r="B40" s="5"/>
      <c r="C40" s="6"/>
      <c r="D40" s="198" t="s">
        <v>1471</v>
      </c>
      <c r="E40" s="199" t="s">
        <v>15</v>
      </c>
      <c r="F40" s="199"/>
      <c r="G40" s="199"/>
      <c r="H40" s="199"/>
      <c r="I40" s="6"/>
      <c r="J40" s="7"/>
    </row>
    <row r="41" spans="2:10" x14ac:dyDescent="0.25">
      <c r="B41" s="5"/>
      <c r="C41" s="6"/>
      <c r="D41" s="6"/>
      <c r="E41" s="14"/>
      <c r="F41" s="14"/>
      <c r="G41" s="14"/>
      <c r="H41" s="14"/>
      <c r="I41" s="6"/>
      <c r="J41" s="7"/>
    </row>
    <row r="42" spans="2:10" x14ac:dyDescent="0.25">
      <c r="B42" s="5"/>
      <c r="C42" s="6"/>
      <c r="D42" s="198" t="s">
        <v>1472</v>
      </c>
      <c r="E42" s="199"/>
      <c r="F42" s="199"/>
      <c r="G42" s="199"/>
      <c r="H42" s="199"/>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election activeCell="F148" sqref="F148"/>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6" t="s">
        <v>3102</v>
      </c>
      <c r="E17" s="28"/>
      <c r="F17" s="28"/>
      <c r="H17" s="20"/>
      <c r="L17" s="20"/>
      <c r="M17" s="20"/>
    </row>
    <row r="18" spans="1:13" outlineLevel="1" x14ac:dyDescent="0.25">
      <c r="A18" s="22" t="s">
        <v>1484</v>
      </c>
      <c r="B18" s="36" t="s">
        <v>37</v>
      </c>
      <c r="C18" s="180">
        <v>45808</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1147.51908381</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4.7519083810000001E-2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147.51908380999998</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1147.51908381</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1147.51908381</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18.56043</v>
      </c>
      <c r="D66" s="97">
        <v>10.231033096998754</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0.81952597000000005</v>
      </c>
      <c r="D70" s="93">
        <v>1.01499535</v>
      </c>
      <c r="E70" s="18"/>
      <c r="F70" s="181">
        <f t="shared" ref="F70:F76" si="1">IF($C$77=0,0,IF(C70="","",C70/$C$77))</f>
        <v>7.1417197462111471E-4</v>
      </c>
      <c r="G70" s="99">
        <f t="shared" ref="G70:G76" si="2">IF($D$66="ND2","ND2",IF(OR(D70="ND2",D70=""),"",D70/$D$77))</f>
        <v>8.8451282799585878E-4</v>
      </c>
      <c r="H70" s="20"/>
      <c r="L70" s="20"/>
      <c r="M70" s="20"/>
      <c r="N70" s="51"/>
    </row>
    <row r="71" spans="1:14" x14ac:dyDescent="0.25">
      <c r="A71" s="22" t="s">
        <v>103</v>
      </c>
      <c r="B71" s="18" t="s">
        <v>955</v>
      </c>
      <c r="C71" s="93">
        <v>3.6881798200000002</v>
      </c>
      <c r="D71" s="93">
        <v>4.3474689599999996</v>
      </c>
      <c r="E71" s="18"/>
      <c r="F71" s="181">
        <f t="shared" si="1"/>
        <v>3.2140466089282654E-3</v>
      </c>
      <c r="G71" s="99">
        <f t="shared" si="2"/>
        <v>3.7885809668328184E-3</v>
      </c>
      <c r="H71" s="20"/>
      <c r="L71" s="20"/>
      <c r="M71" s="20"/>
      <c r="N71" s="51"/>
    </row>
    <row r="72" spans="1:14" x14ac:dyDescent="0.25">
      <c r="A72" s="22" t="s">
        <v>104</v>
      </c>
      <c r="B72" s="18" t="s">
        <v>956</v>
      </c>
      <c r="C72" s="93">
        <v>7.7903509700000004</v>
      </c>
      <c r="D72" s="93">
        <v>10.70356189</v>
      </c>
      <c r="E72" s="18"/>
      <c r="F72" s="181">
        <f t="shared" si="1"/>
        <v>6.7888639761305132E-3</v>
      </c>
      <c r="G72" s="99">
        <f t="shared" si="2"/>
        <v>9.3275676553125093E-3</v>
      </c>
      <c r="H72" s="20"/>
      <c r="L72" s="20"/>
      <c r="M72" s="20"/>
      <c r="N72" s="51"/>
    </row>
    <row r="73" spans="1:14" x14ac:dyDescent="0.25">
      <c r="A73" s="22" t="s">
        <v>105</v>
      </c>
      <c r="B73" s="18" t="s">
        <v>957</v>
      </c>
      <c r="C73" s="93">
        <v>9.4179740699999996</v>
      </c>
      <c r="D73" s="93">
        <v>10.69208549</v>
      </c>
      <c r="E73" s="18"/>
      <c r="F73" s="181">
        <f t="shared" si="1"/>
        <v>8.2072483175882217E-3</v>
      </c>
      <c r="G73" s="99">
        <f t="shared" si="2"/>
        <v>9.3175666015941731E-3</v>
      </c>
      <c r="H73" s="20"/>
      <c r="L73" s="20"/>
      <c r="M73" s="20"/>
      <c r="N73" s="51"/>
    </row>
    <row r="74" spans="1:14" x14ac:dyDescent="0.25">
      <c r="A74" s="22" t="s">
        <v>106</v>
      </c>
      <c r="B74" s="18" t="s">
        <v>958</v>
      </c>
      <c r="C74" s="93">
        <v>9.0713988400000005</v>
      </c>
      <c r="D74" s="93">
        <v>23.798660439999999</v>
      </c>
      <c r="E74" s="18"/>
      <c r="F74" s="181">
        <f t="shared" si="1"/>
        <v>7.9052269962091495E-3</v>
      </c>
      <c r="G74" s="99">
        <f t="shared" si="2"/>
        <v>2.0739228458827488E-2</v>
      </c>
      <c r="H74" s="20"/>
      <c r="L74" s="20"/>
      <c r="M74" s="20"/>
      <c r="N74" s="51"/>
    </row>
    <row r="75" spans="1:14" x14ac:dyDescent="0.25">
      <c r="A75" s="22" t="s">
        <v>107</v>
      </c>
      <c r="B75" s="18" t="s">
        <v>959</v>
      </c>
      <c r="C75" s="93">
        <v>125.34105792999999</v>
      </c>
      <c r="D75" s="93">
        <v>591.50708538000004</v>
      </c>
      <c r="E75" s="18"/>
      <c r="F75" s="181">
        <f t="shared" si="1"/>
        <v>0.10922786356967749</v>
      </c>
      <c r="G75" s="99">
        <f t="shared" si="2"/>
        <v>0.51546601161182826</v>
      </c>
      <c r="H75" s="20"/>
      <c r="L75" s="20"/>
      <c r="M75" s="20"/>
      <c r="N75" s="51"/>
    </row>
    <row r="76" spans="1:14" x14ac:dyDescent="0.25">
      <c r="A76" s="22" t="s">
        <v>108</v>
      </c>
      <c r="B76" s="18" t="s">
        <v>960</v>
      </c>
      <c r="C76" s="93">
        <v>991.39059621000001</v>
      </c>
      <c r="D76" s="93">
        <v>505.45522629999999</v>
      </c>
      <c r="E76" s="18"/>
      <c r="F76" s="181">
        <f t="shared" si="1"/>
        <v>0.86394257855684531</v>
      </c>
      <c r="G76" s="99">
        <f t="shared" si="2"/>
        <v>0.44047653187760888</v>
      </c>
      <c r="H76" s="20"/>
      <c r="L76" s="20"/>
      <c r="M76" s="20"/>
      <c r="N76" s="51"/>
    </row>
    <row r="77" spans="1:14" x14ac:dyDescent="0.25">
      <c r="A77" s="22" t="s">
        <v>109</v>
      </c>
      <c r="B77" s="54" t="s">
        <v>88</v>
      </c>
      <c r="C77" s="95">
        <f>SUM(C70:C76)</f>
        <v>1147.51908381</v>
      </c>
      <c r="D77" s="95">
        <f>SUM(D70:D76)</f>
        <v>1147.51908381</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0.46692731999999998</v>
      </c>
      <c r="D79" s="95" t="str">
        <f>IF($D$66="ND2","ND2","")</f>
        <v/>
      </c>
      <c r="E79" s="39"/>
      <c r="F79" s="99">
        <f>IF($C$77=0,"",IF(C79="","",C79/$C$77))</f>
        <v>4.0690157278230616E-4</v>
      </c>
      <c r="G79" s="99" t="str">
        <f>IF($D$66="ND2","ND2",IF(OR(D79="ND2",D79=""),"",D79/$D$77))</f>
        <v/>
      </c>
      <c r="H79" s="20"/>
      <c r="L79" s="20"/>
      <c r="M79" s="20"/>
      <c r="N79" s="51"/>
    </row>
    <row r="80" spans="1:14" hidden="1" outlineLevel="1" x14ac:dyDescent="0.25">
      <c r="A80" s="22" t="s">
        <v>114</v>
      </c>
      <c r="B80" s="55" t="s">
        <v>115</v>
      </c>
      <c r="C80" s="95">
        <v>0.35259865000000001</v>
      </c>
      <c r="D80" s="95" t="str">
        <f>IF($D$66="ND2","ND2","")</f>
        <v/>
      </c>
      <c r="E80" s="39"/>
      <c r="F80" s="99">
        <f>IF($C$77=0,"",IF(C80="","",C80/$C$77))</f>
        <v>3.0727040183880843E-4</v>
      </c>
      <c r="G80" s="99" t="str">
        <f>IF($D$66="ND2","ND2",IF(OR(D80="ND2",D80=""),"",D80/$D$77))</f>
        <v/>
      </c>
      <c r="H80" s="20"/>
      <c r="L80" s="20"/>
      <c r="M80" s="20"/>
      <c r="N80" s="51"/>
    </row>
    <row r="81" spans="1:14" hidden="1" outlineLevel="1" x14ac:dyDescent="0.25">
      <c r="A81" s="22" t="s">
        <v>116</v>
      </c>
      <c r="B81" s="55" t="s">
        <v>117</v>
      </c>
      <c r="C81" s="95">
        <v>1.4987298600000001</v>
      </c>
      <c r="D81" s="95" t="str">
        <f>IF($D$66="ND2","ND2","")</f>
        <v/>
      </c>
      <c r="E81" s="39"/>
      <c r="F81" s="99">
        <f>IF($C$77=0,"",IF(C81="","",C81/$C$77))</f>
        <v>1.3060609458658483E-3</v>
      </c>
      <c r="G81" s="99" t="str">
        <f>IF($D$66="ND2","ND2",IF(OR(D81="ND2",D81=""),"",D81/$D$77))</f>
        <v/>
      </c>
      <c r="H81" s="20"/>
      <c r="L81" s="20"/>
      <c r="M81" s="20"/>
      <c r="N81" s="51"/>
    </row>
    <row r="82" spans="1:14" hidden="1" outlineLevel="1" x14ac:dyDescent="0.25">
      <c r="A82" s="22" t="s">
        <v>118</v>
      </c>
      <c r="B82" s="55" t="s">
        <v>119</v>
      </c>
      <c r="C82" s="95">
        <v>2.1894499600000001</v>
      </c>
      <c r="D82" s="95" t="str">
        <f>IF($D$66="ND2","ND2","")</f>
        <v/>
      </c>
      <c r="E82" s="39"/>
      <c r="F82" s="99">
        <f>IF($C$77=0,"",IF(C82="","",C82/$C$77))</f>
        <v>1.9079856630624171E-3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1.2916000000000001</v>
      </c>
      <c r="D89" s="97">
        <v>1.2916000000000001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0</v>
      </c>
      <c r="D94" s="93" t="str">
        <f t="shared" si="3"/>
        <v/>
      </c>
      <c r="E94" s="18"/>
      <c r="F94" s="99">
        <f t="shared" si="4"/>
        <v>0</v>
      </c>
      <c r="G94" s="99">
        <f t="shared" si="5"/>
        <v>0</v>
      </c>
      <c r="H94" s="20"/>
      <c r="L94" s="20"/>
      <c r="M94" s="20"/>
      <c r="N94" s="51"/>
    </row>
    <row r="95" spans="1:14" x14ac:dyDescent="0.25">
      <c r="A95" s="22" t="s">
        <v>132</v>
      </c>
      <c r="B95" s="18" t="s">
        <v>956</v>
      </c>
      <c r="C95" s="93">
        <v>500</v>
      </c>
      <c r="D95" s="93" t="str">
        <f t="shared" si="3"/>
        <v/>
      </c>
      <c r="E95" s="18"/>
      <c r="F95" s="99">
        <f t="shared" si="4"/>
        <v>0.5</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v>500</v>
      </c>
      <c r="D103" s="95" t="str">
        <f>IF($D$89="ND2","ND2","")</f>
        <v/>
      </c>
      <c r="E103" s="39"/>
      <c r="F103" s="99">
        <f>IF($C$100=0,"",IF(C103="","",IF(C103="","",C103/$C$100)))</f>
        <v>0.5</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1147.51908381</v>
      </c>
      <c r="D112" s="93">
        <v>1147.51908381</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1147.51908381</v>
      </c>
      <c r="D131" s="93">
        <f>SUM(D112:D130)</f>
        <v>1147.51908381</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1000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1000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1000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1000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3.3595668600000002</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3.3595668600000002</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0</v>
      </c>
      <c r="E193" s="46"/>
      <c r="F193" s="99" t="str">
        <f t="shared" ref="F193:F207" si="13">IF($C$209=0,"",IF(C193="", "",C193/$C$209))</f>
        <v/>
      </c>
      <c r="G193" s="47"/>
      <c r="H193" s="20"/>
      <c r="L193" s="20"/>
      <c r="M193" s="20"/>
      <c r="N193" s="51"/>
    </row>
    <row r="194" spans="1:14" x14ac:dyDescent="0.25">
      <c r="A194" s="22" t="s">
        <v>243</v>
      </c>
      <c r="B194" s="39" t="s">
        <v>244</v>
      </c>
      <c r="C194" s="93">
        <v>0</v>
      </c>
      <c r="E194" s="49"/>
      <c r="F194" s="99" t="str">
        <f t="shared" si="13"/>
        <v/>
      </c>
      <c r="G194" s="49"/>
      <c r="H194" s="20"/>
      <c r="L194" s="20"/>
      <c r="M194" s="20"/>
      <c r="N194" s="51"/>
    </row>
    <row r="195" spans="1:14" x14ac:dyDescent="0.25">
      <c r="A195" s="22" t="s">
        <v>245</v>
      </c>
      <c r="B195" s="39" t="s">
        <v>246</v>
      </c>
      <c r="C195" s="93">
        <v>0</v>
      </c>
      <c r="E195" s="49"/>
      <c r="F195" s="99" t="str">
        <f t="shared" si="13"/>
        <v/>
      </c>
      <c r="G195" s="49"/>
      <c r="H195" s="20"/>
      <c r="L195" s="20"/>
      <c r="M195" s="20"/>
      <c r="N195" s="51"/>
    </row>
    <row r="196" spans="1:14" x14ac:dyDescent="0.25">
      <c r="A196" s="22" t="s">
        <v>247</v>
      </c>
      <c r="B196" s="39" t="s">
        <v>248</v>
      </c>
      <c r="C196" s="93">
        <v>0</v>
      </c>
      <c r="E196" s="49"/>
      <c r="F196" s="99" t="str">
        <f t="shared" si="13"/>
        <v/>
      </c>
      <c r="G196" s="49"/>
      <c r="H196" s="20"/>
      <c r="L196" s="20"/>
      <c r="M196" s="20"/>
      <c r="N196" s="51"/>
    </row>
    <row r="197" spans="1:14" x14ac:dyDescent="0.25">
      <c r="A197" s="22" t="s">
        <v>249</v>
      </c>
      <c r="B197" s="39" t="s">
        <v>250</v>
      </c>
      <c r="C197" s="93">
        <v>0</v>
      </c>
      <c r="E197" s="49"/>
      <c r="F197" s="99" t="str">
        <f t="shared" si="13"/>
        <v/>
      </c>
      <c r="G197" s="49"/>
      <c r="H197" s="20"/>
      <c r="L197" s="20"/>
      <c r="M197" s="20"/>
      <c r="N197" s="51"/>
    </row>
    <row r="198" spans="1:14" x14ac:dyDescent="0.25">
      <c r="A198" s="22" t="s">
        <v>251</v>
      </c>
      <c r="B198" s="22" t="s">
        <v>481</v>
      </c>
      <c r="C198" s="93">
        <v>0</v>
      </c>
      <c r="E198" s="49"/>
      <c r="F198" s="99" t="str">
        <f t="shared" si="13"/>
        <v/>
      </c>
      <c r="G198" s="49"/>
      <c r="H198" s="20"/>
      <c r="L198" s="20"/>
      <c r="M198" s="20"/>
      <c r="N198" s="51"/>
    </row>
    <row r="199" spans="1:14" x14ac:dyDescent="0.25">
      <c r="A199" s="22" t="s">
        <v>253</v>
      </c>
      <c r="B199" s="39" t="s">
        <v>252</v>
      </c>
      <c r="C199" s="93">
        <v>0</v>
      </c>
      <c r="E199" s="49"/>
      <c r="F199" s="99" t="str">
        <f t="shared" si="13"/>
        <v/>
      </c>
      <c r="G199" s="49"/>
      <c r="H199" s="20"/>
      <c r="L199" s="20"/>
      <c r="M199" s="20"/>
      <c r="N199" s="51"/>
    </row>
    <row r="200" spans="1:14" x14ac:dyDescent="0.25">
      <c r="A200" s="22" t="s">
        <v>255</v>
      </c>
      <c r="B200" s="39" t="s">
        <v>254</v>
      </c>
      <c r="C200" s="93">
        <v>0</v>
      </c>
      <c r="E200" s="49"/>
      <c r="F200" s="99" t="str">
        <f t="shared" si="13"/>
        <v/>
      </c>
      <c r="G200" s="49"/>
      <c r="H200" s="20"/>
      <c r="L200" s="20"/>
      <c r="M200" s="20"/>
      <c r="N200" s="51"/>
    </row>
    <row r="201" spans="1:14" x14ac:dyDescent="0.25">
      <c r="A201" s="22" t="s">
        <v>256</v>
      </c>
      <c r="B201" s="39" t="s">
        <v>11</v>
      </c>
      <c r="C201" s="93">
        <v>0</v>
      </c>
      <c r="E201" s="49"/>
      <c r="F201" s="99" t="str">
        <f t="shared" si="13"/>
        <v/>
      </c>
      <c r="G201" s="49"/>
      <c r="H201" s="20"/>
      <c r="L201" s="20"/>
      <c r="M201" s="20"/>
      <c r="N201" s="51"/>
    </row>
    <row r="202" spans="1:14" x14ac:dyDescent="0.25">
      <c r="A202" s="22" t="s">
        <v>258</v>
      </c>
      <c r="B202" s="39" t="s">
        <v>257</v>
      </c>
      <c r="C202" s="93">
        <v>0</v>
      </c>
      <c r="E202" s="49"/>
      <c r="F202" s="99" t="str">
        <f t="shared" si="13"/>
        <v/>
      </c>
      <c r="G202" s="49"/>
      <c r="H202" s="20"/>
      <c r="L202" s="20"/>
      <c r="M202" s="20"/>
      <c r="N202" s="51"/>
    </row>
    <row r="203" spans="1:14" x14ac:dyDescent="0.25">
      <c r="A203" s="22" t="s">
        <v>260</v>
      </c>
      <c r="B203" s="39" t="s">
        <v>259</v>
      </c>
      <c r="C203" s="93">
        <v>0</v>
      </c>
      <c r="E203" s="49"/>
      <c r="F203" s="99" t="str">
        <f t="shared" si="13"/>
        <v/>
      </c>
      <c r="G203" s="49"/>
      <c r="H203" s="20"/>
      <c r="L203" s="20"/>
      <c r="M203" s="20"/>
      <c r="N203" s="51"/>
    </row>
    <row r="204" spans="1:14" x14ac:dyDescent="0.25">
      <c r="A204" s="22" t="s">
        <v>262</v>
      </c>
      <c r="B204" s="39" t="s">
        <v>261</v>
      </c>
      <c r="C204" s="93">
        <v>0</v>
      </c>
      <c r="E204" s="49"/>
      <c r="F204" s="99" t="str">
        <f t="shared" si="13"/>
        <v/>
      </c>
      <c r="G204" s="49"/>
      <c r="H204" s="20"/>
      <c r="L204" s="20"/>
      <c r="M204" s="20"/>
      <c r="N204" s="51"/>
    </row>
    <row r="205" spans="1:14" x14ac:dyDescent="0.25">
      <c r="A205" s="22" t="s">
        <v>264</v>
      </c>
      <c r="B205" s="39" t="s">
        <v>263</v>
      </c>
      <c r="C205" s="93">
        <v>0</v>
      </c>
      <c r="E205" s="49"/>
      <c r="F205" s="99" t="str">
        <f t="shared" si="13"/>
        <v/>
      </c>
      <c r="G205" s="49"/>
      <c r="H205" s="20"/>
      <c r="L205" s="20"/>
      <c r="M205" s="20"/>
      <c r="N205" s="51"/>
    </row>
    <row r="206" spans="1:14" x14ac:dyDescent="0.25">
      <c r="A206" s="22" t="s">
        <v>266</v>
      </c>
      <c r="B206" s="39" t="s">
        <v>265</v>
      </c>
      <c r="C206" s="93">
        <v>0</v>
      </c>
      <c r="E206" s="49"/>
      <c r="F206" s="99" t="str">
        <f t="shared" si="13"/>
        <v/>
      </c>
      <c r="G206" s="49"/>
      <c r="H206" s="20"/>
      <c r="L206" s="20"/>
      <c r="M206" s="20"/>
      <c r="N206" s="51"/>
    </row>
    <row r="207" spans="1:14" x14ac:dyDescent="0.25">
      <c r="A207" s="22" t="s">
        <v>267</v>
      </c>
      <c r="B207" s="39" t="s">
        <v>86</v>
      </c>
      <c r="C207" s="93">
        <v>0</v>
      </c>
      <c r="E207" s="49"/>
      <c r="F207" s="99" t="str">
        <f t="shared" si="13"/>
        <v/>
      </c>
      <c r="G207" s="49"/>
      <c r="H207" s="20"/>
      <c r="L207" s="20"/>
      <c r="M207" s="20"/>
      <c r="N207" s="51"/>
    </row>
    <row r="208" spans="1:14" x14ac:dyDescent="0.25">
      <c r="A208" s="22" t="s">
        <v>269</v>
      </c>
      <c r="B208" s="48" t="s">
        <v>268</v>
      </c>
      <c r="C208" s="93">
        <f>SUM(C193:C195)</f>
        <v>0</v>
      </c>
      <c r="D208" s="39"/>
      <c r="E208" s="49"/>
      <c r="F208" s="99">
        <f>SUM(F193:F195)</f>
        <v>0</v>
      </c>
      <c r="G208" s="49"/>
      <c r="H208" s="20"/>
      <c r="L208" s="20"/>
      <c r="M208" s="20"/>
      <c r="N208" s="51"/>
    </row>
    <row r="209" spans="1:14" outlineLevel="1" x14ac:dyDescent="0.25">
      <c r="A209" s="22" t="s">
        <v>270</v>
      </c>
      <c r="B209" s="54" t="s">
        <v>88</v>
      </c>
      <c r="C209" s="95">
        <f>SUM(C193:C207)</f>
        <v>0</v>
      </c>
      <c r="E209" s="49"/>
      <c r="F209" s="99">
        <f>SUM(F193:F207)</f>
        <v>0</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t="45"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2991</v>
      </c>
      <c r="H339" s="20"/>
      <c r="I339" s="51"/>
      <c r="J339" s="51"/>
      <c r="K339" s="51"/>
      <c r="L339" s="51"/>
      <c r="M339" s="51"/>
      <c r="N339" s="51"/>
    </row>
    <row r="340" spans="1:14" hidden="1" outlineLevel="1" x14ac:dyDescent="0.25">
      <c r="A340" s="22" t="s">
        <v>352</v>
      </c>
      <c r="B340" s="50" t="s">
        <v>2992</v>
      </c>
      <c r="C340" s="22" t="s">
        <v>2991</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C374041E-F203-48EB-888C-54468D904AAC}"/>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1147.51908381</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1147.51908381</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7175</v>
      </c>
      <c r="D28" s="94" t="str">
        <f>IF(C28="","","ND2")</f>
        <v>ND2</v>
      </c>
      <c r="F28" s="94">
        <f>IF(C28=0,"",IF(C28="","",C28))</f>
        <v>7175</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6.6E-3</v>
      </c>
      <c r="D36" s="90" t="str">
        <f>IF(C36="","","ND2")</f>
        <v>ND2</v>
      </c>
      <c r="E36" s="107"/>
      <c r="F36" s="137">
        <f>IF(C36=0,"",C36)</f>
        <v>6.6E-3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0.99999999000000006</v>
      </c>
      <c r="D99" s="136" t="str">
        <f t="shared" ref="D99:D112" si="1">IF(C99="","","ND2")</f>
        <v>ND2</v>
      </c>
      <c r="E99" s="136"/>
      <c r="F99" s="136">
        <f t="shared" ref="F99:F112" si="2">IF(C99="","",C99)</f>
        <v>0.99999999000000006</v>
      </c>
      <c r="G99" s="22"/>
    </row>
    <row r="100" spans="1:7" x14ac:dyDescent="0.25">
      <c r="A100" s="22" t="s">
        <v>510</v>
      </c>
      <c r="B100" s="39" t="s">
        <v>2997</v>
      </c>
      <c r="C100" s="90">
        <v>3.7345950000000003E-2</v>
      </c>
      <c r="D100" s="90" t="str">
        <f t="shared" si="1"/>
        <v>ND2</v>
      </c>
      <c r="E100" s="90"/>
      <c r="F100" s="90">
        <f t="shared" si="2"/>
        <v>3.7345950000000003E-2</v>
      </c>
      <c r="G100" s="22"/>
    </row>
    <row r="101" spans="1:7" x14ac:dyDescent="0.25">
      <c r="A101" s="22" t="s">
        <v>511</v>
      </c>
      <c r="B101" s="39" t="s">
        <v>2998</v>
      </c>
      <c r="C101" s="90">
        <v>4.4669729999999998E-2</v>
      </c>
      <c r="D101" s="90" t="str">
        <f t="shared" si="1"/>
        <v>ND2</v>
      </c>
      <c r="E101" s="90"/>
      <c r="F101" s="90">
        <f t="shared" si="2"/>
        <v>4.4669729999999998E-2</v>
      </c>
      <c r="G101" s="22"/>
    </row>
    <row r="102" spans="1:7" x14ac:dyDescent="0.25">
      <c r="A102" s="22" t="s">
        <v>512</v>
      </c>
      <c r="B102" s="39" t="s">
        <v>2999</v>
      </c>
      <c r="C102" s="90">
        <v>3.3515450000000002E-2</v>
      </c>
      <c r="D102" s="90" t="str">
        <f t="shared" si="1"/>
        <v>ND2</v>
      </c>
      <c r="E102" s="90"/>
      <c r="F102" s="90">
        <f t="shared" si="2"/>
        <v>3.3515450000000002E-2</v>
      </c>
      <c r="G102" s="22"/>
    </row>
    <row r="103" spans="1:7" x14ac:dyDescent="0.25">
      <c r="A103" s="22" t="s">
        <v>513</v>
      </c>
      <c r="B103" s="39" t="s">
        <v>3000</v>
      </c>
      <c r="C103" s="90">
        <v>8.3745059999999996E-2</v>
      </c>
      <c r="D103" s="90" t="str">
        <f t="shared" si="1"/>
        <v>ND2</v>
      </c>
      <c r="E103" s="90"/>
      <c r="F103" s="90">
        <f t="shared" si="2"/>
        <v>8.3745059999999996E-2</v>
      </c>
      <c r="G103" s="22"/>
    </row>
    <row r="104" spans="1:7" x14ac:dyDescent="0.25">
      <c r="A104" s="22" t="s">
        <v>514</v>
      </c>
      <c r="B104" s="39" t="s">
        <v>3001</v>
      </c>
      <c r="C104" s="90">
        <v>0.14201806</v>
      </c>
      <c r="D104" s="90" t="str">
        <f t="shared" si="1"/>
        <v>ND2</v>
      </c>
      <c r="E104" s="90"/>
      <c r="F104" s="90">
        <f t="shared" si="2"/>
        <v>0.14201806</v>
      </c>
      <c r="G104" s="22"/>
    </row>
    <row r="105" spans="1:7" x14ac:dyDescent="0.25">
      <c r="A105" s="22" t="s">
        <v>515</v>
      </c>
      <c r="B105" s="39" t="s">
        <v>3002</v>
      </c>
      <c r="C105" s="90">
        <v>0.13019968000000001</v>
      </c>
      <c r="D105" s="90" t="str">
        <f t="shared" si="1"/>
        <v>ND2</v>
      </c>
      <c r="E105" s="90"/>
      <c r="F105" s="90">
        <f t="shared" si="2"/>
        <v>0.13019968000000001</v>
      </c>
      <c r="G105" s="22"/>
    </row>
    <row r="106" spans="1:7" x14ac:dyDescent="0.25">
      <c r="A106" s="22" t="s">
        <v>516</v>
      </c>
      <c r="B106" s="39" t="s">
        <v>3003</v>
      </c>
      <c r="C106" s="90">
        <v>0.19039028999999999</v>
      </c>
      <c r="D106" s="90" t="str">
        <f t="shared" si="1"/>
        <v>ND2</v>
      </c>
      <c r="E106" s="90"/>
      <c r="F106" s="90">
        <f t="shared" si="2"/>
        <v>0.19039028999999999</v>
      </c>
      <c r="G106" s="22"/>
    </row>
    <row r="107" spans="1:7" x14ac:dyDescent="0.25">
      <c r="A107" s="22" t="s">
        <v>517</v>
      </c>
      <c r="B107" s="39" t="s">
        <v>3004</v>
      </c>
      <c r="C107" s="90">
        <v>3.014269E-2</v>
      </c>
      <c r="D107" s="90" t="str">
        <f t="shared" si="1"/>
        <v>ND2</v>
      </c>
      <c r="E107" s="90"/>
      <c r="F107" s="90">
        <f t="shared" si="2"/>
        <v>3.014269E-2</v>
      </c>
      <c r="G107" s="22"/>
    </row>
    <row r="108" spans="1:7" x14ac:dyDescent="0.25">
      <c r="A108" s="22" t="s">
        <v>518</v>
      </c>
      <c r="B108" s="39" t="s">
        <v>3005</v>
      </c>
      <c r="C108" s="90">
        <v>0.15663637</v>
      </c>
      <c r="D108" s="90" t="str">
        <f t="shared" si="1"/>
        <v>ND2</v>
      </c>
      <c r="E108" s="90"/>
      <c r="F108" s="90">
        <f t="shared" si="2"/>
        <v>0.15663637</v>
      </c>
      <c r="G108" s="22"/>
    </row>
    <row r="109" spans="1:7" x14ac:dyDescent="0.25">
      <c r="A109" s="22" t="s">
        <v>519</v>
      </c>
      <c r="B109" s="39" t="s">
        <v>3006</v>
      </c>
      <c r="C109" s="90">
        <v>6.8380910000000003E-2</v>
      </c>
      <c r="D109" s="90" t="str">
        <f t="shared" si="1"/>
        <v>ND2</v>
      </c>
      <c r="E109" s="90"/>
      <c r="F109" s="90">
        <f t="shared" si="2"/>
        <v>6.8380910000000003E-2</v>
      </c>
      <c r="G109" s="22"/>
    </row>
    <row r="110" spans="1:7" x14ac:dyDescent="0.25">
      <c r="A110" s="22" t="s">
        <v>520</v>
      </c>
      <c r="B110" s="39" t="s">
        <v>3007</v>
      </c>
      <c r="C110" s="90">
        <v>5.8742139999999998E-2</v>
      </c>
      <c r="D110" s="90" t="str">
        <f t="shared" si="1"/>
        <v>ND2</v>
      </c>
      <c r="E110" s="90"/>
      <c r="F110" s="90">
        <f t="shared" si="2"/>
        <v>5.8742139999999998E-2</v>
      </c>
      <c r="G110" s="22"/>
    </row>
    <row r="111" spans="1:7" x14ac:dyDescent="0.25">
      <c r="A111" s="22" t="s">
        <v>521</v>
      </c>
      <c r="B111" s="39" t="s">
        <v>3008</v>
      </c>
      <c r="C111" s="90">
        <v>2.4213660000000001E-2</v>
      </c>
      <c r="D111" s="90" t="str">
        <f t="shared" si="1"/>
        <v>ND2</v>
      </c>
      <c r="E111" s="90"/>
      <c r="F111" s="90">
        <f t="shared" si="2"/>
        <v>2.4213660000000001E-2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0.98515392999999996</v>
      </c>
      <c r="D150" s="90" t="str">
        <f>IF(C150="","","ND2")</f>
        <v>ND2</v>
      </c>
      <c r="E150" s="91"/>
      <c r="F150" s="90">
        <f>IF(C150="","",C150)</f>
        <v>0.98515392999999996</v>
      </c>
    </row>
    <row r="151" spans="1:7" x14ac:dyDescent="0.25">
      <c r="A151" s="22" t="s">
        <v>543</v>
      </c>
      <c r="B151" s="22" t="s">
        <v>3011</v>
      </c>
      <c r="C151" s="90">
        <v>1.4846069999999999E-2</v>
      </c>
      <c r="D151" s="90" t="str">
        <f>IF(C151="","","ND2")</f>
        <v>ND2</v>
      </c>
      <c r="E151" s="91"/>
      <c r="F151" s="90">
        <f>IF(C151="","",C151)</f>
        <v>1.4846069999999999E-2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0.45148345000000001</v>
      </c>
      <c r="D160" s="137" t="str">
        <f>IF(C160="","","ND2")</f>
        <v>ND2</v>
      </c>
      <c r="E160" s="91"/>
      <c r="F160" s="137">
        <f>IF(C160="","",C160)</f>
        <v>0.45148345000000001</v>
      </c>
    </row>
    <row r="161" spans="1:7" x14ac:dyDescent="0.25">
      <c r="A161" s="22" t="s">
        <v>555</v>
      </c>
      <c r="B161" s="107" t="s">
        <v>556</v>
      </c>
      <c r="C161" s="137">
        <v>0.54851654999999999</v>
      </c>
      <c r="D161" s="137" t="str">
        <f>IF(C161="","","ND2")</f>
        <v>ND2</v>
      </c>
      <c r="E161" s="91"/>
      <c r="F161" s="137">
        <f>IF(C161="","",C161)</f>
        <v>0.54851654999999999</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2.9108780000000001E-2</v>
      </c>
      <c r="D170" s="90" t="str">
        <f>IF(C170="","","ND2")</f>
        <v>ND2</v>
      </c>
      <c r="E170" s="91"/>
      <c r="F170" s="90">
        <f>IF(C170="","",C170)</f>
        <v>2.9108780000000001E-2</v>
      </c>
    </row>
    <row r="171" spans="1:7" x14ac:dyDescent="0.25">
      <c r="A171" s="22" t="s">
        <v>567</v>
      </c>
      <c r="B171" s="18" t="s">
        <v>3014</v>
      </c>
      <c r="C171" s="90">
        <v>2.0088200000000001E-2</v>
      </c>
      <c r="D171" s="90" t="str">
        <f>IF(C171="","","ND2")</f>
        <v>ND2</v>
      </c>
      <c r="E171" s="91"/>
      <c r="F171" s="90">
        <f>IF(C171="","",C171)</f>
        <v>2.0088200000000001E-2</v>
      </c>
    </row>
    <row r="172" spans="1:7" x14ac:dyDescent="0.25">
      <c r="A172" s="22" t="s">
        <v>568</v>
      </c>
      <c r="B172" s="18" t="s">
        <v>3015</v>
      </c>
      <c r="C172" s="90">
        <v>2.443358E-2</v>
      </c>
      <c r="D172" s="90" t="str">
        <f>IF(C172="","","ND2")</f>
        <v>ND2</v>
      </c>
      <c r="E172" s="90"/>
      <c r="F172" s="90">
        <f>IF(C172="","",C172)</f>
        <v>2.443358E-2</v>
      </c>
    </row>
    <row r="173" spans="1:7" x14ac:dyDescent="0.25">
      <c r="A173" s="22" t="s">
        <v>569</v>
      </c>
      <c r="B173" s="18" t="s">
        <v>3016</v>
      </c>
      <c r="C173" s="90">
        <v>0.32586003000000002</v>
      </c>
      <c r="D173" s="90" t="str">
        <f>IF(C173="","","ND2")</f>
        <v>ND2</v>
      </c>
      <c r="E173" s="90"/>
      <c r="F173" s="90">
        <f>IF(C173="","",C173)</f>
        <v>0.32586003000000002</v>
      </c>
    </row>
    <row r="174" spans="1:7" x14ac:dyDescent="0.25">
      <c r="A174" s="22" t="s">
        <v>570</v>
      </c>
      <c r="B174" s="18" t="s">
        <v>1498</v>
      </c>
      <c r="C174" s="90">
        <v>0.60050939999999997</v>
      </c>
      <c r="D174" s="90" t="str">
        <f>IF(C174="","","ND2")</f>
        <v>ND2</v>
      </c>
      <c r="E174" s="90"/>
      <c r="F174" s="90">
        <f>IF(C174="","",C174)</f>
        <v>0.60050939999999997</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0</v>
      </c>
      <c r="D180" s="115" t="str">
        <f>IF(C180="","","ND2")</f>
        <v>ND2</v>
      </c>
      <c r="E180" s="91"/>
      <c r="F180" s="115">
        <f>IF(C180="","",C180)</f>
        <v>0</v>
      </c>
    </row>
    <row r="181" spans="1:7" outlineLevel="1" x14ac:dyDescent="0.25">
      <c r="A181" s="22" t="s">
        <v>1411</v>
      </c>
      <c r="B181" s="85" t="s">
        <v>3017</v>
      </c>
      <c r="C181" s="115">
        <v>1</v>
      </c>
      <c r="D181" s="115" t="str">
        <f>IF(C181="","","ND2")</f>
        <v>ND2</v>
      </c>
      <c r="E181" s="91"/>
      <c r="F181" s="115">
        <f>IF(C181="","",C181)</f>
        <v>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159.9329733533101</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3.7643973800000001</v>
      </c>
      <c r="D190" s="94">
        <v>242</v>
      </c>
      <c r="E190" s="36"/>
      <c r="F190" s="99">
        <f t="shared" ref="F190:F213" si="3">IF($C$214=0,"",IF(C190="","",C190/$C$214))</f>
        <v>3.280466035912383E-3</v>
      </c>
      <c r="G190" s="99">
        <f t="shared" ref="G190:G213" si="4">IF($D$214=0,"",IF(D190="","",D190/$D$214))</f>
        <v>3.3728222996515678E-2</v>
      </c>
    </row>
    <row r="191" spans="1:7" x14ac:dyDescent="0.25">
      <c r="A191" s="22" t="s">
        <v>589</v>
      </c>
      <c r="B191" s="39" t="s">
        <v>3019</v>
      </c>
      <c r="C191" s="93">
        <v>19.780380829999999</v>
      </c>
      <c r="D191" s="94">
        <v>521</v>
      </c>
      <c r="E191" s="36"/>
      <c r="F191" s="99">
        <f t="shared" si="3"/>
        <v>1.7237517971662009E-2</v>
      </c>
      <c r="G191" s="99">
        <f t="shared" si="4"/>
        <v>7.2613240418118466E-2</v>
      </c>
    </row>
    <row r="192" spans="1:7" x14ac:dyDescent="0.25">
      <c r="A192" s="22" t="s">
        <v>590</v>
      </c>
      <c r="B192" s="39" t="s">
        <v>3020</v>
      </c>
      <c r="C192" s="93">
        <v>31.286328820000001</v>
      </c>
      <c r="D192" s="94">
        <v>497</v>
      </c>
      <c r="E192" s="36"/>
      <c r="F192" s="99">
        <f t="shared" si="3"/>
        <v>2.726432114411809E-2</v>
      </c>
      <c r="G192" s="99">
        <f t="shared" si="4"/>
        <v>6.9268292682926835E-2</v>
      </c>
    </row>
    <row r="193" spans="1:7" x14ac:dyDescent="0.25">
      <c r="A193" s="22" t="s">
        <v>591</v>
      </c>
      <c r="B193" s="39" t="s">
        <v>3021</v>
      </c>
      <c r="C193" s="93">
        <v>54.862678250000002</v>
      </c>
      <c r="D193" s="94">
        <v>619</v>
      </c>
      <c r="E193" s="36"/>
      <c r="F193" s="99">
        <f t="shared" si="3"/>
        <v>4.7809817739888558E-2</v>
      </c>
      <c r="G193" s="99">
        <f t="shared" si="4"/>
        <v>8.6271777003484318E-2</v>
      </c>
    </row>
    <row r="194" spans="1:7" x14ac:dyDescent="0.25">
      <c r="A194" s="22" t="s">
        <v>592</v>
      </c>
      <c r="B194" s="39" t="s">
        <v>3022</v>
      </c>
      <c r="C194" s="93">
        <v>228.59960293</v>
      </c>
      <c r="D194" s="94">
        <v>1811</v>
      </c>
      <c r="E194" s="36"/>
      <c r="F194" s="99">
        <f t="shared" si="3"/>
        <v>0.19921202719435582</v>
      </c>
      <c r="G194" s="99">
        <f t="shared" si="4"/>
        <v>0.25240418118466901</v>
      </c>
    </row>
    <row r="195" spans="1:7" x14ac:dyDescent="0.25">
      <c r="A195" s="22" t="s">
        <v>593</v>
      </c>
      <c r="B195" s="39" t="s">
        <v>3023</v>
      </c>
      <c r="C195" s="93">
        <v>285.36466531000002</v>
      </c>
      <c r="D195" s="94">
        <v>1637</v>
      </c>
      <c r="E195" s="36"/>
      <c r="F195" s="99">
        <f t="shared" si="3"/>
        <v>0.24867966845704256</v>
      </c>
      <c r="G195" s="99">
        <f t="shared" si="4"/>
        <v>0.22815331010452961</v>
      </c>
    </row>
    <row r="196" spans="1:7" x14ac:dyDescent="0.25">
      <c r="A196" s="22" t="s">
        <v>594</v>
      </c>
      <c r="B196" s="39" t="s">
        <v>3024</v>
      </c>
      <c r="C196" s="93">
        <v>203.1761588</v>
      </c>
      <c r="D196" s="94">
        <v>913</v>
      </c>
      <c r="E196" s="36"/>
      <c r="F196" s="99">
        <f t="shared" si="3"/>
        <v>0.17705688878429215</v>
      </c>
      <c r="G196" s="99">
        <f t="shared" si="4"/>
        <v>0.12724738675958189</v>
      </c>
    </row>
    <row r="197" spans="1:7" x14ac:dyDescent="0.25">
      <c r="A197" s="22" t="s">
        <v>595</v>
      </c>
      <c r="B197" s="39" t="s">
        <v>3025</v>
      </c>
      <c r="C197" s="93">
        <v>109.13093436</v>
      </c>
      <c r="D197" s="94">
        <v>401</v>
      </c>
      <c r="E197" s="36"/>
      <c r="F197" s="99">
        <f t="shared" si="3"/>
        <v>9.5101629157802584E-2</v>
      </c>
      <c r="G197" s="99">
        <f t="shared" si="4"/>
        <v>5.5888501742160278E-2</v>
      </c>
    </row>
    <row r="198" spans="1:7" x14ac:dyDescent="0.25">
      <c r="A198" s="22" t="s">
        <v>596</v>
      </c>
      <c r="B198" s="39" t="s">
        <v>3026</v>
      </c>
      <c r="C198" s="93">
        <v>71.190165329999999</v>
      </c>
      <c r="D198" s="94">
        <v>220</v>
      </c>
      <c r="E198" s="36"/>
      <c r="F198" s="99">
        <f t="shared" si="3"/>
        <v>6.2038328019464364E-2</v>
      </c>
      <c r="G198" s="99">
        <f t="shared" si="4"/>
        <v>3.0662020905923345E-2</v>
      </c>
    </row>
    <row r="199" spans="1:7" x14ac:dyDescent="0.25">
      <c r="A199" s="22" t="s">
        <v>597</v>
      </c>
      <c r="B199" s="39" t="s">
        <v>3027</v>
      </c>
      <c r="C199" s="93">
        <v>52.16549947</v>
      </c>
      <c r="D199" s="94">
        <v>139</v>
      </c>
      <c r="E199" s="39"/>
      <c r="F199" s="99">
        <f t="shared" si="3"/>
        <v>4.5459374232626949E-2</v>
      </c>
      <c r="G199" s="99">
        <f t="shared" si="4"/>
        <v>1.9372822299651569E-2</v>
      </c>
    </row>
    <row r="200" spans="1:7" x14ac:dyDescent="0.25">
      <c r="A200" s="22" t="s">
        <v>598</v>
      </c>
      <c r="B200" s="39" t="s">
        <v>3028</v>
      </c>
      <c r="C200" s="93">
        <v>25.282678579999999</v>
      </c>
      <c r="D200" s="94">
        <v>60</v>
      </c>
      <c r="E200" s="39"/>
      <c r="F200" s="99">
        <f t="shared" si="3"/>
        <v>2.2032468946883474E-2</v>
      </c>
      <c r="G200" s="99">
        <f t="shared" si="4"/>
        <v>8.3623693379790941E-3</v>
      </c>
    </row>
    <row r="201" spans="1:7" x14ac:dyDescent="0.25">
      <c r="A201" s="22" t="s">
        <v>599</v>
      </c>
      <c r="B201" s="39" t="s">
        <v>3029</v>
      </c>
      <c r="C201" s="93">
        <v>20.735288440000001</v>
      </c>
      <c r="D201" s="94">
        <v>44</v>
      </c>
      <c r="E201" s="39"/>
      <c r="F201" s="99">
        <f t="shared" si="3"/>
        <v>1.8069667626924833E-2</v>
      </c>
      <c r="G201" s="99">
        <f t="shared" si="4"/>
        <v>6.132404181184669E-3</v>
      </c>
    </row>
    <row r="202" spans="1:7" x14ac:dyDescent="0.25">
      <c r="A202" s="22" t="s">
        <v>600</v>
      </c>
      <c r="B202" s="39" t="s">
        <v>3030</v>
      </c>
      <c r="C202" s="93">
        <v>13.031845430000001</v>
      </c>
      <c r="D202" s="94">
        <v>25</v>
      </c>
      <c r="E202" s="39"/>
      <c r="F202" s="99">
        <f t="shared" si="3"/>
        <v>1.1356539175567858E-2</v>
      </c>
      <c r="G202" s="99">
        <f t="shared" si="4"/>
        <v>3.4843205574912892E-3</v>
      </c>
    </row>
    <row r="203" spans="1:7" x14ac:dyDescent="0.25">
      <c r="A203" s="22" t="s">
        <v>601</v>
      </c>
      <c r="B203" s="39" t="s">
        <v>3031</v>
      </c>
      <c r="C203" s="93">
        <v>12.5945261</v>
      </c>
      <c r="D203" s="94">
        <v>22</v>
      </c>
      <c r="E203" s="39"/>
      <c r="F203" s="99">
        <f t="shared" si="3"/>
        <v>1.0975439343617341E-2</v>
      </c>
      <c r="G203" s="99">
        <f t="shared" si="4"/>
        <v>3.0662020905923345E-3</v>
      </c>
    </row>
    <row r="204" spans="1:7" x14ac:dyDescent="0.25">
      <c r="A204" s="22" t="s">
        <v>602</v>
      </c>
      <c r="B204" s="39" t="s">
        <v>3032</v>
      </c>
      <c r="C204" s="93">
        <v>5.61044725</v>
      </c>
      <c r="D204" s="94">
        <v>9</v>
      </c>
      <c r="E204" s="39"/>
      <c r="F204" s="99">
        <f t="shared" si="3"/>
        <v>4.8891973381149862E-3</v>
      </c>
      <c r="G204" s="99">
        <f t="shared" si="4"/>
        <v>1.2543554006968641E-3</v>
      </c>
    </row>
    <row r="205" spans="1:7" x14ac:dyDescent="0.25">
      <c r="A205" s="22" t="s">
        <v>603</v>
      </c>
      <c r="B205" s="39" t="s">
        <v>3033</v>
      </c>
      <c r="C205" s="93">
        <v>4.0015988599999996</v>
      </c>
      <c r="D205" s="94">
        <v>6</v>
      </c>
      <c r="F205" s="99">
        <f t="shared" si="3"/>
        <v>3.4871741276091602E-3</v>
      </c>
      <c r="G205" s="99">
        <f t="shared" si="4"/>
        <v>8.3623693379790941E-4</v>
      </c>
    </row>
    <row r="206" spans="1:7" x14ac:dyDescent="0.25">
      <c r="A206" s="22" t="s">
        <v>604</v>
      </c>
      <c r="B206" s="39" t="s">
        <v>3034</v>
      </c>
      <c r="C206" s="93">
        <v>2.1237772499999998</v>
      </c>
      <c r="D206" s="94">
        <v>3</v>
      </c>
      <c r="E206" s="85"/>
      <c r="F206" s="99">
        <f t="shared" si="3"/>
        <v>1.8507554950185415E-3</v>
      </c>
      <c r="G206" s="99">
        <f t="shared" si="4"/>
        <v>4.181184668989547E-4</v>
      </c>
    </row>
    <row r="207" spans="1:7" x14ac:dyDescent="0.25">
      <c r="A207" s="22" t="s">
        <v>605</v>
      </c>
      <c r="B207" s="39" t="s">
        <v>3035</v>
      </c>
      <c r="C207" s="93">
        <v>1.50619513</v>
      </c>
      <c r="D207" s="94">
        <v>2</v>
      </c>
      <c r="E207" s="85"/>
      <c r="F207" s="99">
        <f t="shared" si="3"/>
        <v>1.312566519590351E-3</v>
      </c>
      <c r="G207" s="99">
        <f t="shared" si="4"/>
        <v>2.7874564459930314E-4</v>
      </c>
    </row>
    <row r="208" spans="1:7" x14ac:dyDescent="0.25">
      <c r="A208" s="22" t="s">
        <v>606</v>
      </c>
      <c r="B208" s="39" t="s">
        <v>3036</v>
      </c>
      <c r="C208" s="93">
        <v>2.4606341600000001</v>
      </c>
      <c r="D208" s="94">
        <v>3</v>
      </c>
      <c r="E208" s="85"/>
      <c r="F208" s="99">
        <f t="shared" si="3"/>
        <v>2.1443078330603332E-3</v>
      </c>
      <c r="G208" s="99">
        <f t="shared" si="4"/>
        <v>4.181184668989547E-4</v>
      </c>
    </row>
    <row r="209" spans="1:7" x14ac:dyDescent="0.25">
      <c r="A209" s="22" t="s">
        <v>607</v>
      </c>
      <c r="B209" s="39" t="s">
        <v>3037</v>
      </c>
      <c r="C209" s="93">
        <v>0.85128113000000005</v>
      </c>
      <c r="D209" s="94">
        <v>1</v>
      </c>
      <c r="E209" s="85"/>
      <c r="F209" s="99">
        <f t="shared" si="3"/>
        <v>7.4184485644767772E-4</v>
      </c>
      <c r="G209" s="99">
        <f t="shared" si="4"/>
        <v>1.3937282229965157E-4</v>
      </c>
    </row>
    <row r="210" spans="1:7" x14ac:dyDescent="0.25">
      <c r="A210" s="22" t="s">
        <v>608</v>
      </c>
      <c r="B210" s="39" t="s">
        <v>3038</v>
      </c>
      <c r="C210" s="93">
        <v>0</v>
      </c>
      <c r="D210" s="94">
        <v>0</v>
      </c>
      <c r="E210" s="85"/>
      <c r="F210" s="99">
        <f t="shared" si="3"/>
        <v>0</v>
      </c>
      <c r="G210" s="99">
        <f t="shared" si="4"/>
        <v>0</v>
      </c>
    </row>
    <row r="211" spans="1:7" x14ac:dyDescent="0.25">
      <c r="A211" s="22" t="s">
        <v>609</v>
      </c>
      <c r="B211" s="39" t="s">
        <v>3039</v>
      </c>
      <c r="C211" s="93">
        <v>0</v>
      </c>
      <c r="D211" s="94">
        <v>0</v>
      </c>
      <c r="E211" s="85"/>
      <c r="F211" s="99">
        <f t="shared" si="3"/>
        <v>0</v>
      </c>
      <c r="G211" s="99">
        <f t="shared" si="4"/>
        <v>0</v>
      </c>
    </row>
    <row r="212" spans="1:7" x14ac:dyDescent="0.25">
      <c r="A212" s="22" t="s">
        <v>610</v>
      </c>
      <c r="B212" s="39" t="s">
        <v>3040</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1147.51908381</v>
      </c>
      <c r="D214" s="46">
        <f>SUM(D190:D213)</f>
        <v>7175</v>
      </c>
      <c r="E214" s="85"/>
      <c r="F214" s="108">
        <f>SUM(F190:F213)</f>
        <v>1</v>
      </c>
      <c r="G214" s="108">
        <f>SUM(G190:G213)</f>
        <v>1</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0.65043786000000003</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93.858131580000006</v>
      </c>
      <c r="D219" s="94">
        <v>1143</v>
      </c>
      <c r="F219" s="99">
        <f t="shared" ref="F219:F226" si="5">IF($C$227=0,"",IF(C219="","",C219/$C$227))</f>
        <v>8.1792218451279833E-2</v>
      </c>
      <c r="G219" s="99">
        <f t="shared" ref="G219:G226" si="6">IF($D$227=0,"",IF(D219="","",D219/$D$227))</f>
        <v>0.15930313588850173</v>
      </c>
    </row>
    <row r="220" spans="1:7" x14ac:dyDescent="0.25">
      <c r="A220" s="22" t="s">
        <v>619</v>
      </c>
      <c r="B220" s="22" t="s">
        <v>3042</v>
      </c>
      <c r="C220" s="93">
        <v>139.47204694000001</v>
      </c>
      <c r="D220" s="94">
        <v>947</v>
      </c>
      <c r="F220" s="99">
        <f t="shared" si="5"/>
        <v>0.12154224614454695</v>
      </c>
      <c r="G220" s="99">
        <f t="shared" si="6"/>
        <v>0.13198606271777003</v>
      </c>
    </row>
    <row r="221" spans="1:7" x14ac:dyDescent="0.25">
      <c r="A221" s="22" t="s">
        <v>621</v>
      </c>
      <c r="B221" s="22" t="s">
        <v>3043</v>
      </c>
      <c r="C221" s="93">
        <v>202.84049648000001</v>
      </c>
      <c r="D221" s="94">
        <v>1204</v>
      </c>
      <c r="F221" s="99">
        <f t="shared" si="5"/>
        <v>0.17676437746597445</v>
      </c>
      <c r="G221" s="99">
        <f t="shared" si="6"/>
        <v>0.1678048780487805</v>
      </c>
    </row>
    <row r="222" spans="1:7" x14ac:dyDescent="0.25">
      <c r="A222" s="22" t="s">
        <v>623</v>
      </c>
      <c r="B222" s="22" t="s">
        <v>3044</v>
      </c>
      <c r="C222" s="93">
        <v>232.51491861</v>
      </c>
      <c r="D222" s="94">
        <v>1366</v>
      </c>
      <c r="F222" s="99">
        <f t="shared" si="5"/>
        <v>0.20262401025872487</v>
      </c>
      <c r="G222" s="99">
        <f t="shared" si="6"/>
        <v>0.19038327526132404</v>
      </c>
    </row>
    <row r="223" spans="1:7" x14ac:dyDescent="0.25">
      <c r="A223" s="22" t="s">
        <v>625</v>
      </c>
      <c r="B223" s="22" t="s">
        <v>3045</v>
      </c>
      <c r="C223" s="93">
        <v>231.87081015999999</v>
      </c>
      <c r="D223" s="94">
        <v>1305</v>
      </c>
      <c r="F223" s="99">
        <f t="shared" si="5"/>
        <v>0.20206270504028664</v>
      </c>
      <c r="G223" s="99">
        <f t="shared" si="6"/>
        <v>0.1818815331010453</v>
      </c>
    </row>
    <row r="224" spans="1:7" x14ac:dyDescent="0.25">
      <c r="A224" s="22" t="s">
        <v>627</v>
      </c>
      <c r="B224" s="22" t="s">
        <v>3046</v>
      </c>
      <c r="C224" s="93">
        <v>179.38531526</v>
      </c>
      <c r="D224" s="94">
        <v>937</v>
      </c>
      <c r="F224" s="99">
        <f t="shared" si="5"/>
        <v>0.15632447232546562</v>
      </c>
      <c r="G224" s="99">
        <f t="shared" si="6"/>
        <v>0.13059233449477353</v>
      </c>
    </row>
    <row r="225" spans="1:7" x14ac:dyDescent="0.25">
      <c r="A225" s="22" t="s">
        <v>629</v>
      </c>
      <c r="B225" s="22" t="s">
        <v>3047</v>
      </c>
      <c r="C225" s="93">
        <v>59.861157460000001</v>
      </c>
      <c r="D225" s="94">
        <v>232</v>
      </c>
      <c r="F225" s="99">
        <f t="shared" si="5"/>
        <v>5.2165718465656027E-2</v>
      </c>
      <c r="G225" s="99">
        <f t="shared" si="6"/>
        <v>3.2334494773519164E-2</v>
      </c>
    </row>
    <row r="226" spans="1:7" x14ac:dyDescent="0.25">
      <c r="A226" s="22" t="s">
        <v>631</v>
      </c>
      <c r="B226" s="22" t="s">
        <v>3048</v>
      </c>
      <c r="C226" s="93">
        <v>7.7162073199999996</v>
      </c>
      <c r="D226" s="94">
        <v>41</v>
      </c>
      <c r="F226" s="99">
        <f t="shared" si="5"/>
        <v>6.7242518480656547E-3</v>
      </c>
      <c r="G226" s="99">
        <f t="shared" si="6"/>
        <v>5.7142857142857143E-3</v>
      </c>
    </row>
    <row r="227" spans="1:7" x14ac:dyDescent="0.25">
      <c r="A227" s="22" t="s">
        <v>633</v>
      </c>
      <c r="B227" s="48" t="s">
        <v>88</v>
      </c>
      <c r="C227" s="93">
        <f>SUM(C219:C226)</f>
        <v>1147.51908381</v>
      </c>
      <c r="D227" s="94">
        <f>SUM(D219:D226)</f>
        <v>7175</v>
      </c>
      <c r="F227" s="90">
        <f>SUM(F219:F226)</f>
        <v>1</v>
      </c>
      <c r="G227" s="90">
        <f>SUM(G219:G226)</f>
        <v>0.99999999999999989</v>
      </c>
    </row>
    <row r="228" spans="1:7" outlineLevel="1" x14ac:dyDescent="0.25">
      <c r="A228" s="22" t="s">
        <v>634</v>
      </c>
      <c r="B228" s="50" t="s">
        <v>3049</v>
      </c>
      <c r="C228" s="93">
        <v>4.7168766800000004</v>
      </c>
      <c r="D228" s="94">
        <v>25</v>
      </c>
      <c r="F228" s="99">
        <f t="shared" ref="F228:F233" si="7">IF($C$227=0,"",IF(C228="","",C228/$C$227))</f>
        <v>4.110499552076291E-3</v>
      </c>
      <c r="G228" s="99">
        <f t="shared" ref="G228:G233" si="8">IF($D$227=0,"",IF(D228="","",D228/$D$227))</f>
        <v>3.4843205574912892E-3</v>
      </c>
    </row>
    <row r="229" spans="1:7" outlineLevel="1" x14ac:dyDescent="0.25">
      <c r="A229" s="22" t="s">
        <v>636</v>
      </c>
      <c r="B229" s="50" t="s">
        <v>3050</v>
      </c>
      <c r="C229" s="93">
        <v>2.9993306400000002</v>
      </c>
      <c r="D229" s="94">
        <v>16</v>
      </c>
      <c r="F229" s="99">
        <f t="shared" si="7"/>
        <v>2.613752295989365E-3</v>
      </c>
      <c r="G229" s="99">
        <f t="shared" si="8"/>
        <v>2.2299651567944251E-3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0.46182911999999998</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419.56596936</v>
      </c>
      <c r="D241" s="94">
        <v>3403</v>
      </c>
      <c r="F241" s="99">
        <f t="shared" ref="F241:F248" si="9">IF($C$249=0,"",IF(C241="","",C241/$C$249))</f>
        <v>0.36563938709419613</v>
      </c>
      <c r="G241" s="99">
        <f t="shared" ref="G241:G248" si="10">IF($D$249=0,"",IF(D241="","",D241/$D$249))</f>
        <v>0.47441795622473165</v>
      </c>
    </row>
    <row r="242" spans="1:7" x14ac:dyDescent="0.25">
      <c r="A242" s="22" t="s">
        <v>652</v>
      </c>
      <c r="B242" s="22" t="s">
        <v>3056</v>
      </c>
      <c r="C242" s="93">
        <v>298.78679893999998</v>
      </c>
      <c r="D242" s="94">
        <v>1676</v>
      </c>
      <c r="F242" s="99">
        <f t="shared" si="9"/>
        <v>0.26038389672762091</v>
      </c>
      <c r="G242" s="99">
        <f t="shared" si="10"/>
        <v>0.23365398020354106</v>
      </c>
    </row>
    <row r="243" spans="1:7" x14ac:dyDescent="0.25">
      <c r="A243" s="22" t="s">
        <v>653</v>
      </c>
      <c r="B243" s="22" t="s">
        <v>3057</v>
      </c>
      <c r="C243" s="93">
        <v>199.91717338000001</v>
      </c>
      <c r="D243" s="94">
        <v>1069</v>
      </c>
      <c r="F243" s="99">
        <f t="shared" si="9"/>
        <v>0.1742219295234296</v>
      </c>
      <c r="G243" s="99">
        <f t="shared" si="10"/>
        <v>0.14903108880524188</v>
      </c>
    </row>
    <row r="244" spans="1:7" x14ac:dyDescent="0.25">
      <c r="A244" s="22" t="s">
        <v>654</v>
      </c>
      <c r="B244" s="22" t="s">
        <v>3058</v>
      </c>
      <c r="C244" s="93">
        <v>134.14996590000001</v>
      </c>
      <c r="D244" s="94">
        <v>659</v>
      </c>
      <c r="F244" s="99">
        <f t="shared" si="9"/>
        <v>0.11690774488980665</v>
      </c>
      <c r="G244" s="99">
        <f t="shared" si="10"/>
        <v>9.1872298898647703E-2</v>
      </c>
    </row>
    <row r="245" spans="1:7" x14ac:dyDescent="0.25">
      <c r="A245" s="22" t="s">
        <v>655</v>
      </c>
      <c r="B245" s="22" t="s">
        <v>3059</v>
      </c>
      <c r="C245" s="93">
        <v>61.823969609999999</v>
      </c>
      <c r="D245" s="94">
        <v>264</v>
      </c>
      <c r="F245" s="99">
        <f t="shared" si="9"/>
        <v>5.3877768948736186E-2</v>
      </c>
      <c r="G245" s="99">
        <f t="shared" si="10"/>
        <v>3.6804684232538687E-2</v>
      </c>
    </row>
    <row r="246" spans="1:7" x14ac:dyDescent="0.25">
      <c r="A246" s="22" t="s">
        <v>656</v>
      </c>
      <c r="B246" s="22" t="s">
        <v>3060</v>
      </c>
      <c r="C246" s="93">
        <v>26.705041130000001</v>
      </c>
      <c r="D246" s="94">
        <v>84</v>
      </c>
      <c r="F246" s="99">
        <f t="shared" si="9"/>
        <v>2.3272656945921996E-2</v>
      </c>
      <c r="G246" s="99">
        <f t="shared" si="10"/>
        <v>1.1710581346716854E-2</v>
      </c>
    </row>
    <row r="247" spans="1:7" x14ac:dyDescent="0.25">
      <c r="A247" s="22" t="s">
        <v>657</v>
      </c>
      <c r="B247" s="22" t="s">
        <v>3061</v>
      </c>
      <c r="C247" s="93">
        <v>6.2364834</v>
      </c>
      <c r="D247" s="94">
        <v>16</v>
      </c>
      <c r="F247" s="99">
        <f t="shared" si="9"/>
        <v>5.4349116337473026E-3</v>
      </c>
      <c r="G247" s="99">
        <f t="shared" si="10"/>
        <v>2.2305869231841629E-3</v>
      </c>
    </row>
    <row r="248" spans="1:7" x14ac:dyDescent="0.25">
      <c r="A248" s="22" t="s">
        <v>658</v>
      </c>
      <c r="B248" s="22" t="s">
        <v>3048</v>
      </c>
      <c r="C248" s="93">
        <v>0.30030187000000003</v>
      </c>
      <c r="D248" s="94">
        <v>2</v>
      </c>
      <c r="F248" s="99">
        <f t="shared" si="9"/>
        <v>2.6170423654123254E-4</v>
      </c>
      <c r="G248" s="99">
        <f t="shared" si="10"/>
        <v>2.7882336539802036E-4</v>
      </c>
    </row>
    <row r="249" spans="1:7" x14ac:dyDescent="0.25">
      <c r="A249" s="22" t="s">
        <v>659</v>
      </c>
      <c r="B249" s="48" t="s">
        <v>88</v>
      </c>
      <c r="C249" s="93">
        <f>SUM(C241:C248)</f>
        <v>1147.48570359</v>
      </c>
      <c r="D249" s="94">
        <f>SUM(D241:D248)</f>
        <v>7173</v>
      </c>
      <c r="F249" s="90">
        <f>SUM(F241:F248)</f>
        <v>1</v>
      </c>
      <c r="G249" s="90">
        <f>SUM(G241:G248)</f>
        <v>0.99999999999999989</v>
      </c>
    </row>
    <row r="250" spans="1:7" outlineLevel="1" x14ac:dyDescent="0.25">
      <c r="A250" s="22" t="s">
        <v>660</v>
      </c>
      <c r="B250" s="50" t="s">
        <v>3049</v>
      </c>
      <c r="C250" s="93">
        <v>0.30030187000000003</v>
      </c>
      <c r="D250" s="94">
        <v>2</v>
      </c>
      <c r="F250" s="99">
        <f t="shared" ref="F250:F255" si="11">IF($C$249=0,"",IF(C250="","",C250/$C$249))</f>
        <v>2.6170423654123254E-4</v>
      </c>
      <c r="G250" s="99">
        <f t="shared" ref="G250:G255" si="12">IF($D$249=0,"",IF(D250="","",D250/$D$249))</f>
        <v>2.7882336539802036E-4</v>
      </c>
    </row>
    <row r="251" spans="1:7" outlineLevel="1" x14ac:dyDescent="0.25">
      <c r="A251" s="22" t="s">
        <v>661</v>
      </c>
      <c r="B251" s="50" t="s">
        <v>3050</v>
      </c>
      <c r="C251" s="93">
        <v>0</v>
      </c>
      <c r="D251" s="94">
        <v>0</v>
      </c>
      <c r="F251" s="99">
        <f t="shared" si="11"/>
        <v>0</v>
      </c>
      <c r="G251" s="99">
        <f t="shared" si="12"/>
        <v>0</v>
      </c>
    </row>
    <row r="252" spans="1:7" outlineLevel="1" x14ac:dyDescent="0.25">
      <c r="A252" s="22" t="s">
        <v>662</v>
      </c>
      <c r="B252" s="50" t="s">
        <v>3051</v>
      </c>
      <c r="C252" s="93">
        <v>0</v>
      </c>
      <c r="D252" s="94">
        <v>0</v>
      </c>
      <c r="F252" s="99">
        <f t="shared" si="11"/>
        <v>0</v>
      </c>
      <c r="G252" s="99">
        <f t="shared" si="12"/>
        <v>0</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0.45187301000000002</v>
      </c>
      <c r="E277" s="20"/>
      <c r="F277" s="20"/>
    </row>
    <row r="278" spans="1:7" x14ac:dyDescent="0.25">
      <c r="A278" s="22" t="s">
        <v>692</v>
      </c>
      <c r="B278" s="22" t="s">
        <v>693</v>
      </c>
      <c r="C278" s="90">
        <v>0.54812698999999998</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1147.51908381</v>
      </c>
      <c r="D287" s="94">
        <v>7175</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1147.51908381</v>
      </c>
      <c r="D305" s="94">
        <f>SUM(D287:D304)</f>
        <v>7175</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1147.51908381</v>
      </c>
      <c r="D310" s="94">
        <v>7175</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1147.51908381</v>
      </c>
      <c r="D328" s="94">
        <f>SUM(D310:D327)</f>
        <v>7175</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1147.51908381</v>
      </c>
      <c r="D345" s="94">
        <v>7175</v>
      </c>
      <c r="F345" s="99">
        <f t="shared" si="17"/>
        <v>1</v>
      </c>
      <c r="G345" s="99">
        <f t="shared" si="18"/>
        <v>1</v>
      </c>
    </row>
    <row r="346" spans="1:7" customFormat="1" x14ac:dyDescent="0.25">
      <c r="A346" s="22" t="s">
        <v>1429</v>
      </c>
      <c r="B346" s="39" t="s">
        <v>88</v>
      </c>
      <c r="C346" s="93">
        <f>SUM(C333:C345)</f>
        <v>1147.51908381</v>
      </c>
      <c r="D346" s="94">
        <f>SUM(D333:D345)</f>
        <v>7175</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996.94250276000002</v>
      </c>
      <c r="D358" s="94">
        <v>6037</v>
      </c>
      <c r="E358" s="28"/>
      <c r="F358" s="99">
        <f t="shared" ref="F358:F364" si="19">IF($C$365=0,"",IF(C358="","",C358/$C$365))</f>
        <v>0.86878076088281275</v>
      </c>
      <c r="G358" s="99">
        <f t="shared" ref="G358:G364" si="20">IF($D$365=0,"",IF(D358="","",D358/$D$365))</f>
        <v>0.84139372822299652</v>
      </c>
    </row>
    <row r="359" spans="1:7" customFormat="1" x14ac:dyDescent="0.25">
      <c r="A359" s="22" t="s">
        <v>1239</v>
      </c>
      <c r="B359" s="111" t="s">
        <v>1066</v>
      </c>
      <c r="C359" s="93">
        <v>150.57658104999999</v>
      </c>
      <c r="D359" s="94">
        <v>1138</v>
      </c>
      <c r="E359" s="28"/>
      <c r="F359" s="99">
        <f t="shared" si="19"/>
        <v>0.13121923911718722</v>
      </c>
      <c r="G359" s="99">
        <f t="shared" si="20"/>
        <v>0.15860627177700348</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1147.51908381</v>
      </c>
      <c r="D365" s="22">
        <f>SUM(D358:D364)</f>
        <v>7175</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1147.51908381</v>
      </c>
      <c r="D371" s="94">
        <v>7175</v>
      </c>
      <c r="E371" s="28"/>
      <c r="F371" s="99">
        <f>IF($C$372=0,"",IF(C371="","",C371/$C$372))</f>
        <v>1</v>
      </c>
      <c r="G371" s="99">
        <f>IF($D$372=0,"",IF(D371="","",D371/$D$372))</f>
        <v>1</v>
      </c>
    </row>
    <row r="372" spans="1:7" customFormat="1" x14ac:dyDescent="0.25">
      <c r="A372" s="22" t="s">
        <v>1250</v>
      </c>
      <c r="B372" s="39" t="s">
        <v>88</v>
      </c>
      <c r="C372" s="93">
        <f>SUM(C368:C371)</f>
        <v>1147.51908381</v>
      </c>
      <c r="D372" s="94">
        <f>SUM(D368:D371)</f>
        <v>7175</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3" sqref="D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3" sqref="D3"/>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3"/>
    </row>
    <row r="54" spans="1:3" x14ac:dyDescent="0.25">
      <c r="A54" s="1" t="s">
        <v>1164</v>
      </c>
      <c r="B54" s="127"/>
      <c r="C54" s="183"/>
    </row>
    <row r="55" spans="1:3" x14ac:dyDescent="0.25">
      <c r="A55" s="1" t="s">
        <v>1165</v>
      </c>
      <c r="B55" s="127"/>
      <c r="C55" s="183"/>
    </row>
    <row r="56" spans="1:3" x14ac:dyDescent="0.25">
      <c r="A56" s="1" t="s">
        <v>1166</v>
      </c>
      <c r="B56" s="127"/>
      <c r="C56" s="183"/>
    </row>
    <row r="57" spans="1:3" x14ac:dyDescent="0.25">
      <c r="A57" s="1" t="s">
        <v>1167</v>
      </c>
      <c r="B57" s="127"/>
      <c r="C57" s="183"/>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style="182" customWidth="1"/>
    <col min="6" max="6" width="17.85546875" style="182" customWidth="1"/>
    <col min="7" max="7" width="19.5703125" style="182" customWidth="1"/>
    <col min="8" max="8" width="22" style="182" customWidth="1"/>
  </cols>
  <sheetData>
    <row r="2" spans="2:10" x14ac:dyDescent="0.25">
      <c r="B2" s="185"/>
      <c r="C2" s="186"/>
      <c r="D2" s="186"/>
      <c r="E2" s="186"/>
      <c r="F2" s="186"/>
      <c r="G2" s="186"/>
      <c r="H2" s="186"/>
      <c r="I2" s="186"/>
      <c r="J2" s="187"/>
    </row>
    <row r="3" spans="2:10" x14ac:dyDescent="0.25">
      <c r="B3" s="188"/>
      <c r="D3" s="202" t="s">
        <v>3085</v>
      </c>
      <c r="E3" s="202"/>
      <c r="F3" s="202"/>
      <c r="G3" s="202"/>
      <c r="H3" s="202"/>
      <c r="J3" s="189"/>
    </row>
    <row r="4" spans="2:10" ht="48.75" customHeight="1" x14ac:dyDescent="0.25">
      <c r="B4" s="188"/>
      <c r="D4" s="202"/>
      <c r="E4" s="202"/>
      <c r="F4" s="202"/>
      <c r="G4" s="202"/>
      <c r="H4" s="202"/>
      <c r="J4" s="189"/>
    </row>
    <row r="5" spans="2:10" x14ac:dyDescent="0.25">
      <c r="B5" s="188"/>
      <c r="E5" s="190"/>
      <c r="F5" s="191"/>
      <c r="J5" s="189"/>
    </row>
    <row r="6" spans="2:10" x14ac:dyDescent="0.25">
      <c r="B6" s="188"/>
      <c r="D6" s="203" t="s">
        <v>3086</v>
      </c>
      <c r="E6" s="203"/>
      <c r="F6" s="203"/>
      <c r="G6" s="203"/>
      <c r="H6" s="203"/>
      <c r="J6" s="189"/>
    </row>
    <row r="7" spans="2:10" x14ac:dyDescent="0.25">
      <c r="B7" s="188"/>
      <c r="F7" s="192"/>
      <c r="J7" s="189"/>
    </row>
    <row r="8" spans="2:10" x14ac:dyDescent="0.25">
      <c r="B8" s="188"/>
      <c r="J8" s="189"/>
    </row>
    <row r="9" spans="2:10" x14ac:dyDescent="0.25">
      <c r="B9" s="193"/>
      <c r="C9" s="194"/>
      <c r="D9" s="194"/>
      <c r="E9" s="194"/>
      <c r="F9" s="194"/>
      <c r="G9" s="194"/>
      <c r="H9" s="194"/>
      <c r="I9" s="194"/>
      <c r="J9" s="195"/>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4" t="s">
        <v>1508</v>
      </c>
      <c r="B1" s="204"/>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2995</v>
      </c>
      <c r="C15" s="39" t="s">
        <v>2996</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2993</v>
      </c>
      <c r="C28" s="112" t="s">
        <v>2994</v>
      </c>
      <c r="D28" s="112"/>
      <c r="E28" s="28"/>
      <c r="F28" s="28"/>
      <c r="G28" s="28"/>
    </row>
    <row r="29" spans="1:7" hidden="1" x14ac:dyDescent="0.25">
      <c r="A29" s="22" t="s">
        <v>1543</v>
      </c>
      <c r="B29" s="138" t="s">
        <v>2990</v>
      </c>
      <c r="C29" s="112" t="s">
        <v>2991</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18.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7.4136583333333332</v>
      </c>
      <c r="D75" s="22"/>
      <c r="E75" s="22"/>
      <c r="F75" s="22"/>
      <c r="G75" s="22"/>
    </row>
    <row r="76" spans="1:7" x14ac:dyDescent="0.25">
      <c r="A76" s="22" t="s">
        <v>1616</v>
      </c>
      <c r="B76" s="22" t="s">
        <v>1617</v>
      </c>
      <c r="C76" s="97">
        <v>24.163691666666669</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6.8568999999999998E-4</v>
      </c>
      <c r="D82" s="107" t="str">
        <f t="shared" ref="D82:D87" si="0">IF(C82="","","ND2")</f>
        <v>ND2</v>
      </c>
      <c r="E82" s="107" t="str">
        <f t="shared" ref="E82:E87" si="1">IF(C82="","","ND2")</f>
        <v>ND2</v>
      </c>
      <c r="F82" s="107" t="str">
        <f t="shared" ref="F82:F87" si="2">IF(C82="","","ND2")</f>
        <v>ND2</v>
      </c>
      <c r="G82" s="107">
        <f t="shared" ref="G82:G87" si="3">IF(C82="","",C82)</f>
        <v>6.8568999999999998E-4</v>
      </c>
    </row>
    <row r="83" spans="1:7" x14ac:dyDescent="0.25">
      <c r="A83" s="22" t="s">
        <v>1627</v>
      </c>
      <c r="B83" s="22" t="s">
        <v>3095</v>
      </c>
      <c r="C83" s="107">
        <v>9.9079999999999993E-5</v>
      </c>
      <c r="D83" s="107" t="str">
        <f t="shared" si="0"/>
        <v>ND2</v>
      </c>
      <c r="E83" s="107" t="str">
        <f t="shared" si="1"/>
        <v>ND2</v>
      </c>
      <c r="F83" s="107" t="str">
        <f t="shared" si="2"/>
        <v>ND2</v>
      </c>
      <c r="G83" s="107">
        <f t="shared" si="3"/>
        <v>9.9079999999999993E-5</v>
      </c>
    </row>
    <row r="84" spans="1:7" x14ac:dyDescent="0.25">
      <c r="A84" s="22" t="s">
        <v>1628</v>
      </c>
      <c r="B84" s="22" t="s">
        <v>3096</v>
      </c>
      <c r="C84" s="107">
        <v>0</v>
      </c>
      <c r="D84" s="107" t="str">
        <f t="shared" si="0"/>
        <v>ND2</v>
      </c>
      <c r="E84" s="107" t="str">
        <f t="shared" si="1"/>
        <v>ND2</v>
      </c>
      <c r="F84" s="107" t="str">
        <f t="shared" si="2"/>
        <v>ND2</v>
      </c>
      <c r="G84" s="107">
        <f t="shared" si="3"/>
        <v>0</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0.99921523000000001</v>
      </c>
      <c r="D87" s="22" t="str">
        <f t="shared" si="0"/>
        <v>ND2</v>
      </c>
      <c r="E87" s="22" t="str">
        <f t="shared" si="1"/>
        <v>ND2</v>
      </c>
      <c r="F87" s="22" t="str">
        <f t="shared" si="2"/>
        <v>ND2</v>
      </c>
      <c r="G87" s="22">
        <f t="shared" si="3"/>
        <v>0.99921523000000001</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D3" sqref="D3"/>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6" t="s">
        <v>1636</v>
      </c>
      <c r="C5" s="207"/>
      <c r="D5" s="22"/>
      <c r="E5" s="28"/>
      <c r="F5" s="28"/>
      <c r="G5" s="28"/>
    </row>
    <row r="6" spans="1:7" x14ac:dyDescent="0.25">
      <c r="A6" s="140"/>
      <c r="B6" s="208" t="s">
        <v>1637</v>
      </c>
      <c r="C6" s="208"/>
      <c r="D6" s="141"/>
      <c r="E6" s="22"/>
      <c r="F6" s="22"/>
      <c r="G6" s="22"/>
    </row>
    <row r="7" spans="1:7" x14ac:dyDescent="0.25">
      <c r="A7" s="22"/>
      <c r="B7" s="209" t="s">
        <v>1638</v>
      </c>
      <c r="C7" s="210"/>
      <c r="D7" s="141"/>
      <c r="E7" s="22"/>
      <c r="F7" s="22"/>
      <c r="G7" s="22"/>
    </row>
    <row r="8" spans="1:7" x14ac:dyDescent="0.25">
      <c r="A8" s="22"/>
      <c r="B8" s="211" t="s">
        <v>1639</v>
      </c>
      <c r="C8" s="212"/>
      <c r="D8" s="141"/>
      <c r="E8" s="22"/>
      <c r="F8" s="22"/>
      <c r="G8" s="22"/>
    </row>
    <row r="9" spans="1:7" ht="15.75" thickBot="1" x14ac:dyDescent="0.3">
      <c r="A9" s="22"/>
      <c r="B9" s="213" t="s">
        <v>1640</v>
      </c>
      <c r="C9" s="214"/>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5" t="s">
        <v>1637</v>
      </c>
      <c r="C13" s="205"/>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5" t="s">
        <v>1638</v>
      </c>
      <c r="C24" s="205"/>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4"/>
      <c r="G50" s="39"/>
    </row>
    <row r="51" spans="1:7" x14ac:dyDescent="0.25">
      <c r="A51" s="22" t="s">
        <v>1695</v>
      </c>
      <c r="B51" s="138" t="s">
        <v>412</v>
      </c>
      <c r="C51" s="148"/>
      <c r="D51" s="148"/>
      <c r="E51" s="22"/>
      <c r="F51" s="184"/>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4" sqref="C4"/>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5" t="s">
        <v>2700</v>
      </c>
      <c r="C9" s="205"/>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tabSelected="1" zoomScale="75" zoomScaleNormal="75" workbookViewId="0">
      <selection activeCell="E8" sqref="E8:H12"/>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4" t="s">
        <v>1508</v>
      </c>
      <c r="B1" s="204"/>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20" t="s">
        <v>2917</v>
      </c>
      <c r="F5" s="221"/>
      <c r="G5" s="168" t="s">
        <v>2918</v>
      </c>
      <c r="H5" s="169"/>
    </row>
    <row r="6" spans="1:8" x14ac:dyDescent="0.25">
      <c r="A6" s="22"/>
      <c r="B6" s="22"/>
      <c r="C6" s="22"/>
      <c r="D6" s="22"/>
      <c r="F6" s="170"/>
      <c r="G6" s="170"/>
    </row>
    <row r="7" spans="1:8" ht="18.75" x14ac:dyDescent="0.25">
      <c r="A7" s="26"/>
      <c r="B7" s="206" t="s">
        <v>2919</v>
      </c>
      <c r="C7" s="207"/>
      <c r="D7" s="141"/>
      <c r="E7" s="206" t="s">
        <v>2920</v>
      </c>
      <c r="F7" s="205"/>
      <c r="G7" s="205"/>
      <c r="H7" s="207"/>
    </row>
    <row r="8" spans="1:8" x14ac:dyDescent="0.25">
      <c r="A8" s="22"/>
      <c r="B8" s="222" t="s">
        <v>2921</v>
      </c>
      <c r="C8" s="223"/>
      <c r="D8" s="141"/>
      <c r="E8" s="224"/>
      <c r="F8" s="225"/>
      <c r="G8" s="225"/>
      <c r="H8" s="226"/>
    </row>
    <row r="9" spans="1:8" x14ac:dyDescent="0.25">
      <c r="A9" s="22"/>
      <c r="B9" s="222" t="s">
        <v>2922</v>
      </c>
      <c r="C9" s="223"/>
      <c r="D9" s="171"/>
      <c r="E9" s="224"/>
      <c r="F9" s="225"/>
      <c r="G9" s="225"/>
      <c r="H9" s="226"/>
    </row>
    <row r="10" spans="1:8" x14ac:dyDescent="0.25">
      <c r="A10" s="140"/>
      <c r="B10" s="227"/>
      <c r="C10" s="227"/>
      <c r="D10" s="141"/>
      <c r="E10" s="224"/>
      <c r="F10" s="225"/>
      <c r="G10" s="225"/>
      <c r="H10" s="226"/>
    </row>
    <row r="11" spans="1:8" ht="15.75" thickBot="1" x14ac:dyDescent="0.3">
      <c r="A11" s="140"/>
      <c r="B11" s="228"/>
      <c r="C11" s="229"/>
      <c r="D11" s="171"/>
      <c r="E11" s="224"/>
      <c r="F11" s="225"/>
      <c r="G11" s="225"/>
      <c r="H11" s="226"/>
    </row>
    <row r="12" spans="1:8" x14ac:dyDescent="0.25">
      <c r="A12" s="22"/>
      <c r="B12" s="172"/>
      <c r="C12" s="22"/>
      <c r="D12" s="22"/>
      <c r="E12" s="224"/>
      <c r="F12" s="225"/>
      <c r="G12" s="225"/>
      <c r="H12" s="226"/>
    </row>
    <row r="13" spans="1:8" ht="15.75" thickBot="1" x14ac:dyDescent="0.3">
      <c r="A13" s="22"/>
      <c r="B13" s="172"/>
      <c r="C13" s="22"/>
      <c r="D13" s="22"/>
      <c r="E13" s="215" t="s">
        <v>2923</v>
      </c>
      <c r="F13" s="216"/>
      <c r="G13" s="217" t="s">
        <v>2924</v>
      </c>
      <c r="H13" s="218"/>
    </row>
    <row r="14" spans="1:8" x14ac:dyDescent="0.25">
      <c r="A14" s="22"/>
      <c r="B14" s="172"/>
      <c r="C14" s="22"/>
      <c r="D14" s="22"/>
      <c r="E14" s="143"/>
      <c r="F14" s="143"/>
      <c r="G14" s="22"/>
      <c r="H14" s="173"/>
    </row>
    <row r="15" spans="1:8" ht="18.75" x14ac:dyDescent="0.25">
      <c r="A15" s="33"/>
      <c r="B15" s="219" t="s">
        <v>2925</v>
      </c>
      <c r="C15" s="219"/>
      <c r="D15" s="219"/>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9" t="s">
        <v>2922</v>
      </c>
      <c r="C20" s="219"/>
      <c r="D20" s="219"/>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Monu Philip</cp:lastModifiedBy>
  <cp:lastPrinted>2024-07-08T08:36:51Z</cp:lastPrinted>
  <dcterms:created xsi:type="dcterms:W3CDTF">2025-06-13T13:06:49Z</dcterms:created>
  <dcterms:modified xsi:type="dcterms:W3CDTF">2025-06-13T16:37:04Z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